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41EF844B-6266-FF46-B36E-C4223D78857C}" xr6:coauthVersionLast="46" xr6:coauthVersionMax="46" xr10:uidLastSave="{00000000-0000-0000-0000-000000000000}"/>
  <bookViews>
    <workbookView xWindow="0" yWindow="500" windowWidth="50140" windowHeight="28300" activeTab="3" xr2:uid="{00000000-000D-0000-FFFF-FFFF00000000}"/>
  </bookViews>
  <sheets>
    <sheet name="type2" sheetId="1" r:id="rId1"/>
    <sheet name="type3" sheetId="2" r:id="rId2"/>
    <sheet name="Sheet1" sheetId="6" r:id="rId3"/>
    <sheet name="Sheet2" sheetId="7" r:id="rId4"/>
  </sheets>
  <externalReferences>
    <externalReference r:id="rId5"/>
  </externalReferences>
  <definedNames>
    <definedName name="_xlnm._FilterDatabase" localSheetId="2" hidden="1">Sheet1!$A$4:$W$339</definedName>
    <definedName name="_xlnm._FilterDatabase" localSheetId="0" hidden="1">type2!$A$4:$S$898</definedName>
    <definedName name="_xlnm._FilterDatabase" localSheetId="1" hidden="1">type3!$A$4:$AB$260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F257" i="6" s="1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F274" i="6" s="1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F290" i="6" s="1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F319" i="6" s="1"/>
  <c r="E320" i="6"/>
  <c r="E321" i="6"/>
  <c r="F321" i="6" s="1"/>
  <c r="E322" i="6"/>
  <c r="F322" i="6" s="1"/>
  <c r="E323" i="6"/>
  <c r="E324" i="6"/>
  <c r="F324" i="6" s="1"/>
  <c r="E325" i="6"/>
  <c r="F325" i="6" s="1"/>
  <c r="E326" i="6"/>
  <c r="E327" i="6"/>
  <c r="F327" i="6" s="1"/>
  <c r="E328" i="6"/>
  <c r="F328" i="6" s="1"/>
  <c r="E329" i="6"/>
  <c r="F329" i="6" s="1"/>
  <c r="E330" i="6"/>
  <c r="E331" i="6"/>
  <c r="E332" i="6"/>
  <c r="E333" i="6"/>
  <c r="F333" i="6" s="1"/>
  <c r="E334" i="6"/>
  <c r="E335" i="6"/>
  <c r="E336" i="6"/>
  <c r="E337" i="6"/>
  <c r="F337" i="6" s="1"/>
  <c r="E338" i="6"/>
  <c r="F338" i="6" s="1"/>
  <c r="E5" i="6"/>
  <c r="F5" i="6" s="1"/>
  <c r="S324" i="6"/>
  <c r="K109" i="7"/>
  <c r="N339" i="6"/>
  <c r="S291" i="6"/>
  <c r="S239" i="6"/>
  <c r="S15" i="6"/>
  <c r="S16" i="6"/>
  <c r="V127" i="7"/>
  <c r="U125" i="7"/>
  <c r="S125" i="7"/>
  <c r="U338" i="6"/>
  <c r="V340" i="6"/>
  <c r="K330" i="6"/>
  <c r="L330" i="6" s="1"/>
  <c r="K331" i="6"/>
  <c r="L331" i="6" s="1"/>
  <c r="K332" i="6"/>
  <c r="L332" i="6"/>
  <c r="K333" i="6"/>
  <c r="L333" i="6"/>
  <c r="K334" i="6"/>
  <c r="L334" i="6" s="1"/>
  <c r="F331" i="6"/>
  <c r="F332" i="6"/>
  <c r="P126" i="7"/>
  <c r="U121" i="7"/>
  <c r="S121" i="7"/>
  <c r="U329" i="6"/>
  <c r="F323" i="6"/>
  <c r="F326" i="6"/>
  <c r="F335" i="6"/>
  <c r="F336" i="6"/>
  <c r="K323" i="6"/>
  <c r="L323" i="6" s="1"/>
  <c r="M323" i="6" s="1"/>
  <c r="O323" i="6" s="1"/>
  <c r="K324" i="6"/>
  <c r="L324" i="6" s="1"/>
  <c r="K325" i="6"/>
  <c r="L325" i="6" s="1"/>
  <c r="K326" i="6"/>
  <c r="L326" i="6" s="1"/>
  <c r="M326" i="6" s="1"/>
  <c r="O326" i="6" s="1"/>
  <c r="K327" i="6"/>
  <c r="L327" i="6" s="1"/>
  <c r="K328" i="6"/>
  <c r="L328" i="6" s="1"/>
  <c r="K329" i="6"/>
  <c r="L329" i="6" s="1"/>
  <c r="K335" i="6"/>
  <c r="L335" i="6" s="1"/>
  <c r="K336" i="6"/>
  <c r="L336" i="6" s="1"/>
  <c r="K337" i="6"/>
  <c r="L337" i="6" s="1"/>
  <c r="K338" i="6"/>
  <c r="L338" i="6" s="1"/>
  <c r="M338" i="6" s="1"/>
  <c r="O338" i="6" s="1"/>
  <c r="K322" i="6"/>
  <c r="U120" i="7"/>
  <c r="S120" i="7"/>
  <c r="U321" i="6"/>
  <c r="K318" i="6"/>
  <c r="L318" i="6"/>
  <c r="K319" i="6"/>
  <c r="L319" i="6" s="1"/>
  <c r="K320" i="6"/>
  <c r="K321" i="6"/>
  <c r="L321" i="6" s="1"/>
  <c r="F318" i="6"/>
  <c r="F320" i="6"/>
  <c r="E115" i="7"/>
  <c r="F115" i="7" s="1"/>
  <c r="U291" i="6"/>
  <c r="K291" i="6"/>
  <c r="L291" i="6" s="1"/>
  <c r="F291" i="6"/>
  <c r="F292" i="6"/>
  <c r="U115" i="7"/>
  <c r="S115" i="7"/>
  <c r="U317" i="6"/>
  <c r="U197" i="6"/>
  <c r="U113" i="7"/>
  <c r="S113" i="7"/>
  <c r="E5" i="7"/>
  <c r="F5" i="7" s="1"/>
  <c r="K5" i="7"/>
  <c r="S5" i="7"/>
  <c r="U5" i="7"/>
  <c r="E6" i="7"/>
  <c r="F6" i="7" s="1"/>
  <c r="K6" i="7"/>
  <c r="L6" i="7" s="1"/>
  <c r="E7" i="7"/>
  <c r="F7" i="7" s="1"/>
  <c r="K7" i="7"/>
  <c r="L7" i="7" s="1"/>
  <c r="M7" i="7" s="1"/>
  <c r="O7" i="7" s="1"/>
  <c r="K8" i="7"/>
  <c r="L8" i="7" s="1"/>
  <c r="S8" i="7"/>
  <c r="U8" i="7"/>
  <c r="E9" i="7"/>
  <c r="F9" i="7" s="1"/>
  <c r="K9" i="7"/>
  <c r="E10" i="7"/>
  <c r="F10" i="7" s="1"/>
  <c r="K10" i="7"/>
  <c r="L10" i="7" s="1"/>
  <c r="E11" i="7"/>
  <c r="F11" i="7" s="1"/>
  <c r="K11" i="7"/>
  <c r="E12" i="7"/>
  <c r="F12" i="7" s="1"/>
  <c r="K12" i="7"/>
  <c r="E13" i="7"/>
  <c r="F13" i="7" s="1"/>
  <c r="K13" i="7"/>
  <c r="E14" i="7"/>
  <c r="F14" i="7" s="1"/>
  <c r="K14" i="7"/>
  <c r="L14" i="7" s="1"/>
  <c r="E15" i="7"/>
  <c r="F15" i="7"/>
  <c r="K15" i="7"/>
  <c r="E16" i="7"/>
  <c r="K16" i="7"/>
  <c r="L16" i="7"/>
  <c r="E17" i="7"/>
  <c r="F17" i="7" s="1"/>
  <c r="K17" i="7"/>
  <c r="L17" i="7" s="1"/>
  <c r="M17" i="7" s="1"/>
  <c r="O17" i="7" s="1"/>
  <c r="E18" i="7"/>
  <c r="F18" i="7" s="1"/>
  <c r="K18" i="7"/>
  <c r="L18" i="7" s="1"/>
  <c r="E19" i="7"/>
  <c r="F19" i="7" s="1"/>
  <c r="K19" i="7"/>
  <c r="E20" i="7"/>
  <c r="F20" i="7" s="1"/>
  <c r="K20" i="7"/>
  <c r="L20" i="7" s="1"/>
  <c r="E21" i="7"/>
  <c r="F21" i="7" s="1"/>
  <c r="K21" i="7"/>
  <c r="L21" i="7" s="1"/>
  <c r="M21" i="7" s="1"/>
  <c r="O21" i="7" s="1"/>
  <c r="E22" i="7"/>
  <c r="F22" i="7" s="1"/>
  <c r="K22" i="7"/>
  <c r="S22" i="7"/>
  <c r="U22" i="7"/>
  <c r="E23" i="7"/>
  <c r="F23" i="7" s="1"/>
  <c r="K23" i="7"/>
  <c r="L23" i="7" s="1"/>
  <c r="E24" i="7"/>
  <c r="F24" i="7" s="1"/>
  <c r="K24" i="7"/>
  <c r="L24" i="7"/>
  <c r="E25" i="7"/>
  <c r="F25" i="7"/>
  <c r="K25" i="7"/>
  <c r="L25" i="7"/>
  <c r="E26" i="7"/>
  <c r="F26" i="7" s="1"/>
  <c r="K26" i="7"/>
  <c r="L26" i="7" s="1"/>
  <c r="M26" i="7" s="1"/>
  <c r="E27" i="7"/>
  <c r="F27" i="7"/>
  <c r="K27" i="7"/>
  <c r="L27" i="7" s="1"/>
  <c r="E28" i="7"/>
  <c r="F28" i="7"/>
  <c r="K28" i="7"/>
  <c r="E29" i="7"/>
  <c r="F29" i="7" s="1"/>
  <c r="K29" i="7"/>
  <c r="L29" i="7" s="1"/>
  <c r="E30" i="7"/>
  <c r="F30" i="7" s="1"/>
  <c r="K30" i="7"/>
  <c r="L30" i="7" s="1"/>
  <c r="E31" i="7"/>
  <c r="F31" i="7" s="1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 s="1"/>
  <c r="K35" i="7"/>
  <c r="L35" i="7" s="1"/>
  <c r="E36" i="7"/>
  <c r="F36" i="7" s="1"/>
  <c r="K36" i="7"/>
  <c r="L36" i="7" s="1"/>
  <c r="M36" i="7" s="1"/>
  <c r="O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 s="1"/>
  <c r="K42" i="7"/>
  <c r="L42" i="7" s="1"/>
  <c r="E43" i="7"/>
  <c r="F43" i="7" s="1"/>
  <c r="K43" i="7"/>
  <c r="L43" i="7" s="1"/>
  <c r="E44" i="7"/>
  <c r="F44" i="7" s="1"/>
  <c r="K44" i="7"/>
  <c r="E45" i="7"/>
  <c r="F45" i="7" s="1"/>
  <c r="K45" i="7"/>
  <c r="L45" i="7"/>
  <c r="E46" i="7"/>
  <c r="F46" i="7" s="1"/>
  <c r="K46" i="7"/>
  <c r="L46" i="7" s="1"/>
  <c r="E47" i="7"/>
  <c r="F47" i="7" s="1"/>
  <c r="K47" i="7"/>
  <c r="L47" i="7"/>
  <c r="E48" i="7"/>
  <c r="F48" i="7" s="1"/>
  <c r="K48" i="7"/>
  <c r="L48" i="7"/>
  <c r="S48" i="7"/>
  <c r="U48" i="7"/>
  <c r="E49" i="7"/>
  <c r="F49" i="7"/>
  <c r="K49" i="7"/>
  <c r="E50" i="7"/>
  <c r="F50" i="7" s="1"/>
  <c r="K50" i="7"/>
  <c r="L50" i="7" s="1"/>
  <c r="E51" i="7"/>
  <c r="F51" i="7" s="1"/>
  <c r="K51" i="7"/>
  <c r="L51" i="7" s="1"/>
  <c r="M51" i="7" s="1"/>
  <c r="O51" i="7" s="1"/>
  <c r="E52" i="7"/>
  <c r="F52" i="7" s="1"/>
  <c r="K52" i="7"/>
  <c r="L52" i="7" s="1"/>
  <c r="E53" i="7"/>
  <c r="F53" i="7" s="1"/>
  <c r="K53" i="7"/>
  <c r="E54" i="7"/>
  <c r="F54" i="7" s="1"/>
  <c r="K54" i="7"/>
  <c r="L54" i="7" s="1"/>
  <c r="M54" i="7" s="1"/>
  <c r="E55" i="7"/>
  <c r="F55" i="7" s="1"/>
  <c r="K55" i="7"/>
  <c r="L55" i="7"/>
  <c r="E56" i="7"/>
  <c r="F56" i="7"/>
  <c r="K56" i="7"/>
  <c r="E57" i="7"/>
  <c r="F57" i="7" s="1"/>
  <c r="K57" i="7"/>
  <c r="L57" i="7" s="1"/>
  <c r="M57" i="7" s="1"/>
  <c r="O57" i="7" s="1"/>
  <c r="E58" i="7"/>
  <c r="F58" i="7" s="1"/>
  <c r="K58" i="7"/>
  <c r="Y58" i="7"/>
  <c r="E59" i="7"/>
  <c r="F59" i="7" s="1"/>
  <c r="K59" i="7"/>
  <c r="L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 s="1"/>
  <c r="K63" i="7"/>
  <c r="L63" i="7" s="1"/>
  <c r="M63" i="7" s="1"/>
  <c r="O63" i="7" s="1"/>
  <c r="E64" i="7"/>
  <c r="F64" i="7" s="1"/>
  <c r="K64" i="7"/>
  <c r="L64" i="7" s="1"/>
  <c r="S64" i="7"/>
  <c r="U64" i="7"/>
  <c r="E65" i="7"/>
  <c r="F65" i="7" s="1"/>
  <c r="K65" i="7"/>
  <c r="L65" i="7" s="1"/>
  <c r="E66" i="7"/>
  <c r="F66" i="7" s="1"/>
  <c r="K66" i="7"/>
  <c r="L66" i="7" s="1"/>
  <c r="E67" i="7"/>
  <c r="F67" i="7" s="1"/>
  <c r="K67" i="7"/>
  <c r="L67" i="7" s="1"/>
  <c r="E68" i="7"/>
  <c r="F68" i="7" s="1"/>
  <c r="K68" i="7"/>
  <c r="L68" i="7" s="1"/>
  <c r="E69" i="7"/>
  <c r="K69" i="7"/>
  <c r="L69" i="7" s="1"/>
  <c r="E70" i="7"/>
  <c r="F70" i="7" s="1"/>
  <c r="K70" i="7"/>
  <c r="L70" i="7" s="1"/>
  <c r="M70" i="7" s="1"/>
  <c r="O70" i="7" s="1"/>
  <c r="E71" i="7"/>
  <c r="F71" i="7"/>
  <c r="K71" i="7"/>
  <c r="L71" i="7" s="1"/>
  <c r="E72" i="7"/>
  <c r="F72" i="7" s="1"/>
  <c r="K72" i="7"/>
  <c r="L72" i="7" s="1"/>
  <c r="M72" i="7" s="1"/>
  <c r="E73" i="7"/>
  <c r="K73" i="7"/>
  <c r="L73" i="7" s="1"/>
  <c r="E74" i="7"/>
  <c r="F74" i="7" s="1"/>
  <c r="K74" i="7"/>
  <c r="L74" i="7" s="1"/>
  <c r="M74" i="7" s="1"/>
  <c r="O74" i="7" s="1"/>
  <c r="E75" i="7"/>
  <c r="F75" i="7" s="1"/>
  <c r="K75" i="7"/>
  <c r="L75" i="7" s="1"/>
  <c r="E76" i="7"/>
  <c r="F76" i="7" s="1"/>
  <c r="K76" i="7"/>
  <c r="L76" i="7" s="1"/>
  <c r="E77" i="7"/>
  <c r="F77" i="7" s="1"/>
  <c r="K77" i="7"/>
  <c r="L77" i="7" s="1"/>
  <c r="E78" i="7"/>
  <c r="F78" i="7" s="1"/>
  <c r="K78" i="7"/>
  <c r="E79" i="7"/>
  <c r="F79" i="7" s="1"/>
  <c r="K79" i="7"/>
  <c r="L79" i="7" s="1"/>
  <c r="E80" i="7"/>
  <c r="F80" i="7" s="1"/>
  <c r="K80" i="7"/>
  <c r="L80" i="7" s="1"/>
  <c r="M80" i="7" s="1"/>
  <c r="O80" i="7" s="1"/>
  <c r="E81" i="7"/>
  <c r="F81" i="7" s="1"/>
  <c r="K81" i="7"/>
  <c r="L81" i="7" s="1"/>
  <c r="E82" i="7"/>
  <c r="F82" i="7" s="1"/>
  <c r="K82" i="7"/>
  <c r="L82" i="7" s="1"/>
  <c r="E83" i="7"/>
  <c r="F83" i="7" s="1"/>
  <c r="K83" i="7"/>
  <c r="E84" i="7"/>
  <c r="F84" i="7" s="1"/>
  <c r="K84" i="7"/>
  <c r="L84" i="7" s="1"/>
  <c r="S84" i="7"/>
  <c r="U84" i="7"/>
  <c r="E85" i="7"/>
  <c r="F85" i="7" s="1"/>
  <c r="K85" i="7"/>
  <c r="L85" i="7" s="1"/>
  <c r="E86" i="7"/>
  <c r="F86" i="7" s="1"/>
  <c r="K86" i="7"/>
  <c r="L86" i="7"/>
  <c r="E87" i="7"/>
  <c r="F87" i="7"/>
  <c r="K87" i="7"/>
  <c r="E88" i="7"/>
  <c r="F88" i="7" s="1"/>
  <c r="K88" i="7"/>
  <c r="L88" i="7" s="1"/>
  <c r="E89" i="7"/>
  <c r="F89" i="7" s="1"/>
  <c r="K89" i="7"/>
  <c r="L89" i="7" s="1"/>
  <c r="E90" i="7"/>
  <c r="F90" i="7" s="1"/>
  <c r="K90" i="7"/>
  <c r="L90" i="7" s="1"/>
  <c r="M90" i="7"/>
  <c r="O90" i="7" s="1"/>
  <c r="E91" i="7"/>
  <c r="F91" i="7" s="1"/>
  <c r="K91" i="7"/>
  <c r="E92" i="7"/>
  <c r="F92" i="7" s="1"/>
  <c r="K92" i="7"/>
  <c r="L92" i="7" s="1"/>
  <c r="S92" i="7"/>
  <c r="U92" i="7"/>
  <c r="E93" i="7"/>
  <c r="F93" i="7" s="1"/>
  <c r="K93" i="7"/>
  <c r="L93" i="7" s="1"/>
  <c r="E94" i="7"/>
  <c r="K94" i="7"/>
  <c r="L94" i="7" s="1"/>
  <c r="E95" i="7"/>
  <c r="F95" i="7"/>
  <c r="K95" i="7"/>
  <c r="L95" i="7"/>
  <c r="E96" i="7"/>
  <c r="F96" i="7"/>
  <c r="K96" i="7"/>
  <c r="L96" i="7"/>
  <c r="E97" i="7"/>
  <c r="F97" i="7"/>
  <c r="K97" i="7"/>
  <c r="L97" i="7" s="1"/>
  <c r="E98" i="7"/>
  <c r="F98" i="7" s="1"/>
  <c r="K98" i="7"/>
  <c r="L98" i="7" s="1"/>
  <c r="E99" i="7"/>
  <c r="F99" i="7" s="1"/>
  <c r="K99" i="7"/>
  <c r="L99" i="7" s="1"/>
  <c r="E100" i="7"/>
  <c r="K100" i="7"/>
  <c r="L100" i="7" s="1"/>
  <c r="E101" i="7"/>
  <c r="K101" i="7"/>
  <c r="L101" i="7" s="1"/>
  <c r="E102" i="7"/>
  <c r="K102" i="7"/>
  <c r="E103" i="7"/>
  <c r="F103" i="7" s="1"/>
  <c r="K103" i="7"/>
  <c r="L103" i="7" s="1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E107" i="7"/>
  <c r="F107" i="7" s="1"/>
  <c r="K107" i="7"/>
  <c r="L107" i="7" s="1"/>
  <c r="M107" i="7"/>
  <c r="O107" i="7" s="1"/>
  <c r="E108" i="7"/>
  <c r="F108" i="7" s="1"/>
  <c r="K108" i="7"/>
  <c r="L108" i="7" s="1"/>
  <c r="E109" i="7"/>
  <c r="F109" i="7" s="1"/>
  <c r="L109" i="7"/>
  <c r="M109" i="7" s="1"/>
  <c r="O109" i="7" s="1"/>
  <c r="E110" i="7"/>
  <c r="F110" i="7"/>
  <c r="K110" i="7"/>
  <c r="L110" i="7" s="1"/>
  <c r="M110" i="7" s="1"/>
  <c r="E111" i="7"/>
  <c r="K111" i="7"/>
  <c r="E112" i="7"/>
  <c r="F112" i="7" s="1"/>
  <c r="K112" i="7"/>
  <c r="E113" i="7"/>
  <c r="F113" i="7"/>
  <c r="K113" i="7"/>
  <c r="L113" i="7"/>
  <c r="E114" i="7"/>
  <c r="F114" i="7"/>
  <c r="K114" i="7"/>
  <c r="L114" i="7"/>
  <c r="K115" i="7"/>
  <c r="L115" i="7"/>
  <c r="E116" i="7"/>
  <c r="F116" i="7" s="1"/>
  <c r="K116" i="7"/>
  <c r="L116" i="7" s="1"/>
  <c r="E117" i="7"/>
  <c r="F117" i="7" s="1"/>
  <c r="K117" i="7"/>
  <c r="L117" i="7" s="1"/>
  <c r="E118" i="7"/>
  <c r="F118" i="7" s="1"/>
  <c r="K118" i="7"/>
  <c r="L118" i="7" s="1"/>
  <c r="E119" i="7"/>
  <c r="F119" i="7" s="1"/>
  <c r="K119" i="7"/>
  <c r="L119" i="7" s="1"/>
  <c r="M119" i="7" s="1"/>
  <c r="E120" i="7"/>
  <c r="F120" i="7" s="1"/>
  <c r="K120" i="7"/>
  <c r="M120" i="7" s="1"/>
  <c r="O120" i="7" s="1"/>
  <c r="L120" i="7"/>
  <c r="E121" i="7"/>
  <c r="F121" i="7" s="1"/>
  <c r="K121" i="7"/>
  <c r="M121" i="7" s="1"/>
  <c r="O121" i="7" s="1"/>
  <c r="T121" i="7" s="1"/>
  <c r="L121" i="7"/>
  <c r="E122" i="7"/>
  <c r="F122" i="7" s="1"/>
  <c r="K122" i="7"/>
  <c r="E123" i="7"/>
  <c r="F123" i="7" s="1"/>
  <c r="K123" i="7"/>
  <c r="L123" i="7" s="1"/>
  <c r="E124" i="7"/>
  <c r="F124" i="7" s="1"/>
  <c r="K124" i="7"/>
  <c r="L124" i="7"/>
  <c r="E125" i="7"/>
  <c r="F125" i="7"/>
  <c r="K125" i="7"/>
  <c r="L125" i="7" s="1"/>
  <c r="K5" i="6"/>
  <c r="L5" i="6" s="1"/>
  <c r="K6" i="6"/>
  <c r="L6" i="6"/>
  <c r="F7" i="6"/>
  <c r="K7" i="6"/>
  <c r="L7" i="6" s="1"/>
  <c r="F8" i="6"/>
  <c r="K8" i="6"/>
  <c r="L8" i="6" s="1"/>
  <c r="F9" i="6"/>
  <c r="K9" i="6"/>
  <c r="L9" i="6" s="1"/>
  <c r="F10" i="6"/>
  <c r="K10" i="6"/>
  <c r="L10" i="6" s="1"/>
  <c r="U10" i="6"/>
  <c r="F11" i="6"/>
  <c r="K11" i="6"/>
  <c r="L11" i="6"/>
  <c r="M11" i="6" s="1"/>
  <c r="O11" i="6"/>
  <c r="K12" i="6"/>
  <c r="F13" i="6"/>
  <c r="K13" i="6"/>
  <c r="L13" i="6" s="1"/>
  <c r="F14" i="6"/>
  <c r="K14" i="6"/>
  <c r="F15" i="6"/>
  <c r="K15" i="6"/>
  <c r="L15" i="6" s="1"/>
  <c r="U15" i="6"/>
  <c r="F16" i="6"/>
  <c r="K16" i="6"/>
  <c r="L16" i="6" s="1"/>
  <c r="U16" i="6"/>
  <c r="F17" i="6"/>
  <c r="K17" i="6"/>
  <c r="L17" i="6"/>
  <c r="F18" i="6"/>
  <c r="K18" i="6"/>
  <c r="L18" i="6" s="1"/>
  <c r="F19" i="6"/>
  <c r="K19" i="6"/>
  <c r="L19" i="6"/>
  <c r="M19" i="6" s="1"/>
  <c r="O19" i="6" s="1"/>
  <c r="F20" i="6"/>
  <c r="K20" i="6"/>
  <c r="L20" i="6"/>
  <c r="F21" i="6"/>
  <c r="K21" i="6"/>
  <c r="L21" i="6"/>
  <c r="F22" i="6"/>
  <c r="K22" i="6"/>
  <c r="L22" i="6" s="1"/>
  <c r="F23" i="6"/>
  <c r="K23" i="6"/>
  <c r="L23" i="6" s="1"/>
  <c r="F24" i="6"/>
  <c r="K24" i="6"/>
  <c r="L24" i="6" s="1"/>
  <c r="M24" i="6" s="1"/>
  <c r="O24" i="6" s="1"/>
  <c r="F25" i="6"/>
  <c r="K25" i="6"/>
  <c r="L25" i="6" s="1"/>
  <c r="K26" i="6"/>
  <c r="L26" i="6" s="1"/>
  <c r="F27" i="6"/>
  <c r="K27" i="6"/>
  <c r="F28" i="6"/>
  <c r="K28" i="6"/>
  <c r="L28" i="6" s="1"/>
  <c r="F29" i="6"/>
  <c r="K29" i="6"/>
  <c r="F30" i="6"/>
  <c r="K30" i="6"/>
  <c r="F31" i="6"/>
  <c r="K31" i="6"/>
  <c r="L31" i="6" s="1"/>
  <c r="M31" i="6" s="1"/>
  <c r="O31" i="6" s="1"/>
  <c r="F32" i="6"/>
  <c r="K32" i="6"/>
  <c r="L32" i="6" s="1"/>
  <c r="F33" i="6"/>
  <c r="K33" i="6"/>
  <c r="L33" i="6" s="1"/>
  <c r="K34" i="6"/>
  <c r="L34" i="6" s="1"/>
  <c r="F35" i="6"/>
  <c r="K35" i="6"/>
  <c r="L35" i="6" s="1"/>
  <c r="F36" i="6"/>
  <c r="K36" i="6"/>
  <c r="L36" i="6" s="1"/>
  <c r="F37" i="6"/>
  <c r="K37" i="6"/>
  <c r="L37" i="6" s="1"/>
  <c r="F38" i="6"/>
  <c r="K38" i="6"/>
  <c r="L38" i="6"/>
  <c r="F39" i="6"/>
  <c r="K39" i="6"/>
  <c r="L39" i="6" s="1"/>
  <c r="K40" i="6"/>
  <c r="L40" i="6" s="1"/>
  <c r="F41" i="6"/>
  <c r="K41" i="6"/>
  <c r="L41" i="6" s="1"/>
  <c r="F42" i="6"/>
  <c r="K42" i="6"/>
  <c r="L42" i="6" s="1"/>
  <c r="F43" i="6"/>
  <c r="K43" i="6"/>
  <c r="L43" i="6" s="1"/>
  <c r="M43" i="6" s="1"/>
  <c r="O43" i="6" s="1"/>
  <c r="F44" i="6"/>
  <c r="K44" i="6"/>
  <c r="L44" i="6" s="1"/>
  <c r="K45" i="6"/>
  <c r="F46" i="6"/>
  <c r="K46" i="6"/>
  <c r="L46" i="6" s="1"/>
  <c r="F47" i="6"/>
  <c r="K47" i="6"/>
  <c r="L47" i="6" s="1"/>
  <c r="F48" i="6"/>
  <c r="K48" i="6"/>
  <c r="L48" i="6" s="1"/>
  <c r="K49" i="6"/>
  <c r="L49" i="6"/>
  <c r="F50" i="6"/>
  <c r="K50" i="6"/>
  <c r="L50" i="6" s="1"/>
  <c r="F51" i="6"/>
  <c r="K51" i="6"/>
  <c r="L51" i="6" s="1"/>
  <c r="K52" i="6"/>
  <c r="L52" i="6" s="1"/>
  <c r="F53" i="6"/>
  <c r="K53" i="6"/>
  <c r="L53" i="6" s="1"/>
  <c r="F54" i="6"/>
  <c r="K54" i="6"/>
  <c r="L54" i="6" s="1"/>
  <c r="F55" i="6"/>
  <c r="K55" i="6"/>
  <c r="F56" i="6"/>
  <c r="K56" i="6"/>
  <c r="L56" i="6" s="1"/>
  <c r="F57" i="6"/>
  <c r="K57" i="6"/>
  <c r="L57" i="6"/>
  <c r="F58" i="6"/>
  <c r="K58" i="6"/>
  <c r="F59" i="6"/>
  <c r="K59" i="6"/>
  <c r="L59" i="6" s="1"/>
  <c r="F60" i="6"/>
  <c r="K60" i="6"/>
  <c r="L60" i="6" s="1"/>
  <c r="F61" i="6"/>
  <c r="K61" i="6"/>
  <c r="L61" i="6" s="1"/>
  <c r="F62" i="6"/>
  <c r="K62" i="6"/>
  <c r="L62" i="6" s="1"/>
  <c r="F63" i="6"/>
  <c r="K63" i="6"/>
  <c r="F64" i="6"/>
  <c r="K64" i="6"/>
  <c r="L64" i="6" s="1"/>
  <c r="F65" i="6"/>
  <c r="K65" i="6"/>
  <c r="L65" i="6" s="1"/>
  <c r="M65" i="6" s="1"/>
  <c r="O65" i="6" s="1"/>
  <c r="F66" i="6"/>
  <c r="K66" i="6"/>
  <c r="F67" i="6"/>
  <c r="K67" i="6"/>
  <c r="L67" i="6" s="1"/>
  <c r="F68" i="6"/>
  <c r="K68" i="6"/>
  <c r="L68" i="6" s="1"/>
  <c r="F69" i="6"/>
  <c r="K69" i="6"/>
  <c r="L69" i="6" s="1"/>
  <c r="F70" i="6"/>
  <c r="K70" i="6"/>
  <c r="L70" i="6" s="1"/>
  <c r="M70" i="6"/>
  <c r="O70" i="6" s="1"/>
  <c r="F71" i="6"/>
  <c r="K71" i="6"/>
  <c r="L71" i="6" s="1"/>
  <c r="F72" i="6"/>
  <c r="K72" i="6"/>
  <c r="L72" i="6" s="1"/>
  <c r="U72" i="6"/>
  <c r="F73" i="6"/>
  <c r="K73" i="6"/>
  <c r="L73" i="6"/>
  <c r="F74" i="6"/>
  <c r="K74" i="6"/>
  <c r="L74" i="6" s="1"/>
  <c r="M74" i="6" s="1"/>
  <c r="O74" i="6" s="1"/>
  <c r="F75" i="6"/>
  <c r="K75" i="6"/>
  <c r="L75" i="6" s="1"/>
  <c r="F76" i="6"/>
  <c r="K76" i="6"/>
  <c r="F77" i="6"/>
  <c r="K77" i="6"/>
  <c r="L77" i="6" s="1"/>
  <c r="F78" i="6"/>
  <c r="K78" i="6"/>
  <c r="L78" i="6" s="1"/>
  <c r="M78" i="6" s="1"/>
  <c r="O78" i="6" s="1"/>
  <c r="F79" i="6"/>
  <c r="K79" i="6"/>
  <c r="L79" i="6" s="1"/>
  <c r="F80" i="6"/>
  <c r="K80" i="6"/>
  <c r="F81" i="6"/>
  <c r="K81" i="6"/>
  <c r="L81" i="6"/>
  <c r="F82" i="6"/>
  <c r="K82" i="6"/>
  <c r="L82" i="6" s="1"/>
  <c r="M82" i="6"/>
  <c r="O82" i="6" s="1"/>
  <c r="F83" i="6"/>
  <c r="K83" i="6"/>
  <c r="L83" i="6"/>
  <c r="F84" i="6"/>
  <c r="K84" i="6"/>
  <c r="F85" i="6"/>
  <c r="K85" i="6"/>
  <c r="L85" i="6" s="1"/>
  <c r="F86" i="6"/>
  <c r="K86" i="6"/>
  <c r="L86" i="6" s="1"/>
  <c r="F87" i="6"/>
  <c r="K87" i="6"/>
  <c r="L87" i="6" s="1"/>
  <c r="F88" i="6"/>
  <c r="K88" i="6"/>
  <c r="F89" i="6"/>
  <c r="K89" i="6"/>
  <c r="L89" i="6"/>
  <c r="M89" i="6" s="1"/>
  <c r="O89" i="6" s="1"/>
  <c r="F90" i="6"/>
  <c r="K90" i="6"/>
  <c r="L90" i="6"/>
  <c r="F91" i="6"/>
  <c r="K91" i="6"/>
  <c r="L91" i="6"/>
  <c r="K92" i="6"/>
  <c r="F93" i="6"/>
  <c r="K93" i="6"/>
  <c r="L93" i="6" s="1"/>
  <c r="F94" i="6"/>
  <c r="K94" i="6"/>
  <c r="L94" i="6" s="1"/>
  <c r="F95" i="6"/>
  <c r="K95" i="6"/>
  <c r="L95" i="6" s="1"/>
  <c r="F96" i="6"/>
  <c r="K96" i="6"/>
  <c r="L96" i="6" s="1"/>
  <c r="F97" i="6"/>
  <c r="K97" i="6"/>
  <c r="F98" i="6"/>
  <c r="K98" i="6"/>
  <c r="L98" i="6" s="1"/>
  <c r="F99" i="6"/>
  <c r="K99" i="6"/>
  <c r="L99" i="6" s="1"/>
  <c r="F100" i="6"/>
  <c r="K100" i="6"/>
  <c r="K101" i="6"/>
  <c r="K102" i="6"/>
  <c r="L102" i="6" s="1"/>
  <c r="M102" i="6"/>
  <c r="O102" i="6" s="1"/>
  <c r="F103" i="6"/>
  <c r="K103" i="6"/>
  <c r="L103" i="6"/>
  <c r="F104" i="6"/>
  <c r="K104" i="6"/>
  <c r="L104" i="6" s="1"/>
  <c r="F105" i="6"/>
  <c r="K105" i="6"/>
  <c r="L105" i="6" s="1"/>
  <c r="F106" i="6"/>
  <c r="K106" i="6"/>
  <c r="L106" i="6" s="1"/>
  <c r="F107" i="6"/>
  <c r="K107" i="6"/>
  <c r="L107" i="6"/>
  <c r="F108" i="6"/>
  <c r="K108" i="6"/>
  <c r="F109" i="6"/>
  <c r="K109" i="6"/>
  <c r="L109" i="6" s="1"/>
  <c r="F110" i="6"/>
  <c r="K110" i="6"/>
  <c r="F111" i="6"/>
  <c r="K111" i="6"/>
  <c r="L111" i="6" s="1"/>
  <c r="F112" i="6"/>
  <c r="K112" i="6"/>
  <c r="L112" i="6" s="1"/>
  <c r="U112" i="6"/>
  <c r="K113" i="6"/>
  <c r="L113" i="6" s="1"/>
  <c r="K114" i="6"/>
  <c r="L114" i="6" s="1"/>
  <c r="F115" i="6"/>
  <c r="K115" i="6"/>
  <c r="F116" i="6"/>
  <c r="K116" i="6"/>
  <c r="L116" i="6" s="1"/>
  <c r="F117" i="6"/>
  <c r="K117" i="6"/>
  <c r="K118" i="6"/>
  <c r="L118" i="6" s="1"/>
  <c r="M118" i="6"/>
  <c r="O118" i="6" s="1"/>
  <c r="F119" i="6"/>
  <c r="K119" i="6"/>
  <c r="L119" i="6" s="1"/>
  <c r="F120" i="6"/>
  <c r="K120" i="6"/>
  <c r="L120" i="6" s="1"/>
  <c r="F121" i="6"/>
  <c r="K121" i="6"/>
  <c r="F122" i="6"/>
  <c r="K122" i="6"/>
  <c r="L122" i="6" s="1"/>
  <c r="F123" i="6"/>
  <c r="K123" i="6"/>
  <c r="F124" i="6"/>
  <c r="K124" i="6"/>
  <c r="L124" i="6" s="1"/>
  <c r="M124" i="6"/>
  <c r="O124" i="6" s="1"/>
  <c r="F125" i="6"/>
  <c r="K125" i="6"/>
  <c r="L125" i="6" s="1"/>
  <c r="M125" i="6"/>
  <c r="O125" i="6" s="1"/>
  <c r="F126" i="6"/>
  <c r="K126" i="6"/>
  <c r="M126" i="6" s="1"/>
  <c r="O126" i="6" s="1"/>
  <c r="L126" i="6"/>
  <c r="F127" i="6"/>
  <c r="K127" i="6"/>
  <c r="L127" i="6" s="1"/>
  <c r="F128" i="6"/>
  <c r="K128" i="6"/>
  <c r="L128" i="6" s="1"/>
  <c r="F129" i="6"/>
  <c r="K129" i="6"/>
  <c r="F130" i="6"/>
  <c r="K130" i="6"/>
  <c r="L130" i="6"/>
  <c r="F131" i="6"/>
  <c r="K131" i="6"/>
  <c r="F132" i="6"/>
  <c r="K132" i="6"/>
  <c r="L132" i="6" s="1"/>
  <c r="F133" i="6"/>
  <c r="K133" i="6"/>
  <c r="F134" i="6"/>
  <c r="K134" i="6"/>
  <c r="L134" i="6" s="1"/>
  <c r="F135" i="6"/>
  <c r="K135" i="6"/>
  <c r="L135" i="6" s="1"/>
  <c r="F136" i="6"/>
  <c r="K136" i="6"/>
  <c r="L136" i="6" s="1"/>
  <c r="F137" i="6"/>
  <c r="K137" i="6"/>
  <c r="K138" i="6"/>
  <c r="F139" i="6"/>
  <c r="K139" i="6"/>
  <c r="L139" i="6" s="1"/>
  <c r="F140" i="6"/>
  <c r="K140" i="6"/>
  <c r="F141" i="6"/>
  <c r="K141" i="6"/>
  <c r="L141" i="6" s="1"/>
  <c r="F142" i="6"/>
  <c r="K142" i="6"/>
  <c r="K143" i="6"/>
  <c r="F144" i="6"/>
  <c r="K144" i="6"/>
  <c r="L144" i="6" s="1"/>
  <c r="F145" i="6"/>
  <c r="K145" i="6"/>
  <c r="L145" i="6" s="1"/>
  <c r="F146" i="6"/>
  <c r="K146" i="6"/>
  <c r="L146" i="6" s="1"/>
  <c r="F147" i="6"/>
  <c r="K147" i="6"/>
  <c r="L147" i="6" s="1"/>
  <c r="F148" i="6"/>
  <c r="K148" i="6"/>
  <c r="F149" i="6"/>
  <c r="K149" i="6"/>
  <c r="L149" i="6"/>
  <c r="F150" i="6"/>
  <c r="K150" i="6"/>
  <c r="F151" i="6"/>
  <c r="K151" i="6"/>
  <c r="U151" i="6"/>
  <c r="F152" i="6"/>
  <c r="K152" i="6"/>
  <c r="L152" i="6"/>
  <c r="F153" i="6"/>
  <c r="K153" i="6"/>
  <c r="F154" i="6"/>
  <c r="K154" i="6"/>
  <c r="L154" i="6"/>
  <c r="M154" i="6"/>
  <c r="O154" i="6" s="1"/>
  <c r="F155" i="6"/>
  <c r="K155" i="6"/>
  <c r="L155" i="6" s="1"/>
  <c r="F156" i="6"/>
  <c r="K156" i="6"/>
  <c r="L156" i="6" s="1"/>
  <c r="F157" i="6"/>
  <c r="K157" i="6"/>
  <c r="F158" i="6"/>
  <c r="K158" i="6"/>
  <c r="L158" i="6" s="1"/>
  <c r="F159" i="6"/>
  <c r="K159" i="6"/>
  <c r="F160" i="6"/>
  <c r="K160" i="6"/>
  <c r="K161" i="6"/>
  <c r="L161" i="6" s="1"/>
  <c r="F162" i="6"/>
  <c r="K162" i="6"/>
  <c r="L162" i="6"/>
  <c r="F163" i="6"/>
  <c r="K163" i="6"/>
  <c r="L163" i="6" s="1"/>
  <c r="K164" i="6"/>
  <c r="F165" i="6"/>
  <c r="K165" i="6"/>
  <c r="F166" i="6"/>
  <c r="K166" i="6"/>
  <c r="F167" i="6"/>
  <c r="K167" i="6"/>
  <c r="L167" i="6"/>
  <c r="F168" i="6"/>
  <c r="K168" i="6"/>
  <c r="K169" i="6"/>
  <c r="F170" i="6"/>
  <c r="K170" i="6"/>
  <c r="L170" i="6" s="1"/>
  <c r="F171" i="6"/>
  <c r="K171" i="6"/>
  <c r="L171" i="6"/>
  <c r="F172" i="6"/>
  <c r="K172" i="6"/>
  <c r="F173" i="6"/>
  <c r="K173" i="6"/>
  <c r="L173" i="6" s="1"/>
  <c r="F174" i="6"/>
  <c r="K174" i="6"/>
  <c r="F175" i="6"/>
  <c r="K175" i="6"/>
  <c r="F176" i="6"/>
  <c r="K176" i="6"/>
  <c r="F177" i="6"/>
  <c r="K177" i="6"/>
  <c r="F178" i="6"/>
  <c r="K178" i="6"/>
  <c r="F179" i="6"/>
  <c r="K179" i="6"/>
  <c r="L179" i="6" s="1"/>
  <c r="F180" i="6"/>
  <c r="K180" i="6"/>
  <c r="F181" i="6"/>
  <c r="K181" i="6"/>
  <c r="L181" i="6" s="1"/>
  <c r="F182" i="6"/>
  <c r="K182" i="6"/>
  <c r="F183" i="6"/>
  <c r="K183" i="6"/>
  <c r="F184" i="6"/>
  <c r="K184" i="6"/>
  <c r="L184" i="6" s="1"/>
  <c r="F185" i="6"/>
  <c r="K185" i="6"/>
  <c r="L185" i="6" s="1"/>
  <c r="F186" i="6"/>
  <c r="K186" i="6"/>
  <c r="L186" i="6" s="1"/>
  <c r="F187" i="6"/>
  <c r="K187" i="6"/>
  <c r="L187" i="6" s="1"/>
  <c r="F188" i="6"/>
  <c r="K188" i="6"/>
  <c r="F189" i="6"/>
  <c r="K189" i="6"/>
  <c r="L189" i="6"/>
  <c r="F190" i="6"/>
  <c r="K190" i="6"/>
  <c r="K191" i="6"/>
  <c r="L191" i="6" s="1"/>
  <c r="M191" i="6" s="1"/>
  <c r="O191" i="6" s="1"/>
  <c r="F192" i="6"/>
  <c r="K192" i="6"/>
  <c r="L192" i="6"/>
  <c r="F193" i="6"/>
  <c r="K193" i="6"/>
  <c r="L193" i="6" s="1"/>
  <c r="K194" i="6"/>
  <c r="L194" i="6" s="1"/>
  <c r="F195" i="6"/>
  <c r="K195" i="6"/>
  <c r="F196" i="6"/>
  <c r="K196" i="6"/>
  <c r="F197" i="6"/>
  <c r="K197" i="6"/>
  <c r="L197" i="6" s="1"/>
  <c r="F198" i="6"/>
  <c r="K198" i="6"/>
  <c r="L198" i="6" s="1"/>
  <c r="F199" i="6"/>
  <c r="K199" i="6"/>
  <c r="L199" i="6" s="1"/>
  <c r="F200" i="6"/>
  <c r="K200" i="6"/>
  <c r="L200" i="6"/>
  <c r="M200" i="6" s="1"/>
  <c r="O200" i="6" s="1"/>
  <c r="F201" i="6"/>
  <c r="K201" i="6"/>
  <c r="L201" i="6" s="1"/>
  <c r="M201" i="6" s="1"/>
  <c r="O201" i="6" s="1"/>
  <c r="K202" i="6"/>
  <c r="L202" i="6" s="1"/>
  <c r="F203" i="6"/>
  <c r="K203" i="6"/>
  <c r="F204" i="6"/>
  <c r="K204" i="6"/>
  <c r="L204" i="6" s="1"/>
  <c r="F205" i="6"/>
  <c r="K205" i="6"/>
  <c r="L205" i="6" s="1"/>
  <c r="K206" i="6"/>
  <c r="K207" i="6"/>
  <c r="L207" i="6" s="1"/>
  <c r="K208" i="6"/>
  <c r="L208" i="6" s="1"/>
  <c r="F209" i="6"/>
  <c r="K209" i="6"/>
  <c r="L209" i="6" s="1"/>
  <c r="F210" i="6"/>
  <c r="K210" i="6"/>
  <c r="F211" i="6"/>
  <c r="K211" i="6"/>
  <c r="L211" i="6" s="1"/>
  <c r="F212" i="6"/>
  <c r="K212" i="6"/>
  <c r="F213" i="6"/>
  <c r="K213" i="6"/>
  <c r="L213" i="6" s="1"/>
  <c r="F214" i="6"/>
  <c r="K214" i="6"/>
  <c r="L214" i="6" s="1"/>
  <c r="K215" i="6"/>
  <c r="L215" i="6"/>
  <c r="F216" i="6"/>
  <c r="K216" i="6"/>
  <c r="L216" i="6" s="1"/>
  <c r="F217" i="6"/>
  <c r="K217" i="6"/>
  <c r="L217" i="6"/>
  <c r="M217" i="6" s="1"/>
  <c r="O217" i="6" s="1"/>
  <c r="F218" i="6"/>
  <c r="K218" i="6"/>
  <c r="F219" i="6"/>
  <c r="K219" i="6"/>
  <c r="L219" i="6" s="1"/>
  <c r="F220" i="6"/>
  <c r="K220" i="6"/>
  <c r="L220" i="6"/>
  <c r="K221" i="6"/>
  <c r="L221" i="6"/>
  <c r="K222" i="6"/>
  <c r="L222" i="6" s="1"/>
  <c r="F223" i="6"/>
  <c r="K223" i="6"/>
  <c r="L223" i="6" s="1"/>
  <c r="F224" i="6"/>
  <c r="K224" i="6"/>
  <c r="L224" i="6" s="1"/>
  <c r="F225" i="6"/>
  <c r="K225" i="6"/>
  <c r="L225" i="6" s="1"/>
  <c r="F226" i="6"/>
  <c r="K226" i="6"/>
  <c r="F227" i="6"/>
  <c r="K227" i="6"/>
  <c r="L227" i="6" s="1"/>
  <c r="F228" i="6"/>
  <c r="K228" i="6"/>
  <c r="L228" i="6" s="1"/>
  <c r="F229" i="6"/>
  <c r="K229" i="6"/>
  <c r="L229" i="6" s="1"/>
  <c r="F230" i="6"/>
  <c r="K230" i="6"/>
  <c r="L230" i="6"/>
  <c r="F231" i="6"/>
  <c r="K231" i="6"/>
  <c r="L231" i="6"/>
  <c r="F232" i="6"/>
  <c r="K232" i="6"/>
  <c r="K233" i="6"/>
  <c r="L233" i="6" s="1"/>
  <c r="F234" i="6"/>
  <c r="K234" i="6"/>
  <c r="L234" i="6" s="1"/>
  <c r="F235" i="6"/>
  <c r="K235" i="6"/>
  <c r="K236" i="6"/>
  <c r="L236" i="6" s="1"/>
  <c r="F237" i="6"/>
  <c r="K237" i="6"/>
  <c r="F238" i="6"/>
  <c r="K238" i="6"/>
  <c r="L238" i="6" s="1"/>
  <c r="F239" i="6"/>
  <c r="K239" i="6"/>
  <c r="L239" i="6"/>
  <c r="U239" i="6"/>
  <c r="F240" i="6"/>
  <c r="K240" i="6"/>
  <c r="L240" i="6" s="1"/>
  <c r="F241" i="6"/>
  <c r="K241" i="6"/>
  <c r="F242" i="6"/>
  <c r="K242" i="6"/>
  <c r="L242" i="6"/>
  <c r="F243" i="6"/>
  <c r="K243" i="6"/>
  <c r="L243" i="6"/>
  <c r="M243" i="6" s="1"/>
  <c r="O243" i="6" s="1"/>
  <c r="F244" i="6"/>
  <c r="K244" i="6"/>
  <c r="L244" i="6"/>
  <c r="F245" i="6"/>
  <c r="K245" i="6"/>
  <c r="L245" i="6"/>
  <c r="M245" i="6" s="1"/>
  <c r="O245" i="6" s="1"/>
  <c r="F246" i="6"/>
  <c r="K246" i="6"/>
  <c r="L246" i="6" s="1"/>
  <c r="M246" i="6" s="1"/>
  <c r="O246" i="6" s="1"/>
  <c r="F247" i="6"/>
  <c r="K247" i="6"/>
  <c r="L247" i="6"/>
  <c r="K248" i="6"/>
  <c r="L248" i="6" s="1"/>
  <c r="F249" i="6"/>
  <c r="K249" i="6"/>
  <c r="F250" i="6"/>
  <c r="K250" i="6"/>
  <c r="F251" i="6"/>
  <c r="K251" i="6"/>
  <c r="F252" i="6"/>
  <c r="K252" i="6"/>
  <c r="K253" i="6"/>
  <c r="F254" i="6"/>
  <c r="K254" i="6"/>
  <c r="L254" i="6" s="1"/>
  <c r="F255" i="6"/>
  <c r="K255" i="6"/>
  <c r="F256" i="6"/>
  <c r="K256" i="6"/>
  <c r="L256" i="6" s="1"/>
  <c r="K257" i="6"/>
  <c r="F258" i="6"/>
  <c r="K258" i="6"/>
  <c r="L258" i="6" s="1"/>
  <c r="K259" i="6"/>
  <c r="L259" i="6" s="1"/>
  <c r="F260" i="6"/>
  <c r="K260" i="6"/>
  <c r="F261" i="6"/>
  <c r="K261" i="6"/>
  <c r="L261" i="6" s="1"/>
  <c r="F262" i="6"/>
  <c r="K262" i="6"/>
  <c r="F263" i="6"/>
  <c r="K263" i="6"/>
  <c r="L263" i="6"/>
  <c r="M263" i="6" s="1"/>
  <c r="O263" i="6" s="1"/>
  <c r="F264" i="6"/>
  <c r="K264" i="6"/>
  <c r="L264" i="6" s="1"/>
  <c r="M264" i="6" s="1"/>
  <c r="F265" i="6"/>
  <c r="K265" i="6"/>
  <c r="F266" i="6"/>
  <c r="K266" i="6"/>
  <c r="F267" i="6"/>
  <c r="K267" i="6"/>
  <c r="F268" i="6"/>
  <c r="K268" i="6"/>
  <c r="L268" i="6" s="1"/>
  <c r="F269" i="6"/>
  <c r="K269" i="6"/>
  <c r="F270" i="6"/>
  <c r="K270" i="6"/>
  <c r="L270" i="6" s="1"/>
  <c r="M270" i="6"/>
  <c r="O270" i="6" s="1"/>
  <c r="F271" i="6"/>
  <c r="K271" i="6"/>
  <c r="L271" i="6" s="1"/>
  <c r="F272" i="6"/>
  <c r="K272" i="6"/>
  <c r="F273" i="6"/>
  <c r="K273" i="6"/>
  <c r="K274" i="6"/>
  <c r="F275" i="6"/>
  <c r="K275" i="6"/>
  <c r="F276" i="6"/>
  <c r="K276" i="6"/>
  <c r="L276" i="6" s="1"/>
  <c r="F277" i="6"/>
  <c r="K277" i="6"/>
  <c r="L277" i="6"/>
  <c r="F278" i="6"/>
  <c r="K278" i="6"/>
  <c r="L278" i="6"/>
  <c r="M278" i="6" s="1"/>
  <c r="O278" i="6" s="1"/>
  <c r="F279" i="6"/>
  <c r="K279" i="6"/>
  <c r="L279" i="6" s="1"/>
  <c r="F280" i="6"/>
  <c r="K280" i="6"/>
  <c r="F281" i="6"/>
  <c r="K281" i="6"/>
  <c r="F282" i="6"/>
  <c r="K282" i="6"/>
  <c r="L282" i="6"/>
  <c r="F283" i="6"/>
  <c r="K283" i="6"/>
  <c r="L283" i="6" s="1"/>
  <c r="M283" i="6" s="1"/>
  <c r="O283" i="6" s="1"/>
  <c r="F284" i="6"/>
  <c r="K284" i="6"/>
  <c r="F285" i="6"/>
  <c r="K285" i="6"/>
  <c r="F286" i="6"/>
  <c r="K286" i="6"/>
  <c r="L286" i="6"/>
  <c r="M286" i="6" s="1"/>
  <c r="F287" i="6"/>
  <c r="K287" i="6"/>
  <c r="L287" i="6" s="1"/>
  <c r="K288" i="6"/>
  <c r="L288" i="6"/>
  <c r="F289" i="6"/>
  <c r="K289" i="6"/>
  <c r="L289" i="6" s="1"/>
  <c r="K290" i="6"/>
  <c r="L290" i="6" s="1"/>
  <c r="K292" i="6"/>
  <c r="L292" i="6" s="1"/>
  <c r="F293" i="6"/>
  <c r="K293" i="6"/>
  <c r="L293" i="6" s="1"/>
  <c r="M293" i="6" s="1"/>
  <c r="O293" i="6" s="1"/>
  <c r="F294" i="6"/>
  <c r="K294" i="6"/>
  <c r="L294" i="6" s="1"/>
  <c r="M294" i="6" s="1"/>
  <c r="O294" i="6" s="1"/>
  <c r="F295" i="6"/>
  <c r="K295" i="6"/>
  <c r="L295" i="6" s="1"/>
  <c r="F296" i="6"/>
  <c r="K296" i="6"/>
  <c r="F297" i="6"/>
  <c r="K297" i="6"/>
  <c r="L297" i="6"/>
  <c r="M297" i="6"/>
  <c r="O297" i="6" s="1"/>
  <c r="K298" i="6"/>
  <c r="L298" i="6"/>
  <c r="K299" i="6"/>
  <c r="L299" i="6" s="1"/>
  <c r="F300" i="6"/>
  <c r="K300" i="6"/>
  <c r="L300" i="6" s="1"/>
  <c r="M300" i="6" s="1"/>
  <c r="O300" i="6" s="1"/>
  <c r="K301" i="6"/>
  <c r="L301" i="6" s="1"/>
  <c r="K302" i="6"/>
  <c r="L302" i="6"/>
  <c r="K303" i="6"/>
  <c r="L303" i="6" s="1"/>
  <c r="K304" i="6"/>
  <c r="F305" i="6"/>
  <c r="K305" i="6"/>
  <c r="M305" i="6" s="1"/>
  <c r="O305" i="6" s="1"/>
  <c r="L305" i="6"/>
  <c r="K306" i="6"/>
  <c r="L306" i="6" s="1"/>
  <c r="M306" i="6"/>
  <c r="O306" i="6" s="1"/>
  <c r="F307" i="6"/>
  <c r="K307" i="6"/>
  <c r="L307" i="6" s="1"/>
  <c r="F308" i="6"/>
  <c r="K308" i="6"/>
  <c r="F309" i="6"/>
  <c r="K309" i="6"/>
  <c r="L309" i="6" s="1"/>
  <c r="F310" i="6"/>
  <c r="K310" i="6"/>
  <c r="F311" i="6"/>
  <c r="K311" i="6"/>
  <c r="L311" i="6" s="1"/>
  <c r="F312" i="6"/>
  <c r="K312" i="6"/>
  <c r="F313" i="6"/>
  <c r="L313" i="6"/>
  <c r="M313" i="6" s="1"/>
  <c r="O313" i="6" s="1"/>
  <c r="F314" i="6"/>
  <c r="K314" i="6"/>
  <c r="L314" i="6" s="1"/>
  <c r="F315" i="6"/>
  <c r="K315" i="6"/>
  <c r="L315" i="6"/>
  <c r="K316" i="6"/>
  <c r="L316" i="6" s="1"/>
  <c r="F317" i="6"/>
  <c r="K317" i="6"/>
  <c r="L317" i="6"/>
  <c r="P339" i="6"/>
  <c r="J5" i="2"/>
  <c r="J6" i="2"/>
  <c r="K6" i="2" s="1"/>
  <c r="J7" i="2"/>
  <c r="K7" i="2" s="1"/>
  <c r="J8" i="2"/>
  <c r="K8" i="2" s="1"/>
  <c r="J9" i="2"/>
  <c r="J10" i="2"/>
  <c r="J11" i="2"/>
  <c r="J12" i="2"/>
  <c r="K12" i="2"/>
  <c r="J13" i="2"/>
  <c r="K13" i="2"/>
  <c r="J14" i="2"/>
  <c r="K14" i="2" s="1"/>
  <c r="J15" i="2"/>
  <c r="K15" i="2"/>
  <c r="L15" i="2" s="1"/>
  <c r="M15" i="2" s="1"/>
  <c r="J16" i="2"/>
  <c r="J17" i="2"/>
  <c r="K17" i="2" s="1"/>
  <c r="J18" i="2"/>
  <c r="K18" i="2" s="1"/>
  <c r="J19" i="2"/>
  <c r="K19" i="2" s="1"/>
  <c r="L19" i="2" s="1"/>
  <c r="M19" i="2" s="1"/>
  <c r="J20" i="2"/>
  <c r="K20" i="2" s="1"/>
  <c r="J21" i="2"/>
  <c r="J22" i="2"/>
  <c r="J23" i="2"/>
  <c r="J24" i="2"/>
  <c r="J25" i="2"/>
  <c r="K25" i="2" s="1"/>
  <c r="L25" i="2"/>
  <c r="M25" i="2" s="1"/>
  <c r="J26" i="2"/>
  <c r="J27" i="2"/>
  <c r="J28" i="2"/>
  <c r="J29" i="2"/>
  <c r="J30" i="2"/>
  <c r="K30" i="2" s="1"/>
  <c r="J31" i="2"/>
  <c r="J32" i="2"/>
  <c r="J33" i="2"/>
  <c r="J34" i="2"/>
  <c r="K34" i="2" s="1"/>
  <c r="L34" i="2" s="1"/>
  <c r="M34" i="2" s="1"/>
  <c r="J35" i="2"/>
  <c r="J36" i="2"/>
  <c r="K36" i="2" s="1"/>
  <c r="J37" i="2"/>
  <c r="J38" i="2"/>
  <c r="J39" i="2"/>
  <c r="K39" i="2"/>
  <c r="L39" i="2" s="1"/>
  <c r="M39" i="2" s="1"/>
  <c r="J40" i="2"/>
  <c r="J41" i="2"/>
  <c r="K41" i="2"/>
  <c r="J42" i="2"/>
  <c r="J43" i="2"/>
  <c r="J44" i="2"/>
  <c r="K44" i="2" s="1"/>
  <c r="L44" i="2" s="1"/>
  <c r="M44" i="2" s="1"/>
  <c r="J45" i="2"/>
  <c r="K45" i="2"/>
  <c r="J46" i="2"/>
  <c r="K46" i="2" s="1"/>
  <c r="J47" i="2"/>
  <c r="J48" i="2"/>
  <c r="J49" i="2"/>
  <c r="J50" i="2"/>
  <c r="K50" i="2" s="1"/>
  <c r="J51" i="2"/>
  <c r="K51" i="2" s="1"/>
  <c r="L51" i="2" s="1"/>
  <c r="M51" i="2" s="1"/>
  <c r="J52" i="2"/>
  <c r="J53" i="2"/>
  <c r="K53" i="2"/>
  <c r="J54" i="2"/>
  <c r="J55" i="2"/>
  <c r="K55" i="2"/>
  <c r="J56" i="2"/>
  <c r="J57" i="2"/>
  <c r="K57" i="2" s="1"/>
  <c r="L57" i="2"/>
  <c r="M57" i="2" s="1"/>
  <c r="J58" i="2"/>
  <c r="J59" i="2"/>
  <c r="J60" i="2"/>
  <c r="K60" i="2" s="1"/>
  <c r="L60" i="2" s="1"/>
  <c r="M60" i="2" s="1"/>
  <c r="J61" i="2"/>
  <c r="K61" i="2"/>
  <c r="J62" i="2"/>
  <c r="K62" i="2"/>
  <c r="J63" i="2"/>
  <c r="K63" i="2"/>
  <c r="J64" i="2"/>
  <c r="J65" i="2"/>
  <c r="J66" i="2"/>
  <c r="K66" i="2" s="1"/>
  <c r="J67" i="2"/>
  <c r="J68" i="2"/>
  <c r="J69" i="2"/>
  <c r="J70" i="2"/>
  <c r="J71" i="2"/>
  <c r="K71" i="2" s="1"/>
  <c r="L71" i="2" s="1"/>
  <c r="M71" i="2" s="1"/>
  <c r="J72" i="2"/>
  <c r="K72" i="2" s="1"/>
  <c r="L72" i="2" s="1"/>
  <c r="J73" i="2"/>
  <c r="K73" i="2" s="1"/>
  <c r="J74" i="2"/>
  <c r="J75" i="2"/>
  <c r="K75" i="2" s="1"/>
  <c r="J76" i="2"/>
  <c r="J77" i="2"/>
  <c r="K77" i="2" s="1"/>
  <c r="J78" i="2"/>
  <c r="J79" i="2"/>
  <c r="J80" i="2"/>
  <c r="K80" i="2" s="1"/>
  <c r="L80" i="2" s="1"/>
  <c r="M80" i="2" s="1"/>
  <c r="J81" i="2"/>
  <c r="J82" i="2"/>
  <c r="J83" i="2"/>
  <c r="K83" i="2" s="1"/>
  <c r="J84" i="2"/>
  <c r="K84" i="2" s="1"/>
  <c r="J85" i="2"/>
  <c r="K85" i="2" s="1"/>
  <c r="J86" i="2"/>
  <c r="K86" i="2"/>
  <c r="J87" i="2"/>
  <c r="K87" i="2"/>
  <c r="L87" i="2" s="1"/>
  <c r="M87" i="2" s="1"/>
  <c r="J88" i="2"/>
  <c r="J89" i="2"/>
  <c r="J90" i="2"/>
  <c r="K90" i="2" s="1"/>
  <c r="L90" i="2"/>
  <c r="M90" i="2" s="1"/>
  <c r="J91" i="2"/>
  <c r="K91" i="2"/>
  <c r="J92" i="2"/>
  <c r="J93" i="2"/>
  <c r="K93" i="2" s="1"/>
  <c r="L93" i="2" s="1"/>
  <c r="M93" i="2" s="1"/>
  <c r="J94" i="2"/>
  <c r="K94" i="2" s="1"/>
  <c r="L94" i="2" s="1"/>
  <c r="M94" i="2" s="1"/>
  <c r="J95" i="2"/>
  <c r="J96" i="2"/>
  <c r="K96" i="2" s="1"/>
  <c r="J97" i="2"/>
  <c r="K97" i="2" s="1"/>
  <c r="J98" i="2"/>
  <c r="J99" i="2"/>
  <c r="J100" i="2"/>
  <c r="K100" i="2" s="1"/>
  <c r="J101" i="2"/>
  <c r="K101" i="2" s="1"/>
  <c r="J102" i="2"/>
  <c r="K102" i="2" s="1"/>
  <c r="L102" i="2" s="1"/>
  <c r="M102" i="2" s="1"/>
  <c r="J103" i="2"/>
  <c r="J104" i="2"/>
  <c r="J105" i="2"/>
  <c r="J106" i="2"/>
  <c r="J107" i="2"/>
  <c r="K107" i="2" s="1"/>
  <c r="J108" i="2"/>
  <c r="K108" i="2"/>
  <c r="J109" i="2"/>
  <c r="K109" i="2" s="1"/>
  <c r="J110" i="2"/>
  <c r="K110" i="2" s="1"/>
  <c r="J111" i="2"/>
  <c r="K111" i="2" s="1"/>
  <c r="J112" i="2"/>
  <c r="J113" i="2"/>
  <c r="K113" i="2" s="1"/>
  <c r="J114" i="2"/>
  <c r="J115" i="2"/>
  <c r="J116" i="2"/>
  <c r="K116" i="2" s="1"/>
  <c r="J117" i="2"/>
  <c r="J118" i="2"/>
  <c r="K118" i="2" s="1"/>
  <c r="L118" i="2" s="1"/>
  <c r="M118" i="2" s="1"/>
  <c r="J119" i="2"/>
  <c r="K119" i="2" s="1"/>
  <c r="L119" i="2" s="1"/>
  <c r="M119" i="2" s="1"/>
  <c r="J120" i="2"/>
  <c r="K120" i="2" s="1"/>
  <c r="L120" i="2" s="1"/>
  <c r="M120" i="2" s="1"/>
  <c r="J121" i="2"/>
  <c r="J122" i="2"/>
  <c r="J123" i="2"/>
  <c r="K123" i="2"/>
  <c r="L123" i="2" s="1"/>
  <c r="M123" i="2" s="1"/>
  <c r="J124" i="2"/>
  <c r="J125" i="2"/>
  <c r="J126" i="2"/>
  <c r="K126" i="2" s="1"/>
  <c r="J127" i="2"/>
  <c r="J128" i="2"/>
  <c r="K128" i="2" s="1"/>
  <c r="L128" i="2" s="1"/>
  <c r="M128" i="2" s="1"/>
  <c r="J129" i="2"/>
  <c r="K129" i="2" s="1"/>
  <c r="J130" i="2"/>
  <c r="K130" i="2" s="1"/>
  <c r="J131" i="2"/>
  <c r="J132" i="2"/>
  <c r="J133" i="2"/>
  <c r="J134" i="2"/>
  <c r="K134" i="2" s="1"/>
  <c r="J135" i="2"/>
  <c r="K135" i="2" s="1"/>
  <c r="L135" i="2" s="1"/>
  <c r="J136" i="2"/>
  <c r="J137" i="2"/>
  <c r="J138" i="2"/>
  <c r="J139" i="2"/>
  <c r="J140" i="2"/>
  <c r="K140" i="2"/>
  <c r="J141" i="2"/>
  <c r="J142" i="2"/>
  <c r="K142" i="2" s="1"/>
  <c r="L142" i="2" s="1"/>
  <c r="J143" i="2"/>
  <c r="J144" i="2"/>
  <c r="J145" i="2"/>
  <c r="J146" i="2"/>
  <c r="J147" i="2"/>
  <c r="J148" i="2"/>
  <c r="J149" i="2"/>
  <c r="K149" i="2" s="1"/>
  <c r="J150" i="2"/>
  <c r="J151" i="2"/>
  <c r="J152" i="2"/>
  <c r="J153" i="2"/>
  <c r="J154" i="2"/>
  <c r="K154" i="2" s="1"/>
  <c r="L154" i="2" s="1"/>
  <c r="M154" i="2" s="1"/>
  <c r="J155" i="2"/>
  <c r="J156" i="2"/>
  <c r="J157" i="2"/>
  <c r="J158" i="2"/>
  <c r="J159" i="2"/>
  <c r="J160" i="2"/>
  <c r="K160" i="2" s="1"/>
  <c r="L160" i="2" s="1"/>
  <c r="J161" i="2"/>
  <c r="K161" i="2" s="1"/>
  <c r="J162" i="2"/>
  <c r="K162" i="2" s="1"/>
  <c r="J163" i="2"/>
  <c r="K163" i="2" s="1"/>
  <c r="J164" i="2"/>
  <c r="J165" i="2"/>
  <c r="K165" i="2" s="1"/>
  <c r="L165" i="2" s="1"/>
  <c r="J166" i="2"/>
  <c r="J167" i="2"/>
  <c r="J168" i="2"/>
  <c r="J169" i="2"/>
  <c r="K169" i="2" s="1"/>
  <c r="J170" i="2"/>
  <c r="J171" i="2"/>
  <c r="K171" i="2" s="1"/>
  <c r="J172" i="2"/>
  <c r="J173" i="2"/>
  <c r="J174" i="2"/>
  <c r="J175" i="2"/>
  <c r="J176" i="2"/>
  <c r="K176" i="2"/>
  <c r="L176" i="2" s="1"/>
  <c r="M176" i="2" s="1"/>
  <c r="J177" i="2"/>
  <c r="J178" i="2"/>
  <c r="J179" i="2"/>
  <c r="J180" i="2"/>
  <c r="K180" i="2" s="1"/>
  <c r="L180" i="2" s="1"/>
  <c r="M180" i="2" s="1"/>
  <c r="J181" i="2"/>
  <c r="K181" i="2" s="1"/>
  <c r="J182" i="2"/>
  <c r="J183" i="2"/>
  <c r="K183" i="2" s="1"/>
  <c r="J184" i="2"/>
  <c r="K184" i="2" s="1"/>
  <c r="L184" i="2" s="1"/>
  <c r="M184" i="2" s="1"/>
  <c r="J185" i="2"/>
  <c r="J186" i="2"/>
  <c r="J187" i="2"/>
  <c r="J188" i="2"/>
  <c r="J189" i="2"/>
  <c r="J190" i="2"/>
  <c r="J191" i="2"/>
  <c r="J192" i="2"/>
  <c r="K192" i="2" s="1"/>
  <c r="J193" i="2"/>
  <c r="J194" i="2"/>
  <c r="J195" i="2"/>
  <c r="J196" i="2"/>
  <c r="J197" i="2"/>
  <c r="K197" i="2"/>
  <c r="L197" i="2" s="1"/>
  <c r="M197" i="2" s="1"/>
  <c r="J198" i="2"/>
  <c r="J199" i="2"/>
  <c r="K199" i="2"/>
  <c r="L199" i="2" s="1"/>
  <c r="M199" i="2" s="1"/>
  <c r="J200" i="2"/>
  <c r="J201" i="2"/>
  <c r="J202" i="2"/>
  <c r="K202" i="2" s="1"/>
  <c r="L202" i="2" s="1"/>
  <c r="M202" i="2" s="1"/>
  <c r="J203" i="2"/>
  <c r="J204" i="2"/>
  <c r="K204" i="2" s="1"/>
  <c r="J205" i="2"/>
  <c r="K205" i="2" s="1"/>
  <c r="J206" i="2"/>
  <c r="K206" i="2" s="1"/>
  <c r="J207" i="2"/>
  <c r="J208" i="2"/>
  <c r="K208" i="2" s="1"/>
  <c r="L208" i="2" s="1"/>
  <c r="M208" i="2" s="1"/>
  <c r="J209" i="2"/>
  <c r="J210" i="2"/>
  <c r="K210" i="2" s="1"/>
  <c r="J211" i="2"/>
  <c r="K211" i="2"/>
  <c r="L211" i="2" s="1"/>
  <c r="J212" i="2"/>
  <c r="J213" i="2"/>
  <c r="K213" i="2"/>
  <c r="J214" i="2"/>
  <c r="K214" i="2"/>
  <c r="L214" i="2" s="1"/>
  <c r="M214" i="2" s="1"/>
  <c r="J215" i="2"/>
  <c r="K215" i="2"/>
  <c r="J216" i="2"/>
  <c r="J217" i="2"/>
  <c r="J218" i="2"/>
  <c r="K218" i="2"/>
  <c r="J219" i="2"/>
  <c r="K219" i="2" s="1"/>
  <c r="J220" i="2"/>
  <c r="K220" i="2" s="1"/>
  <c r="L220" i="2" s="1"/>
  <c r="M220" i="2" s="1"/>
  <c r="J221" i="2"/>
  <c r="J222" i="2"/>
  <c r="K222" i="2" s="1"/>
  <c r="J223" i="2"/>
  <c r="K223" i="2" s="1"/>
  <c r="J224" i="2"/>
  <c r="J225" i="2"/>
  <c r="K225" i="2"/>
  <c r="J226" i="2"/>
  <c r="K226" i="2" s="1"/>
  <c r="J227" i="2"/>
  <c r="K227" i="2" s="1"/>
  <c r="J228" i="2"/>
  <c r="K228" i="2" s="1"/>
  <c r="J229" i="2"/>
  <c r="J230" i="2"/>
  <c r="K230" i="2" s="1"/>
  <c r="J231" i="2"/>
  <c r="K231" i="2"/>
  <c r="L231" i="2" s="1"/>
  <c r="M231" i="2" s="1"/>
  <c r="J232" i="2"/>
  <c r="K232" i="2" s="1"/>
  <c r="J233" i="2"/>
  <c r="K233" i="2"/>
  <c r="L233" i="2" s="1"/>
  <c r="M233" i="2" s="1"/>
  <c r="J234" i="2"/>
  <c r="K234" i="2" s="1"/>
  <c r="J235" i="2"/>
  <c r="K235" i="2" s="1"/>
  <c r="J236" i="2"/>
  <c r="J237" i="2"/>
  <c r="K237" i="2" s="1"/>
  <c r="J238" i="2"/>
  <c r="K238" i="2" s="1"/>
  <c r="J239" i="2"/>
  <c r="J240" i="2"/>
  <c r="K240" i="2"/>
  <c r="J241" i="2"/>
  <c r="K241" i="2"/>
  <c r="J242" i="2"/>
  <c r="K242" i="2"/>
  <c r="L242" i="2" s="1"/>
  <c r="M242" i="2" s="1"/>
  <c r="J243" i="2"/>
  <c r="J244" i="2"/>
  <c r="J245" i="2"/>
  <c r="J246" i="2"/>
  <c r="J247" i="2"/>
  <c r="K247" i="2" s="1"/>
  <c r="J248" i="2"/>
  <c r="J249" i="2"/>
  <c r="J250" i="2"/>
  <c r="K250" i="2" s="1"/>
  <c r="J251" i="2"/>
  <c r="J252" i="2"/>
  <c r="K252" i="2" s="1"/>
  <c r="J253" i="2"/>
  <c r="K253" i="2"/>
  <c r="J254" i="2"/>
  <c r="K254" i="2" s="1"/>
  <c r="J255" i="2"/>
  <c r="K255" i="2"/>
  <c r="J256" i="2"/>
  <c r="K256" i="2" s="1"/>
  <c r="L256" i="2" s="1"/>
  <c r="M256" i="2" s="1"/>
  <c r="J257" i="2"/>
  <c r="K257" i="2" s="1"/>
  <c r="J258" i="2"/>
  <c r="J259" i="2"/>
  <c r="K259" i="2"/>
  <c r="L259" i="2" s="1"/>
  <c r="M259" i="2" s="1"/>
  <c r="J260" i="2"/>
  <c r="G263" i="2"/>
  <c r="N263" i="2"/>
  <c r="P263" i="2"/>
  <c r="M265" i="2" s="1"/>
  <c r="J5" i="1"/>
  <c r="J6" i="1"/>
  <c r="K6" i="1" s="1"/>
  <c r="L6" i="1" s="1"/>
  <c r="M6" i="1" s="1"/>
  <c r="J7" i="1"/>
  <c r="K7" i="1" s="1"/>
  <c r="J8" i="1"/>
  <c r="J9" i="1"/>
  <c r="J10" i="1"/>
  <c r="K10" i="1" s="1"/>
  <c r="J11" i="1"/>
  <c r="K11" i="1" s="1"/>
  <c r="L11" i="1" s="1"/>
  <c r="M11" i="1" s="1"/>
  <c r="J12" i="1"/>
  <c r="J13" i="1"/>
  <c r="K13" i="1"/>
  <c r="J14" i="1"/>
  <c r="J15" i="1"/>
  <c r="J16" i="1"/>
  <c r="K16" i="1" s="1"/>
  <c r="J17" i="1"/>
  <c r="J18" i="1"/>
  <c r="J19" i="1"/>
  <c r="K19" i="1" s="1"/>
  <c r="J20" i="1"/>
  <c r="J21" i="1"/>
  <c r="K21" i="1" s="1"/>
  <c r="J22" i="1"/>
  <c r="K22" i="1" s="1"/>
  <c r="L22" i="1" s="1"/>
  <c r="M22" i="1" s="1"/>
  <c r="J23" i="1"/>
  <c r="K23" i="1" s="1"/>
  <c r="L23" i="1" s="1"/>
  <c r="M23" i="1" s="1"/>
  <c r="J24" i="1"/>
  <c r="J25" i="1"/>
  <c r="K25" i="1" s="1"/>
  <c r="L25" i="1" s="1"/>
  <c r="M25" i="1" s="1"/>
  <c r="J26" i="1"/>
  <c r="J27" i="1"/>
  <c r="K27" i="1" s="1"/>
  <c r="J28" i="1"/>
  <c r="K28" i="1" s="1"/>
  <c r="J29" i="1"/>
  <c r="J30" i="1"/>
  <c r="J31" i="1"/>
  <c r="J32" i="1"/>
  <c r="K32" i="1" s="1"/>
  <c r="J33" i="1"/>
  <c r="K33" i="1"/>
  <c r="L33" i="1" s="1"/>
  <c r="M33" i="1" s="1"/>
  <c r="J34" i="1"/>
  <c r="J35" i="1"/>
  <c r="J36" i="1"/>
  <c r="K36" i="1" s="1"/>
  <c r="L36" i="1" s="1"/>
  <c r="M36" i="1" s="1"/>
  <c r="J37" i="1"/>
  <c r="K37" i="1" s="1"/>
  <c r="J38" i="1"/>
  <c r="J39" i="1"/>
  <c r="J40" i="1"/>
  <c r="K40" i="1" s="1"/>
  <c r="J41" i="1"/>
  <c r="J42" i="1"/>
  <c r="J43" i="1"/>
  <c r="J44" i="1"/>
  <c r="K44" i="1" s="1"/>
  <c r="L44" i="1" s="1"/>
  <c r="M44" i="1" s="1"/>
  <c r="J45" i="1"/>
  <c r="J46" i="1"/>
  <c r="J47" i="1"/>
  <c r="J48" i="1"/>
  <c r="K48" i="1" s="1"/>
  <c r="J49" i="1"/>
  <c r="J50" i="1"/>
  <c r="J51" i="1"/>
  <c r="K51" i="1" s="1"/>
  <c r="J52" i="1"/>
  <c r="K52" i="1" s="1"/>
  <c r="J53" i="1"/>
  <c r="K53" i="1"/>
  <c r="J54" i="1"/>
  <c r="K54" i="1" s="1"/>
  <c r="J55" i="1"/>
  <c r="K55" i="1" s="1"/>
  <c r="J56" i="1"/>
  <c r="J57" i="1"/>
  <c r="K57" i="1" s="1"/>
  <c r="J58" i="1"/>
  <c r="J59" i="1"/>
  <c r="J60" i="1"/>
  <c r="J61" i="1"/>
  <c r="J62" i="1"/>
  <c r="K62" i="1" s="1"/>
  <c r="J63" i="1"/>
  <c r="K63" i="1" s="1"/>
  <c r="J64" i="1"/>
  <c r="J65" i="1"/>
  <c r="J66" i="1"/>
  <c r="J67" i="1"/>
  <c r="J68" i="1"/>
  <c r="J69" i="1"/>
  <c r="K69" i="1" s="1"/>
  <c r="J70" i="1"/>
  <c r="K70" i="1"/>
  <c r="J71" i="1"/>
  <c r="J72" i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K77" i="1" s="1"/>
  <c r="L77" i="1" s="1"/>
  <c r="M77" i="1" s="1"/>
  <c r="J78" i="1"/>
  <c r="J79" i="1"/>
  <c r="K79" i="1" s="1"/>
  <c r="L79" i="1" s="1"/>
  <c r="M79" i="1" s="1"/>
  <c r="J80" i="1"/>
  <c r="J81" i="1"/>
  <c r="J82" i="1"/>
  <c r="K82" i="1"/>
  <c r="L82" i="1" s="1"/>
  <c r="M82" i="1" s="1"/>
  <c r="J83" i="1"/>
  <c r="J84" i="1"/>
  <c r="K84" i="1" s="1"/>
  <c r="J85" i="1"/>
  <c r="J86" i="1"/>
  <c r="K86" i="1" s="1"/>
  <c r="L86" i="1" s="1"/>
  <c r="M86" i="1" s="1"/>
  <c r="J87" i="1"/>
  <c r="J88" i="1"/>
  <c r="J89" i="1"/>
  <c r="K89" i="1" s="1"/>
  <c r="J90" i="1"/>
  <c r="K90" i="1" s="1"/>
  <c r="J91" i="1"/>
  <c r="K91" i="1"/>
  <c r="J92" i="1"/>
  <c r="J93" i="1"/>
  <c r="K93" i="1" s="1"/>
  <c r="L93" i="1" s="1"/>
  <c r="M93" i="1" s="1"/>
  <c r="J94" i="1"/>
  <c r="K94" i="1" s="1"/>
  <c r="J95" i="1"/>
  <c r="K95" i="1" s="1"/>
  <c r="J96" i="1"/>
  <c r="J97" i="1"/>
  <c r="J98" i="1"/>
  <c r="J99" i="1"/>
  <c r="K99" i="1" s="1"/>
  <c r="J100" i="1"/>
  <c r="K100" i="1"/>
  <c r="J101" i="1"/>
  <c r="J102" i="1"/>
  <c r="K102" i="1" s="1"/>
  <c r="J103" i="1"/>
  <c r="K103" i="1" s="1"/>
  <c r="L103" i="1" s="1"/>
  <c r="M103" i="1" s="1"/>
  <c r="J104" i="1"/>
  <c r="K104" i="1" s="1"/>
  <c r="J105" i="1"/>
  <c r="J106" i="1"/>
  <c r="K106" i="1" s="1"/>
  <c r="J107" i="1"/>
  <c r="J108" i="1"/>
  <c r="J109" i="1"/>
  <c r="K109" i="1" s="1"/>
  <c r="J110" i="1"/>
  <c r="K110" i="1" s="1"/>
  <c r="J111" i="1"/>
  <c r="J112" i="1"/>
  <c r="J113" i="1"/>
  <c r="J114" i="1"/>
  <c r="J115" i="1"/>
  <c r="K115" i="1"/>
  <c r="L115" i="1" s="1"/>
  <c r="M115" i="1" s="1"/>
  <c r="J116" i="1"/>
  <c r="K116" i="1" s="1"/>
  <c r="J117" i="1"/>
  <c r="J118" i="1"/>
  <c r="K118" i="1" s="1"/>
  <c r="J119" i="1"/>
  <c r="K119" i="1" s="1"/>
  <c r="L119" i="1" s="1"/>
  <c r="M119" i="1" s="1"/>
  <c r="J120" i="1"/>
  <c r="K120" i="1" s="1"/>
  <c r="L120" i="1" s="1"/>
  <c r="M120" i="1" s="1"/>
  <c r="J121" i="1"/>
  <c r="J122" i="1"/>
  <c r="K122" i="1"/>
  <c r="J123" i="1"/>
  <c r="K123" i="1" s="1"/>
  <c r="J124" i="1"/>
  <c r="J125" i="1"/>
  <c r="J126" i="1"/>
  <c r="K126" i="1" s="1"/>
  <c r="J127" i="1"/>
  <c r="K127" i="1"/>
  <c r="J128" i="1"/>
  <c r="J129" i="1"/>
  <c r="K129" i="1" s="1"/>
  <c r="J130" i="1"/>
  <c r="J131" i="1"/>
  <c r="K131" i="1" s="1"/>
  <c r="J132" i="1"/>
  <c r="J133" i="1"/>
  <c r="K133" i="1" s="1"/>
  <c r="J134" i="1"/>
  <c r="J135" i="1"/>
  <c r="K135" i="1"/>
  <c r="J136" i="1"/>
  <c r="J137" i="1"/>
  <c r="J138" i="1"/>
  <c r="J139" i="1"/>
  <c r="K139" i="1" s="1"/>
  <c r="J140" i="1"/>
  <c r="J141" i="1"/>
  <c r="K141" i="1" s="1"/>
  <c r="L141" i="1" s="1"/>
  <c r="M141" i="1" s="1"/>
  <c r="J142" i="1"/>
  <c r="J143" i="1"/>
  <c r="K143" i="1" s="1"/>
  <c r="J144" i="1"/>
  <c r="J145" i="1"/>
  <c r="J146" i="1"/>
  <c r="K146" i="1" s="1"/>
  <c r="J147" i="1"/>
  <c r="K147" i="1" s="1"/>
  <c r="J148" i="1"/>
  <c r="K148" i="1"/>
  <c r="L148" i="1"/>
  <c r="M148" i="1" s="1"/>
  <c r="J149" i="1"/>
  <c r="J150" i="1"/>
  <c r="J151" i="1"/>
  <c r="J152" i="1"/>
  <c r="J153" i="1"/>
  <c r="J154" i="1"/>
  <c r="K154" i="1" s="1"/>
  <c r="J155" i="1"/>
  <c r="J156" i="1"/>
  <c r="J157" i="1"/>
  <c r="J158" i="1"/>
  <c r="J159" i="1"/>
  <c r="K159" i="1"/>
  <c r="L159" i="1" s="1"/>
  <c r="M159" i="1" s="1"/>
  <c r="J160" i="1"/>
  <c r="J161" i="1"/>
  <c r="K161" i="1" s="1"/>
  <c r="J162" i="1"/>
  <c r="J163" i="1"/>
  <c r="K163" i="1" s="1"/>
  <c r="J164" i="1"/>
  <c r="J165" i="1"/>
  <c r="J166" i="1"/>
  <c r="J167" i="1"/>
  <c r="K167" i="1" s="1"/>
  <c r="J168" i="1"/>
  <c r="J169" i="1"/>
  <c r="J170" i="1"/>
  <c r="K170" i="1" s="1"/>
  <c r="J171" i="1"/>
  <c r="J172" i="1"/>
  <c r="K172" i="1" s="1"/>
  <c r="J173" i="1"/>
  <c r="J174" i="1"/>
  <c r="J175" i="1"/>
  <c r="J176" i="1"/>
  <c r="J177" i="1"/>
  <c r="J178" i="1"/>
  <c r="K178" i="1" s="1"/>
  <c r="J179" i="1"/>
  <c r="J180" i="1"/>
  <c r="K180" i="1" s="1"/>
  <c r="J181" i="1"/>
  <c r="J182" i="1"/>
  <c r="J183" i="1"/>
  <c r="K183" i="1" s="1"/>
  <c r="J184" i="1"/>
  <c r="J185" i="1"/>
  <c r="K185" i="1" s="1"/>
  <c r="J186" i="1"/>
  <c r="J187" i="1"/>
  <c r="K187" i="1" s="1"/>
  <c r="J188" i="1"/>
  <c r="J189" i="1"/>
  <c r="J190" i="1"/>
  <c r="J191" i="1"/>
  <c r="K191" i="1" s="1"/>
  <c r="J192" i="1"/>
  <c r="K192" i="1" s="1"/>
  <c r="J193" i="1"/>
  <c r="K193" i="1" s="1"/>
  <c r="J194" i="1"/>
  <c r="J195" i="1"/>
  <c r="J196" i="1"/>
  <c r="J197" i="1"/>
  <c r="J198" i="1"/>
  <c r="J199" i="1"/>
  <c r="K199" i="1"/>
  <c r="L199" i="1" s="1"/>
  <c r="M199" i="1" s="1"/>
  <c r="J200" i="1"/>
  <c r="K200" i="1" s="1"/>
  <c r="J201" i="1"/>
  <c r="K201" i="1" s="1"/>
  <c r="J202" i="1"/>
  <c r="J203" i="1"/>
  <c r="J204" i="1"/>
  <c r="J205" i="1"/>
  <c r="J206" i="1"/>
  <c r="K206" i="1" s="1"/>
  <c r="J207" i="1"/>
  <c r="J208" i="1"/>
  <c r="K208" i="1" s="1"/>
  <c r="J209" i="1"/>
  <c r="J210" i="1"/>
  <c r="K210" i="1"/>
  <c r="L210" i="1" s="1"/>
  <c r="M210" i="1" s="1"/>
  <c r="J211" i="1"/>
  <c r="K211" i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J216" i="1"/>
  <c r="K216" i="1" s="1"/>
  <c r="L216" i="1" s="1"/>
  <c r="J217" i="1"/>
  <c r="K217" i="1" s="1"/>
  <c r="L217" i="1" s="1"/>
  <c r="M217" i="1" s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J227" i="1"/>
  <c r="J228" i="1"/>
  <c r="J229" i="1"/>
  <c r="K229" i="1" s="1"/>
  <c r="L229" i="1"/>
  <c r="M229" i="1" s="1"/>
  <c r="J230" i="1"/>
  <c r="J231" i="1"/>
  <c r="K231" i="1" s="1"/>
  <c r="J232" i="1"/>
  <c r="K232" i="1" s="1"/>
  <c r="L232" i="1" s="1"/>
  <c r="M232" i="1" s="1"/>
  <c r="J233" i="1"/>
  <c r="K233" i="1" s="1"/>
  <c r="J234" i="1"/>
  <c r="K234" i="1" s="1"/>
  <c r="L234" i="1" s="1"/>
  <c r="J235" i="1"/>
  <c r="K235" i="1"/>
  <c r="L235" i="1" s="1"/>
  <c r="M235" i="1" s="1"/>
  <c r="J236" i="1"/>
  <c r="K236" i="1" s="1"/>
  <c r="J237" i="1"/>
  <c r="K237" i="1" s="1"/>
  <c r="J238" i="1"/>
  <c r="K238" i="1"/>
  <c r="L238" i="1"/>
  <c r="M238" i="1" s="1"/>
  <c r="J239" i="1"/>
  <c r="J240" i="1"/>
  <c r="K240" i="1"/>
  <c r="L240" i="1" s="1"/>
  <c r="M240" i="1" s="1"/>
  <c r="J241" i="1"/>
  <c r="J242" i="1"/>
  <c r="J243" i="1"/>
  <c r="K243" i="1" s="1"/>
  <c r="J244" i="1"/>
  <c r="J245" i="1"/>
  <c r="J246" i="1"/>
  <c r="J247" i="1"/>
  <c r="J248" i="1"/>
  <c r="J249" i="1"/>
  <c r="J250" i="1"/>
  <c r="J251" i="1"/>
  <c r="K251" i="1" s="1"/>
  <c r="J252" i="1"/>
  <c r="J253" i="1"/>
  <c r="K253" i="1" s="1"/>
  <c r="J254" i="1"/>
  <c r="J255" i="1"/>
  <c r="K255" i="1" s="1"/>
  <c r="L255" i="1" s="1"/>
  <c r="M255" i="1" s="1"/>
  <c r="J256" i="1"/>
  <c r="K256" i="1" s="1"/>
  <c r="L256" i="1" s="1"/>
  <c r="J257" i="1"/>
  <c r="J258" i="1"/>
  <c r="K258" i="1" s="1"/>
  <c r="J259" i="1"/>
  <c r="J260" i="1"/>
  <c r="K260" i="1"/>
  <c r="J261" i="1"/>
  <c r="J262" i="1"/>
  <c r="J263" i="1"/>
  <c r="K263" i="1" s="1"/>
  <c r="L263" i="1"/>
  <c r="M263" i="1" s="1"/>
  <c r="J264" i="1"/>
  <c r="J265" i="1"/>
  <c r="J266" i="1"/>
  <c r="J267" i="1"/>
  <c r="J268" i="1"/>
  <c r="J269" i="1"/>
  <c r="J270" i="1"/>
  <c r="J271" i="1"/>
  <c r="J272" i="1"/>
  <c r="K272" i="1" s="1"/>
  <c r="J273" i="1"/>
  <c r="J274" i="1"/>
  <c r="K274" i="1" s="1"/>
  <c r="J275" i="1"/>
  <c r="K275" i="1"/>
  <c r="J276" i="1"/>
  <c r="K276" i="1"/>
  <c r="J277" i="1"/>
  <c r="J278" i="1"/>
  <c r="K278" i="1" s="1"/>
  <c r="J279" i="1"/>
  <c r="J280" i="1"/>
  <c r="J281" i="1"/>
  <c r="J282" i="1"/>
  <c r="J283" i="1"/>
  <c r="J284" i="1"/>
  <c r="K284" i="1" s="1"/>
  <c r="L284" i="1" s="1"/>
  <c r="M284" i="1" s="1"/>
  <c r="J285" i="1"/>
  <c r="K285" i="1" s="1"/>
  <c r="L285" i="1" s="1"/>
  <c r="M285" i="1" s="1"/>
  <c r="J286" i="1"/>
  <c r="J287" i="1"/>
  <c r="J288" i="1"/>
  <c r="K288" i="1" s="1"/>
  <c r="J289" i="1"/>
  <c r="J290" i="1"/>
  <c r="K290" i="1" s="1"/>
  <c r="J291" i="1"/>
  <c r="J292" i="1"/>
  <c r="K292" i="1" s="1"/>
  <c r="J293" i="1"/>
  <c r="K293" i="1"/>
  <c r="J294" i="1"/>
  <c r="K294" i="1" s="1"/>
  <c r="J295" i="1"/>
  <c r="K295" i="1" s="1"/>
  <c r="J296" i="1"/>
  <c r="K296" i="1" s="1"/>
  <c r="J297" i="1"/>
  <c r="K297" i="1" s="1"/>
  <c r="J298" i="1"/>
  <c r="J299" i="1"/>
  <c r="K299" i="1"/>
  <c r="J300" i="1"/>
  <c r="K300" i="1" s="1"/>
  <c r="J301" i="1"/>
  <c r="J302" i="1"/>
  <c r="J303" i="1"/>
  <c r="J304" i="1"/>
  <c r="J305" i="1"/>
  <c r="K305" i="1" s="1"/>
  <c r="L305" i="1" s="1"/>
  <c r="M305" i="1" s="1"/>
  <c r="J306" i="1"/>
  <c r="J307" i="1"/>
  <c r="K307" i="1" s="1"/>
  <c r="L307" i="1" s="1"/>
  <c r="M307" i="1" s="1"/>
  <c r="J308" i="1"/>
  <c r="K308" i="1" s="1"/>
  <c r="J309" i="1"/>
  <c r="K309" i="1" s="1"/>
  <c r="L309" i="1" s="1"/>
  <c r="M309" i="1" s="1"/>
  <c r="J310" i="1"/>
  <c r="J311" i="1"/>
  <c r="K311" i="1" s="1"/>
  <c r="J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J322" i="1"/>
  <c r="K322" i="1"/>
  <c r="J323" i="1"/>
  <c r="J324" i="1"/>
  <c r="K324" i="1"/>
  <c r="J325" i="1"/>
  <c r="K325" i="1" s="1"/>
  <c r="J326" i="1"/>
  <c r="K326" i="1" s="1"/>
  <c r="L326" i="1" s="1"/>
  <c r="M326" i="1" s="1"/>
  <c r="J327" i="1"/>
  <c r="J328" i="1"/>
  <c r="K328" i="1" s="1"/>
  <c r="J329" i="1"/>
  <c r="K329" i="1" s="1"/>
  <c r="J330" i="1"/>
  <c r="J331" i="1"/>
  <c r="J332" i="1"/>
  <c r="J333" i="1"/>
  <c r="J334" i="1"/>
  <c r="K334" i="1" s="1"/>
  <c r="L334" i="1" s="1"/>
  <c r="J335" i="1"/>
  <c r="K335" i="1" s="1"/>
  <c r="L335" i="1" s="1"/>
  <c r="M335" i="1" s="1"/>
  <c r="J336" i="1"/>
  <c r="J337" i="1"/>
  <c r="K337" i="1" s="1"/>
  <c r="J338" i="1"/>
  <c r="K338" i="1" s="1"/>
  <c r="L338" i="1" s="1"/>
  <c r="M338" i="1"/>
  <c r="J339" i="1"/>
  <c r="J340" i="1"/>
  <c r="J341" i="1"/>
  <c r="J342" i="1"/>
  <c r="J343" i="1"/>
  <c r="J344" i="1"/>
  <c r="K344" i="1" s="1"/>
  <c r="L344" i="1" s="1"/>
  <c r="M344" i="1" s="1"/>
  <c r="J345" i="1"/>
  <c r="J346" i="1"/>
  <c r="J347" i="1"/>
  <c r="K347" i="1" s="1"/>
  <c r="L347" i="1" s="1"/>
  <c r="M347" i="1" s="1"/>
  <c r="J348" i="1"/>
  <c r="J349" i="1"/>
  <c r="J350" i="1"/>
  <c r="K350" i="1" s="1"/>
  <c r="L350" i="1" s="1"/>
  <c r="M350" i="1" s="1"/>
  <c r="J351" i="1"/>
  <c r="J352" i="1"/>
  <c r="J353" i="1"/>
  <c r="J354" i="1"/>
  <c r="K354" i="1" s="1"/>
  <c r="L354" i="1" s="1"/>
  <c r="J355" i="1"/>
  <c r="K355" i="1" s="1"/>
  <c r="L355" i="1"/>
  <c r="M355" i="1" s="1"/>
  <c r="J356" i="1"/>
  <c r="J357" i="1"/>
  <c r="K357" i="1" s="1"/>
  <c r="J358" i="1"/>
  <c r="J359" i="1"/>
  <c r="K359" i="1"/>
  <c r="L359" i="1" s="1"/>
  <c r="J360" i="1"/>
  <c r="K360" i="1"/>
  <c r="L360" i="1" s="1"/>
  <c r="M360" i="1" s="1"/>
  <c r="J361" i="1"/>
  <c r="J362" i="1"/>
  <c r="J363" i="1"/>
  <c r="J364" i="1"/>
  <c r="K364" i="1" s="1"/>
  <c r="L364" i="1" s="1"/>
  <c r="M364" i="1" s="1"/>
  <c r="J365" i="1"/>
  <c r="K365" i="1" s="1"/>
  <c r="J366" i="1"/>
  <c r="J367" i="1"/>
  <c r="K367" i="1" s="1"/>
  <c r="J368" i="1"/>
  <c r="K368" i="1" s="1"/>
  <c r="L368" i="1" s="1"/>
  <c r="M368" i="1" s="1"/>
  <c r="J369" i="1"/>
  <c r="J370" i="1"/>
  <c r="J371" i="1"/>
  <c r="K371" i="1" s="1"/>
  <c r="J372" i="1"/>
  <c r="K372" i="1" s="1"/>
  <c r="L372" i="1" s="1"/>
  <c r="M372" i="1" s="1"/>
  <c r="J373" i="1"/>
  <c r="J374" i="1"/>
  <c r="J375" i="1"/>
  <c r="J376" i="1"/>
  <c r="K376" i="1" s="1"/>
  <c r="L376" i="1" s="1"/>
  <c r="M376" i="1" s="1"/>
  <c r="J377" i="1"/>
  <c r="K377" i="1" s="1"/>
  <c r="J378" i="1"/>
  <c r="K378" i="1" s="1"/>
  <c r="L378" i="1" s="1"/>
  <c r="M378" i="1" s="1"/>
  <c r="J379" i="1"/>
  <c r="K379" i="1" s="1"/>
  <c r="J380" i="1"/>
  <c r="J381" i="1"/>
  <c r="K381" i="1" s="1"/>
  <c r="L381" i="1" s="1"/>
  <c r="M381" i="1" s="1"/>
  <c r="J382" i="1"/>
  <c r="K382" i="1" s="1"/>
  <c r="L382" i="1"/>
  <c r="M382" i="1" s="1"/>
  <c r="J383" i="1"/>
  <c r="J384" i="1"/>
  <c r="K384" i="1" s="1"/>
  <c r="J385" i="1"/>
  <c r="J386" i="1"/>
  <c r="K386" i="1" s="1"/>
  <c r="J387" i="1"/>
  <c r="J388" i="1"/>
  <c r="J389" i="1"/>
  <c r="K389" i="1" s="1"/>
  <c r="J390" i="1"/>
  <c r="K390" i="1" s="1"/>
  <c r="J391" i="1"/>
  <c r="J392" i="1"/>
  <c r="J393" i="1"/>
  <c r="J394" i="1"/>
  <c r="K394" i="1"/>
  <c r="L394" i="1" s="1"/>
  <c r="M394" i="1" s="1"/>
  <c r="J395" i="1"/>
  <c r="J396" i="1"/>
  <c r="K396" i="1" s="1"/>
  <c r="J397" i="1"/>
  <c r="J398" i="1"/>
  <c r="K398" i="1" s="1"/>
  <c r="L398" i="1" s="1"/>
  <c r="M398" i="1" s="1"/>
  <c r="J399" i="1"/>
  <c r="K399" i="1" s="1"/>
  <c r="J400" i="1"/>
  <c r="J401" i="1"/>
  <c r="K401" i="1"/>
  <c r="J402" i="1"/>
  <c r="J403" i="1"/>
  <c r="J404" i="1"/>
  <c r="J405" i="1"/>
  <c r="K405" i="1" s="1"/>
  <c r="L405" i="1" s="1"/>
  <c r="J406" i="1"/>
  <c r="J407" i="1"/>
  <c r="J408" i="1"/>
  <c r="K408" i="1"/>
  <c r="L408" i="1" s="1"/>
  <c r="M408" i="1" s="1"/>
  <c r="J409" i="1"/>
  <c r="J410" i="1"/>
  <c r="K410" i="1" s="1"/>
  <c r="L410" i="1" s="1"/>
  <c r="M410" i="1" s="1"/>
  <c r="J411" i="1"/>
  <c r="K411" i="1" s="1"/>
  <c r="J412" i="1"/>
  <c r="K412" i="1" s="1"/>
  <c r="J413" i="1"/>
  <c r="K413" i="1"/>
  <c r="L413" i="1" s="1"/>
  <c r="M413" i="1" s="1"/>
  <c r="J414" i="1"/>
  <c r="K414" i="1"/>
  <c r="L414" i="1" s="1"/>
  <c r="M414" i="1" s="1"/>
  <c r="J415" i="1"/>
  <c r="K415" i="1" s="1"/>
  <c r="J416" i="1"/>
  <c r="J417" i="1"/>
  <c r="J418" i="1"/>
  <c r="K418" i="1"/>
  <c r="J419" i="1"/>
  <c r="J420" i="1"/>
  <c r="J421" i="1"/>
  <c r="J422" i="1"/>
  <c r="J423" i="1"/>
  <c r="J424" i="1"/>
  <c r="K424" i="1" s="1"/>
  <c r="J425" i="1"/>
  <c r="J426" i="1"/>
  <c r="K426" i="1"/>
  <c r="L426" i="1" s="1"/>
  <c r="M426" i="1" s="1"/>
  <c r="J427" i="1"/>
  <c r="J428" i="1"/>
  <c r="K428" i="1" s="1"/>
  <c r="J429" i="1"/>
  <c r="K429" i="1" s="1"/>
  <c r="L429" i="1" s="1"/>
  <c r="M429" i="1" s="1"/>
  <c r="J430" i="1"/>
  <c r="K430" i="1"/>
  <c r="L430" i="1" s="1"/>
  <c r="M430" i="1" s="1"/>
  <c r="J431" i="1"/>
  <c r="K431" i="1" s="1"/>
  <c r="J432" i="1"/>
  <c r="J433" i="1"/>
  <c r="K433" i="1"/>
  <c r="J434" i="1"/>
  <c r="J435" i="1"/>
  <c r="K435" i="1" s="1"/>
  <c r="J436" i="1"/>
  <c r="J437" i="1"/>
  <c r="K437" i="1" s="1"/>
  <c r="J438" i="1"/>
  <c r="K438" i="1" s="1"/>
  <c r="J439" i="1"/>
  <c r="J440" i="1"/>
  <c r="J441" i="1"/>
  <c r="J442" i="1"/>
  <c r="K442" i="1" s="1"/>
  <c r="J443" i="1"/>
  <c r="K443" i="1"/>
  <c r="L443" i="1" s="1"/>
  <c r="M443" i="1" s="1"/>
  <c r="J444" i="1"/>
  <c r="J445" i="1"/>
  <c r="J446" i="1"/>
  <c r="J447" i="1"/>
  <c r="K447" i="1" s="1"/>
  <c r="J448" i="1"/>
  <c r="K448" i="1" s="1"/>
  <c r="J449" i="1"/>
  <c r="J450" i="1"/>
  <c r="K450" i="1"/>
  <c r="J451" i="1"/>
  <c r="J452" i="1"/>
  <c r="K452" i="1"/>
  <c r="L452" i="1" s="1"/>
  <c r="M452" i="1" s="1"/>
  <c r="J453" i="1"/>
  <c r="J454" i="1"/>
  <c r="J455" i="1"/>
  <c r="J456" i="1"/>
  <c r="K456" i="1"/>
  <c r="L456" i="1" s="1"/>
  <c r="M456" i="1" s="1"/>
  <c r="J457" i="1"/>
  <c r="J458" i="1"/>
  <c r="K458" i="1"/>
  <c r="J459" i="1"/>
  <c r="J460" i="1"/>
  <c r="J461" i="1"/>
  <c r="J462" i="1"/>
  <c r="J463" i="1"/>
  <c r="K463" i="1" s="1"/>
  <c r="J464" i="1"/>
  <c r="K464" i="1"/>
  <c r="L464" i="1" s="1"/>
  <c r="M464" i="1" s="1"/>
  <c r="J465" i="1"/>
  <c r="K465" i="1"/>
  <c r="J466" i="1"/>
  <c r="J467" i="1"/>
  <c r="K467" i="1" s="1"/>
  <c r="J468" i="1"/>
  <c r="J469" i="1"/>
  <c r="J470" i="1"/>
  <c r="K470" i="1" s="1"/>
  <c r="L470" i="1" s="1"/>
  <c r="M470" i="1" s="1"/>
  <c r="J471" i="1"/>
  <c r="K471" i="1"/>
  <c r="J472" i="1"/>
  <c r="K472" i="1" s="1"/>
  <c r="J473" i="1"/>
  <c r="K473" i="1" s="1"/>
  <c r="L473" i="1" s="1"/>
  <c r="M473" i="1" s="1"/>
  <c r="J474" i="1"/>
  <c r="J475" i="1"/>
  <c r="K475" i="1" s="1"/>
  <c r="J476" i="1"/>
  <c r="K476" i="1" s="1"/>
  <c r="L476" i="1" s="1"/>
  <c r="M476" i="1" s="1"/>
  <c r="J477" i="1"/>
  <c r="J478" i="1"/>
  <c r="J479" i="1"/>
  <c r="K479" i="1" s="1"/>
  <c r="L479" i="1" s="1"/>
  <c r="M479" i="1" s="1"/>
  <c r="J480" i="1"/>
  <c r="K480" i="1" s="1"/>
  <c r="J481" i="1"/>
  <c r="J482" i="1"/>
  <c r="J483" i="1"/>
  <c r="J484" i="1"/>
  <c r="K484" i="1" s="1"/>
  <c r="J485" i="1"/>
  <c r="K485" i="1"/>
  <c r="L485" i="1" s="1"/>
  <c r="M485" i="1" s="1"/>
  <c r="J486" i="1"/>
  <c r="K486" i="1" s="1"/>
  <c r="J487" i="1"/>
  <c r="J488" i="1"/>
  <c r="L488" i="1" s="1"/>
  <c r="M488" i="1" s="1"/>
  <c r="J489" i="1"/>
  <c r="K489" i="1"/>
  <c r="L489" i="1" s="1"/>
  <c r="M489" i="1" s="1"/>
  <c r="J490" i="1"/>
  <c r="K490" i="1" s="1"/>
  <c r="J491" i="1"/>
  <c r="L491" i="1"/>
  <c r="M491" i="1" s="1"/>
  <c r="K491" i="1"/>
  <c r="J492" i="1"/>
  <c r="J493" i="1"/>
  <c r="K493" i="1" s="1"/>
  <c r="J494" i="1"/>
  <c r="K494" i="1" s="1"/>
  <c r="J495" i="1"/>
  <c r="K495" i="1"/>
  <c r="L495" i="1" s="1"/>
  <c r="M495" i="1"/>
  <c r="J496" i="1"/>
  <c r="J497" i="1"/>
  <c r="K497" i="1" s="1"/>
  <c r="J498" i="1"/>
  <c r="J499" i="1"/>
  <c r="K499" i="1" s="1"/>
  <c r="J500" i="1"/>
  <c r="K500" i="1" s="1"/>
  <c r="J501" i="1"/>
  <c r="K501" i="1" s="1"/>
  <c r="J502" i="1"/>
  <c r="J503" i="1"/>
  <c r="K503" i="1" s="1"/>
  <c r="J504" i="1"/>
  <c r="J505" i="1"/>
  <c r="K505" i="1" s="1"/>
  <c r="J506" i="1"/>
  <c r="K506" i="1" s="1"/>
  <c r="J507" i="1"/>
  <c r="K507" i="1" s="1"/>
  <c r="L507" i="1" s="1"/>
  <c r="M507" i="1" s="1"/>
  <c r="J508" i="1"/>
  <c r="J509" i="1"/>
  <c r="K509" i="1"/>
  <c r="J510" i="1"/>
  <c r="K510" i="1" s="1"/>
  <c r="L510" i="1" s="1"/>
  <c r="M510" i="1" s="1"/>
  <c r="J511" i="1"/>
  <c r="J512" i="1"/>
  <c r="K512" i="1" s="1"/>
  <c r="J513" i="1"/>
  <c r="J514" i="1"/>
  <c r="K514" i="1" s="1"/>
  <c r="J515" i="1"/>
  <c r="J516" i="1"/>
  <c r="K516" i="1" s="1"/>
  <c r="J517" i="1"/>
  <c r="K517" i="1"/>
  <c r="J518" i="1"/>
  <c r="K518" i="1"/>
  <c r="L518" i="1" s="1"/>
  <c r="M518" i="1" s="1"/>
  <c r="J519" i="1"/>
  <c r="J520" i="1"/>
  <c r="J521" i="1"/>
  <c r="K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 s="1"/>
  <c r="J529" i="1"/>
  <c r="L529" i="1" s="1"/>
  <c r="M529" i="1" s="1"/>
  <c r="J530" i="1"/>
  <c r="K530" i="1" s="1"/>
  <c r="J531" i="1"/>
  <c r="K531" i="1" s="1"/>
  <c r="J532" i="1"/>
  <c r="J533" i="1"/>
  <c r="J534" i="1"/>
  <c r="K534" i="1"/>
  <c r="L534" i="1" s="1"/>
  <c r="M534" i="1" s="1"/>
  <c r="J535" i="1"/>
  <c r="K535" i="1" s="1"/>
  <c r="J536" i="1"/>
  <c r="K536" i="1" s="1"/>
  <c r="L536" i="1" s="1"/>
  <c r="M536" i="1" s="1"/>
  <c r="J537" i="1"/>
  <c r="J538" i="1"/>
  <c r="J539" i="1"/>
  <c r="J540" i="1"/>
  <c r="J541" i="1"/>
  <c r="K541" i="1" s="1"/>
  <c r="J542" i="1"/>
  <c r="J543" i="1"/>
  <c r="K543" i="1" s="1"/>
  <c r="L543" i="1" s="1"/>
  <c r="M543" i="1" s="1"/>
  <c r="J544" i="1"/>
  <c r="J545" i="1"/>
  <c r="J546" i="1"/>
  <c r="J547" i="1"/>
  <c r="K547" i="1" s="1"/>
  <c r="J548" i="1"/>
  <c r="K548" i="1" s="1"/>
  <c r="J549" i="1"/>
  <c r="K549" i="1" s="1"/>
  <c r="J550" i="1"/>
  <c r="K550" i="1"/>
  <c r="J551" i="1"/>
  <c r="J552" i="1"/>
  <c r="K552" i="1" s="1"/>
  <c r="J553" i="1"/>
  <c r="K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J562" i="1"/>
  <c r="K562" i="1" s="1"/>
  <c r="J563" i="1"/>
  <c r="K563" i="1" s="1"/>
  <c r="J564" i="1"/>
  <c r="K564" i="1" s="1"/>
  <c r="L564" i="1" s="1"/>
  <c r="M564" i="1" s="1"/>
  <c r="J565" i="1"/>
  <c r="K565" i="1" s="1"/>
  <c r="J566" i="1"/>
  <c r="J567" i="1"/>
  <c r="K567" i="1" s="1"/>
  <c r="J568" i="1"/>
  <c r="K568" i="1"/>
  <c r="L568" i="1" s="1"/>
  <c r="M568" i="1" s="1"/>
  <c r="J569" i="1"/>
  <c r="J570" i="1"/>
  <c r="J571" i="1"/>
  <c r="K571" i="1"/>
  <c r="L571" i="1" s="1"/>
  <c r="M571" i="1" s="1"/>
  <c r="J572" i="1"/>
  <c r="K572" i="1" s="1"/>
  <c r="J573" i="1"/>
  <c r="L573" i="1" s="1"/>
  <c r="M573" i="1" s="1"/>
  <c r="J574" i="1"/>
  <c r="J575" i="1"/>
  <c r="K575" i="1" s="1"/>
  <c r="J576" i="1"/>
  <c r="J577" i="1"/>
  <c r="K577" i="1"/>
  <c r="J578" i="1"/>
  <c r="K578" i="1" s="1"/>
  <c r="L578" i="1" s="1"/>
  <c r="M578" i="1" s="1"/>
  <c r="J579" i="1"/>
  <c r="J580" i="1"/>
  <c r="K580" i="1" s="1"/>
  <c r="J581" i="1"/>
  <c r="K581" i="1" s="1"/>
  <c r="J582" i="1"/>
  <c r="J583" i="1"/>
  <c r="J584" i="1"/>
  <c r="J585" i="1"/>
  <c r="J586" i="1"/>
  <c r="K586" i="1" s="1"/>
  <c r="L586" i="1" s="1"/>
  <c r="M586" i="1" s="1"/>
  <c r="J587" i="1"/>
  <c r="K588" i="1"/>
  <c r="L588" i="1" s="1"/>
  <c r="M588" i="1" s="1"/>
  <c r="J589" i="1"/>
  <c r="J590" i="1"/>
  <c r="J591" i="1"/>
  <c r="K591" i="1"/>
  <c r="L591" i="1" s="1"/>
  <c r="M591" i="1" s="1"/>
  <c r="J592" i="1"/>
  <c r="K592" i="1"/>
  <c r="J593" i="1"/>
  <c r="J594" i="1"/>
  <c r="K594" i="1"/>
  <c r="J595" i="1"/>
  <c r="K595" i="1" s="1"/>
  <c r="L595" i="1"/>
  <c r="M595" i="1" s="1"/>
  <c r="J596" i="1"/>
  <c r="K596" i="1" s="1"/>
  <c r="L596" i="1" s="1"/>
  <c r="M596" i="1" s="1"/>
  <c r="J597" i="1"/>
  <c r="J598" i="1"/>
  <c r="K598" i="1"/>
  <c r="L598" i="1" s="1"/>
  <c r="M598" i="1" s="1"/>
  <c r="J599" i="1"/>
  <c r="J600" i="1"/>
  <c r="J601" i="1"/>
  <c r="K601" i="1"/>
  <c r="L601" i="1" s="1"/>
  <c r="M601" i="1" s="1"/>
  <c r="J602" i="1"/>
  <c r="J603" i="1"/>
  <c r="J604" i="1"/>
  <c r="K604" i="1" s="1"/>
  <c r="L604" i="1" s="1"/>
  <c r="M604" i="1" s="1"/>
  <c r="J605" i="1"/>
  <c r="K605" i="1" s="1"/>
  <c r="L605" i="1" s="1"/>
  <c r="M605" i="1" s="1"/>
  <c r="J606" i="1"/>
  <c r="K606" i="1"/>
  <c r="J607" i="1"/>
  <c r="J608" i="1"/>
  <c r="K608" i="1"/>
  <c r="J609" i="1"/>
  <c r="K609" i="1" s="1"/>
  <c r="J610" i="1"/>
  <c r="J611" i="1"/>
  <c r="K611" i="1"/>
  <c r="J612" i="1"/>
  <c r="J613" i="1"/>
  <c r="K613" i="1" s="1"/>
  <c r="J614" i="1"/>
  <c r="K614" i="1"/>
  <c r="L614" i="1" s="1"/>
  <c r="M614" i="1" s="1"/>
  <c r="J615" i="1"/>
  <c r="K615" i="1" s="1"/>
  <c r="J616" i="1"/>
  <c r="J617" i="1"/>
  <c r="K617" i="1"/>
  <c r="L617" i="1" s="1"/>
  <c r="J618" i="1"/>
  <c r="K618" i="1" s="1"/>
  <c r="L618" i="1" s="1"/>
  <c r="M618" i="1" s="1"/>
  <c r="J619" i="1"/>
  <c r="J620" i="1"/>
  <c r="J621" i="1"/>
  <c r="J622" i="1"/>
  <c r="J623" i="1"/>
  <c r="K623" i="1"/>
  <c r="J624" i="1"/>
  <c r="K624" i="1"/>
  <c r="L624" i="1" s="1"/>
  <c r="M624" i="1" s="1"/>
  <c r="J625" i="1"/>
  <c r="J626" i="1"/>
  <c r="K626" i="1" s="1"/>
  <c r="L626" i="1" s="1"/>
  <c r="M626" i="1" s="1"/>
  <c r="J627" i="1"/>
  <c r="J628" i="1"/>
  <c r="K628" i="1" s="1"/>
  <c r="J629" i="1"/>
  <c r="J630" i="1"/>
  <c r="J631" i="1"/>
  <c r="J632" i="1"/>
  <c r="K632" i="1"/>
  <c r="J633" i="1"/>
  <c r="K633" i="1"/>
  <c r="J634" i="1"/>
  <c r="J635" i="1"/>
  <c r="K635" i="1" s="1"/>
  <c r="L635" i="1" s="1"/>
  <c r="M635" i="1" s="1"/>
  <c r="J636" i="1"/>
  <c r="J637" i="1"/>
  <c r="J638" i="1"/>
  <c r="J639" i="1"/>
  <c r="J640" i="1"/>
  <c r="J641" i="1"/>
  <c r="K641" i="1" s="1"/>
  <c r="J642" i="1"/>
  <c r="J643" i="1"/>
  <c r="K643" i="1"/>
  <c r="J644" i="1"/>
  <c r="K644" i="1"/>
  <c r="J645" i="1"/>
  <c r="J646" i="1"/>
  <c r="K646" i="1" s="1"/>
  <c r="J647" i="1"/>
  <c r="J648" i="1"/>
  <c r="K648" i="1" s="1"/>
  <c r="J649" i="1"/>
  <c r="K649" i="1" s="1"/>
  <c r="J650" i="1"/>
  <c r="K650" i="1" s="1"/>
  <c r="J651" i="1"/>
  <c r="K651" i="1" s="1"/>
  <c r="J652" i="1"/>
  <c r="J653" i="1"/>
  <c r="K653" i="1" s="1"/>
  <c r="J654" i="1"/>
  <c r="K654" i="1"/>
  <c r="L654" i="1" s="1"/>
  <c r="M654" i="1" s="1"/>
  <c r="J655" i="1"/>
  <c r="J656" i="1"/>
  <c r="J657" i="1"/>
  <c r="J658" i="1"/>
  <c r="K658" i="1" s="1"/>
  <c r="J659" i="1"/>
  <c r="J660" i="1"/>
  <c r="J661" i="1"/>
  <c r="K661" i="1" s="1"/>
  <c r="J662" i="1"/>
  <c r="K662" i="1" s="1"/>
  <c r="J663" i="1"/>
  <c r="K663" i="1" s="1"/>
  <c r="J664" i="1"/>
  <c r="K664" i="1" s="1"/>
  <c r="L664" i="1" s="1"/>
  <c r="M664" i="1" s="1"/>
  <c r="J665" i="1"/>
  <c r="K665" i="1"/>
  <c r="L665" i="1" s="1"/>
  <c r="M665" i="1" s="1"/>
  <c r="J666" i="1"/>
  <c r="J667" i="1"/>
  <c r="K667" i="1" s="1"/>
  <c r="L667" i="1" s="1"/>
  <c r="M667" i="1" s="1"/>
  <c r="J668" i="1"/>
  <c r="K668" i="1" s="1"/>
  <c r="J669" i="1"/>
  <c r="K669" i="1" s="1"/>
  <c r="J670" i="1"/>
  <c r="K670" i="1" s="1"/>
  <c r="J671" i="1"/>
  <c r="K671" i="1" s="1"/>
  <c r="L671" i="1"/>
  <c r="M671" i="1" s="1"/>
  <c r="J672" i="1"/>
  <c r="K672" i="1" s="1"/>
  <c r="J673" i="1"/>
  <c r="J674" i="1"/>
  <c r="K674" i="1" s="1"/>
  <c r="J675" i="1"/>
  <c r="J676" i="1"/>
  <c r="J677" i="1"/>
  <c r="K677" i="1" s="1"/>
  <c r="J678" i="1"/>
  <c r="J679" i="1"/>
  <c r="J680" i="1"/>
  <c r="K680" i="1" s="1"/>
  <c r="J681" i="1"/>
  <c r="K681" i="1" s="1"/>
  <c r="L681" i="1" s="1"/>
  <c r="M681" i="1" s="1"/>
  <c r="J682" i="1"/>
  <c r="K682" i="1" s="1"/>
  <c r="J683" i="1"/>
  <c r="K683" i="1" s="1"/>
  <c r="J684" i="1"/>
  <c r="K684" i="1" s="1"/>
  <c r="J685" i="1"/>
  <c r="J686" i="1"/>
  <c r="K686" i="1" s="1"/>
  <c r="L686" i="1" s="1"/>
  <c r="M686" i="1" s="1"/>
  <c r="J687" i="1"/>
  <c r="J688" i="1"/>
  <c r="K688" i="1" s="1"/>
  <c r="J689" i="1"/>
  <c r="K689" i="1" s="1"/>
  <c r="J690" i="1"/>
  <c r="J691" i="1"/>
  <c r="K691" i="1" s="1"/>
  <c r="L691" i="1" s="1"/>
  <c r="M691" i="1" s="1"/>
  <c r="J692" i="1"/>
  <c r="K692" i="1"/>
  <c r="J693" i="1"/>
  <c r="K693" i="1"/>
  <c r="L693" i="1" s="1"/>
  <c r="M693" i="1" s="1"/>
  <c r="J694" i="1"/>
  <c r="J695" i="1"/>
  <c r="K695" i="1" s="1"/>
  <c r="J696" i="1"/>
  <c r="K696" i="1" s="1"/>
  <c r="L696" i="1" s="1"/>
  <c r="M696" i="1" s="1"/>
  <c r="J697" i="1"/>
  <c r="J698" i="1"/>
  <c r="K698" i="1"/>
  <c r="L698" i="1" s="1"/>
  <c r="M698" i="1" s="1"/>
  <c r="J699" i="1"/>
  <c r="J700" i="1"/>
  <c r="K700" i="1" s="1"/>
  <c r="J701" i="1"/>
  <c r="K701" i="1" s="1"/>
  <c r="J702" i="1"/>
  <c r="K702" i="1"/>
  <c r="L702" i="1" s="1"/>
  <c r="M702" i="1" s="1"/>
  <c r="J703" i="1"/>
  <c r="K703" i="1"/>
  <c r="L703" i="1" s="1"/>
  <c r="J704" i="1"/>
  <c r="K704" i="1" s="1"/>
  <c r="L704" i="1" s="1"/>
  <c r="M704" i="1" s="1"/>
  <c r="J705" i="1"/>
  <c r="K705" i="1" s="1"/>
  <c r="L705" i="1" s="1"/>
  <c r="M705" i="1" s="1"/>
  <c r="J706" i="1"/>
  <c r="J707" i="1"/>
  <c r="K707" i="1" s="1"/>
  <c r="L707" i="1" s="1"/>
  <c r="J708" i="1"/>
  <c r="J709" i="1"/>
  <c r="J710" i="1"/>
  <c r="J711" i="1"/>
  <c r="J712" i="1"/>
  <c r="K712" i="1" s="1"/>
  <c r="J713" i="1"/>
  <c r="K713" i="1" s="1"/>
  <c r="J714" i="1"/>
  <c r="K714" i="1" s="1"/>
  <c r="J715" i="1"/>
  <c r="J716" i="1"/>
  <c r="J717" i="1"/>
  <c r="J718" i="1"/>
  <c r="J719" i="1"/>
  <c r="J720" i="1"/>
  <c r="K720" i="1" s="1"/>
  <c r="J721" i="1"/>
  <c r="K721" i="1" s="1"/>
  <c r="J722" i="1"/>
  <c r="K722" i="1" s="1"/>
  <c r="J723" i="1"/>
  <c r="J724" i="1"/>
  <c r="J725" i="1"/>
  <c r="J726" i="1"/>
  <c r="K726" i="1" s="1"/>
  <c r="L726" i="1" s="1"/>
  <c r="M726" i="1" s="1"/>
  <c r="J727" i="1"/>
  <c r="J728" i="1"/>
  <c r="K728" i="1" s="1"/>
  <c r="L728" i="1" s="1"/>
  <c r="M728" i="1" s="1"/>
  <c r="J729" i="1"/>
  <c r="K729" i="1" s="1"/>
  <c r="J730" i="1"/>
  <c r="J731" i="1"/>
  <c r="J732" i="1"/>
  <c r="J733" i="1"/>
  <c r="J734" i="1"/>
  <c r="K734" i="1"/>
  <c r="J735" i="1"/>
  <c r="K735" i="1" s="1"/>
  <c r="J736" i="1"/>
  <c r="K736" i="1" s="1"/>
  <c r="J737" i="1"/>
  <c r="J738" i="1"/>
  <c r="J739" i="1"/>
  <c r="J740" i="1"/>
  <c r="K740" i="1"/>
  <c r="J741" i="1"/>
  <c r="J742" i="1"/>
  <c r="J743" i="1"/>
  <c r="J744" i="1"/>
  <c r="J745" i="1"/>
  <c r="J746" i="1"/>
  <c r="K746" i="1" s="1"/>
  <c r="J747" i="1"/>
  <c r="L747" i="1" s="1"/>
  <c r="M747" i="1" s="1"/>
  <c r="K747" i="1"/>
  <c r="J748" i="1"/>
  <c r="K748" i="1" s="1"/>
  <c r="J749" i="1"/>
  <c r="K749" i="1" s="1"/>
  <c r="J750" i="1"/>
  <c r="K750" i="1"/>
  <c r="L750" i="1" s="1"/>
  <c r="J751" i="1"/>
  <c r="J752" i="1"/>
  <c r="K752" i="1" s="1"/>
  <c r="L752" i="1" s="1"/>
  <c r="J753" i="1"/>
  <c r="K753" i="1"/>
  <c r="L753" i="1" s="1"/>
  <c r="M753" i="1" s="1"/>
  <c r="J754" i="1"/>
  <c r="J755" i="1"/>
  <c r="J756" i="1"/>
  <c r="K756" i="1" s="1"/>
  <c r="J757" i="1"/>
  <c r="K757" i="1"/>
  <c r="J758" i="1"/>
  <c r="J759" i="1"/>
  <c r="K759" i="1" s="1"/>
  <c r="L759" i="1" s="1"/>
  <c r="M759" i="1" s="1"/>
  <c r="J760" i="1"/>
  <c r="K760" i="1" s="1"/>
  <c r="L760" i="1" s="1"/>
  <c r="M760" i="1" s="1"/>
  <c r="J761" i="1"/>
  <c r="J762" i="1"/>
  <c r="J763" i="1"/>
  <c r="K763" i="1" s="1"/>
  <c r="L763" i="1" s="1"/>
  <c r="M763" i="1" s="1"/>
  <c r="J764" i="1"/>
  <c r="J765" i="1"/>
  <c r="J766" i="1"/>
  <c r="K766" i="1"/>
  <c r="J767" i="1"/>
  <c r="K767" i="1" s="1"/>
  <c r="J768" i="1"/>
  <c r="K768" i="1" s="1"/>
  <c r="J769" i="1"/>
  <c r="K769" i="1" s="1"/>
  <c r="J770" i="1"/>
  <c r="K770" i="1"/>
  <c r="L770" i="1" s="1"/>
  <c r="M770" i="1" s="1"/>
  <c r="J771" i="1"/>
  <c r="K771" i="1" s="1"/>
  <c r="J772" i="1"/>
  <c r="K772" i="1" s="1"/>
  <c r="L772" i="1" s="1"/>
  <c r="M772" i="1" s="1"/>
  <c r="J773" i="1"/>
  <c r="J774" i="1"/>
  <c r="K774" i="1" s="1"/>
  <c r="L774" i="1" s="1"/>
  <c r="M774" i="1" s="1"/>
  <c r="J775" i="1"/>
  <c r="K775" i="1" s="1"/>
  <c r="J776" i="1"/>
  <c r="K776" i="1" s="1"/>
  <c r="J777" i="1"/>
  <c r="K777" i="1" s="1"/>
  <c r="J778" i="1"/>
  <c r="K778" i="1" s="1"/>
  <c r="J779" i="1"/>
  <c r="J780" i="1"/>
  <c r="J781" i="1"/>
  <c r="J782" i="1"/>
  <c r="K782" i="1" s="1"/>
  <c r="J783" i="1"/>
  <c r="J784" i="1"/>
  <c r="J785" i="1"/>
  <c r="K785" i="1" s="1"/>
  <c r="J786" i="1"/>
  <c r="J787" i="1"/>
  <c r="K787" i="1" s="1"/>
  <c r="J788" i="1"/>
  <c r="J789" i="1"/>
  <c r="J790" i="1"/>
  <c r="K790" i="1" s="1"/>
  <c r="J791" i="1"/>
  <c r="J792" i="1"/>
  <c r="K792" i="1" s="1"/>
  <c r="J793" i="1"/>
  <c r="K793" i="1" s="1"/>
  <c r="J794" i="1"/>
  <c r="K794" i="1" s="1"/>
  <c r="J795" i="1"/>
  <c r="K795" i="1" s="1"/>
  <c r="L795" i="1" s="1"/>
  <c r="M795" i="1" s="1"/>
  <c r="J796" i="1"/>
  <c r="K796" i="1" s="1"/>
  <c r="J797" i="1"/>
  <c r="K797" i="1" s="1"/>
  <c r="J798" i="1"/>
  <c r="J799" i="1"/>
  <c r="K799" i="1"/>
  <c r="L799" i="1" s="1"/>
  <c r="M799" i="1" s="1"/>
  <c r="J800" i="1"/>
  <c r="K800" i="1" s="1"/>
  <c r="L800" i="1" s="1"/>
  <c r="M800" i="1" s="1"/>
  <c r="J801" i="1"/>
  <c r="J802" i="1"/>
  <c r="K802" i="1" s="1"/>
  <c r="J803" i="1"/>
  <c r="J804" i="1"/>
  <c r="J805" i="1"/>
  <c r="J806" i="1"/>
  <c r="J807" i="1"/>
  <c r="K807" i="1" s="1"/>
  <c r="L807" i="1" s="1"/>
  <c r="M807" i="1" s="1"/>
  <c r="J808" i="1"/>
  <c r="J809" i="1"/>
  <c r="J810" i="1"/>
  <c r="K810" i="1" s="1"/>
  <c r="L810" i="1" s="1"/>
  <c r="J811" i="1"/>
  <c r="J812" i="1"/>
  <c r="K812" i="1"/>
  <c r="J813" i="1"/>
  <c r="J814" i="1"/>
  <c r="K814" i="1" s="1"/>
  <c r="J815" i="1"/>
  <c r="K815" i="1" s="1"/>
  <c r="J816" i="1"/>
  <c r="K816" i="1" s="1"/>
  <c r="J817" i="1"/>
  <c r="J818" i="1"/>
  <c r="K818" i="1" s="1"/>
  <c r="J819" i="1"/>
  <c r="K819" i="1" s="1"/>
  <c r="L819" i="1" s="1"/>
  <c r="M819" i="1" s="1"/>
  <c r="J820" i="1"/>
  <c r="J821" i="1"/>
  <c r="J822" i="1"/>
  <c r="J823" i="1"/>
  <c r="J824" i="1"/>
  <c r="K824" i="1" s="1"/>
  <c r="J825" i="1"/>
  <c r="J826" i="1"/>
  <c r="K826" i="1" s="1"/>
  <c r="J827" i="1"/>
  <c r="K827" i="1" s="1"/>
  <c r="J828" i="1"/>
  <c r="J829" i="1"/>
  <c r="J830" i="1"/>
  <c r="K830" i="1" s="1"/>
  <c r="L830" i="1" s="1"/>
  <c r="M830" i="1" s="1"/>
  <c r="J831" i="1"/>
  <c r="J832" i="1"/>
  <c r="J833" i="1"/>
  <c r="K833" i="1" s="1"/>
  <c r="J834" i="1"/>
  <c r="J835" i="1"/>
  <c r="K835" i="1" s="1"/>
  <c r="J836" i="1"/>
  <c r="K836" i="1"/>
  <c r="L836" i="1" s="1"/>
  <c r="M836" i="1" s="1"/>
  <c r="J837" i="1"/>
  <c r="J838" i="1"/>
  <c r="K838" i="1" s="1"/>
  <c r="J839" i="1"/>
  <c r="J840" i="1"/>
  <c r="K840" i="1"/>
  <c r="J841" i="1"/>
  <c r="K841" i="1"/>
  <c r="L841" i="1" s="1"/>
  <c r="M841" i="1" s="1"/>
  <c r="J842" i="1"/>
  <c r="K842" i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J851" i="1"/>
  <c r="K851" i="1" s="1"/>
  <c r="L851" i="1" s="1"/>
  <c r="M851" i="1" s="1"/>
  <c r="J852" i="1"/>
  <c r="K852" i="1" s="1"/>
  <c r="J853" i="1"/>
  <c r="K853" i="1" s="1"/>
  <c r="J854" i="1"/>
  <c r="K854" i="1" s="1"/>
  <c r="J855" i="1"/>
  <c r="J856" i="1"/>
  <c r="J857" i="1"/>
  <c r="K857" i="1"/>
  <c r="L857" i="1" s="1"/>
  <c r="M857" i="1" s="1"/>
  <c r="J858" i="1"/>
  <c r="K858" i="1" s="1"/>
  <c r="J859" i="1"/>
  <c r="K859" i="1" s="1"/>
  <c r="L859" i="1" s="1"/>
  <c r="M859" i="1" s="1"/>
  <c r="J860" i="1"/>
  <c r="J861" i="1"/>
  <c r="J862" i="1"/>
  <c r="K862" i="1" s="1"/>
  <c r="L862" i="1" s="1"/>
  <c r="M862" i="1" s="1"/>
  <c r="J863" i="1"/>
  <c r="K863" i="1" s="1"/>
  <c r="L863" i="1" s="1"/>
  <c r="M863" i="1" s="1"/>
  <c r="J864" i="1"/>
  <c r="K864" i="1" s="1"/>
  <c r="J865" i="1"/>
  <c r="K865" i="1"/>
  <c r="J866" i="1"/>
  <c r="J867" i="1"/>
  <c r="K867" i="1"/>
  <c r="L867" i="1" s="1"/>
  <c r="M867" i="1" s="1"/>
  <c r="J868" i="1"/>
  <c r="K868" i="1"/>
  <c r="L868" i="1" s="1"/>
  <c r="M868" i="1" s="1"/>
  <c r="J869" i="1"/>
  <c r="J870" i="1"/>
  <c r="K870" i="1" s="1"/>
  <c r="L870" i="1"/>
  <c r="M870" i="1" s="1"/>
  <c r="J871" i="1"/>
  <c r="K871" i="1" s="1"/>
  <c r="L871" i="1" s="1"/>
  <c r="M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J879" i="1"/>
  <c r="K879" i="1"/>
  <c r="L879" i="1" s="1"/>
  <c r="M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J886" i="1"/>
  <c r="K886" i="1" s="1"/>
  <c r="J887" i="1"/>
  <c r="J888" i="1"/>
  <c r="K888" i="1"/>
  <c r="L888" i="1" s="1"/>
  <c r="M888" i="1" s="1"/>
  <c r="J889" i="1"/>
  <c r="K889" i="1" s="1"/>
  <c r="L889" i="1" s="1"/>
  <c r="M889" i="1" s="1"/>
  <c r="J890" i="1"/>
  <c r="J891" i="1"/>
  <c r="J892" i="1"/>
  <c r="K892" i="1" s="1"/>
  <c r="J893" i="1"/>
  <c r="J894" i="1"/>
  <c r="K894" i="1" s="1"/>
  <c r="L894" i="1" s="1"/>
  <c r="M894" i="1" s="1"/>
  <c r="J895" i="1"/>
  <c r="K895" i="1" s="1"/>
  <c r="J896" i="1"/>
  <c r="K896" i="1"/>
  <c r="L896" i="1" s="1"/>
  <c r="M896" i="1" s="1"/>
  <c r="J897" i="1"/>
  <c r="K897" i="1" s="1"/>
  <c r="L897" i="1" s="1"/>
  <c r="M897" i="1" s="1"/>
  <c r="J898" i="1"/>
  <c r="N899" i="1"/>
  <c r="G902" i="1"/>
  <c r="N902" i="1"/>
  <c r="P902" i="1"/>
  <c r="O110" i="7"/>
  <c r="M108" i="7"/>
  <c r="O108" i="7"/>
  <c r="M104" i="7"/>
  <c r="O104" i="7" s="1"/>
  <c r="M100" i="7"/>
  <c r="O100" i="7"/>
  <c r="M94" i="7"/>
  <c r="O94" i="7" s="1"/>
  <c r="M93" i="7"/>
  <c r="O93" i="7" s="1"/>
  <c r="M170" i="6"/>
  <c r="O170" i="6" s="1"/>
  <c r="L169" i="6"/>
  <c r="M139" i="6"/>
  <c r="O139" i="6"/>
  <c r="M42" i="6"/>
  <c r="O42" i="6" s="1"/>
  <c r="L14" i="6"/>
  <c r="M14" i="6" s="1"/>
  <c r="O14" i="6" s="1"/>
  <c r="M10" i="6"/>
  <c r="O10" i="6" s="1"/>
  <c r="L296" i="6"/>
  <c r="M296" i="6" s="1"/>
  <c r="O296" i="6" s="1"/>
  <c r="M238" i="6"/>
  <c r="O238" i="6" s="1"/>
  <c r="L232" i="6"/>
  <c r="M232" i="6" s="1"/>
  <c r="O232" i="6" s="1"/>
  <c r="L226" i="6"/>
  <c r="L212" i="6"/>
  <c r="M212" i="6"/>
  <c r="O212" i="6" s="1"/>
  <c r="M205" i="6"/>
  <c r="O205" i="6" s="1"/>
  <c r="M189" i="6"/>
  <c r="O189" i="6"/>
  <c r="M185" i="6"/>
  <c r="O185" i="6" s="1"/>
  <c r="M173" i="6"/>
  <c r="O173" i="6"/>
  <c r="L157" i="6"/>
  <c r="M157" i="6" s="1"/>
  <c r="L76" i="6"/>
  <c r="M76" i="6" s="1"/>
  <c r="O76" i="6" s="1"/>
  <c r="M193" i="6"/>
  <c r="O193" i="6"/>
  <c r="L142" i="6"/>
  <c r="M142" i="6" s="1"/>
  <c r="O142" i="6" s="1"/>
  <c r="L88" i="6"/>
  <c r="M88" i="6" s="1"/>
  <c r="O88" i="6" s="1"/>
  <c r="L166" i="6"/>
  <c r="M166" i="6"/>
  <c r="O166" i="6"/>
  <c r="L153" i="6"/>
  <c r="M153" i="6" s="1"/>
  <c r="O153" i="6" s="1"/>
  <c r="L140" i="6"/>
  <c r="M140" i="6" s="1"/>
  <c r="O140" i="6" s="1"/>
  <c r="L117" i="6"/>
  <c r="L84" i="6"/>
  <c r="M84" i="6" s="1"/>
  <c r="O84" i="6" s="1"/>
  <c r="M179" i="6"/>
  <c r="O179" i="6" s="1"/>
  <c r="M171" i="6"/>
  <c r="O171" i="6" s="1"/>
  <c r="L164" i="6"/>
  <c r="M164" i="6" s="1"/>
  <c r="O164" i="6"/>
  <c r="L159" i="6"/>
  <c r="L138" i="6"/>
  <c r="L115" i="6"/>
  <c r="M115" i="6" s="1"/>
  <c r="O115" i="6" s="1"/>
  <c r="L101" i="6"/>
  <c r="M101" i="6" s="1"/>
  <c r="O101" i="6" s="1"/>
  <c r="L80" i="6"/>
  <c r="M149" i="6"/>
  <c r="O149" i="6" s="1"/>
  <c r="M147" i="6"/>
  <c r="O147" i="6" s="1"/>
  <c r="M145" i="6"/>
  <c r="O145" i="6"/>
  <c r="M136" i="6"/>
  <c r="O136" i="6"/>
  <c r="M132" i="6"/>
  <c r="O132" i="6"/>
  <c r="M130" i="6"/>
  <c r="O130" i="6" s="1"/>
  <c r="M128" i="6"/>
  <c r="O128" i="6" s="1"/>
  <c r="M122" i="6"/>
  <c r="O122" i="6" s="1"/>
  <c r="M120" i="6"/>
  <c r="O120" i="6" s="1"/>
  <c r="M113" i="6"/>
  <c r="O113" i="6" s="1"/>
  <c r="M112" i="6"/>
  <c r="O112" i="6" s="1"/>
  <c r="M106" i="6"/>
  <c r="O106" i="6" s="1"/>
  <c r="M104" i="6"/>
  <c r="O104" i="6" s="1"/>
  <c r="M90" i="6"/>
  <c r="O90" i="6" s="1"/>
  <c r="M86" i="6"/>
  <c r="O86" i="6" s="1"/>
  <c r="M50" i="6"/>
  <c r="O50" i="6" s="1"/>
  <c r="M32" i="6"/>
  <c r="O32" i="6" s="1"/>
  <c r="M91" i="6"/>
  <c r="O91" i="6" s="1"/>
  <c r="M87" i="6"/>
  <c r="O87" i="6"/>
  <c r="M83" i="6"/>
  <c r="O83" i="6" s="1"/>
  <c r="M79" i="6"/>
  <c r="O79" i="6" s="1"/>
  <c r="M75" i="6"/>
  <c r="O75" i="6" s="1"/>
  <c r="M51" i="6"/>
  <c r="O51" i="6" s="1"/>
  <c r="M44" i="6"/>
  <c r="O44" i="6" s="1"/>
  <c r="M40" i="6"/>
  <c r="O40" i="6"/>
  <c r="L29" i="6"/>
  <c r="M29" i="6" s="1"/>
  <c r="M41" i="6"/>
  <c r="O41" i="6"/>
  <c r="L27" i="6"/>
  <c r="M27" i="6" s="1"/>
  <c r="O27" i="6" s="1"/>
  <c r="K195" i="2"/>
  <c r="L195" i="2" s="1"/>
  <c r="M195" i="2" s="1"/>
  <c r="K191" i="2"/>
  <c r="K185" i="2"/>
  <c r="L183" i="2"/>
  <c r="M183" i="2" s="1"/>
  <c r="L181" i="2"/>
  <c r="M181" i="2" s="1"/>
  <c r="K179" i="2"/>
  <c r="L179" i="2" s="1"/>
  <c r="M179" i="2"/>
  <c r="L171" i="2"/>
  <c r="M171" i="2" s="1"/>
  <c r="K159" i="2"/>
  <c r="K155" i="2"/>
  <c r="K151" i="2"/>
  <c r="L151" i="2"/>
  <c r="M151" i="2" s="1"/>
  <c r="L149" i="2"/>
  <c r="M149" i="2" s="1"/>
  <c r="K147" i="2"/>
  <c r="K141" i="2"/>
  <c r="K137" i="2"/>
  <c r="L137" i="2" s="1"/>
  <c r="M137" i="2" s="1"/>
  <c r="M135" i="2"/>
  <c r="L101" i="2"/>
  <c r="M101" i="2" s="1"/>
  <c r="K88" i="2"/>
  <c r="K194" i="2"/>
  <c r="K178" i="2"/>
  <c r="K174" i="2"/>
  <c r="L174" i="2" s="1"/>
  <c r="M174" i="2" s="1"/>
  <c r="K170" i="2"/>
  <c r="K166" i="2"/>
  <c r="L166" i="2" s="1"/>
  <c r="M166" i="2" s="1"/>
  <c r="K152" i="2"/>
  <c r="L152" i="2"/>
  <c r="M152" i="2"/>
  <c r="K150" i="2"/>
  <c r="K146" i="2"/>
  <c r="L146" i="2" s="1"/>
  <c r="M146" i="2" s="1"/>
  <c r="M142" i="2"/>
  <c r="K138" i="2"/>
  <c r="L138" i="2" s="1"/>
  <c r="M138" i="2" s="1"/>
  <c r="L134" i="2"/>
  <c r="M134" i="2" s="1"/>
  <c r="K64" i="2"/>
  <c r="K48" i="2"/>
  <c r="K42" i="2"/>
  <c r="K32" i="2"/>
  <c r="L32" i="2" s="1"/>
  <c r="M32" i="2" s="1"/>
  <c r="M165" i="2"/>
  <c r="K157" i="2"/>
  <c r="L157" i="2"/>
  <c r="M157" i="2" s="1"/>
  <c r="K145" i="2"/>
  <c r="M72" i="2"/>
  <c r="L66" i="2"/>
  <c r="M66" i="2" s="1"/>
  <c r="K56" i="2"/>
  <c r="L56" i="2"/>
  <c r="M56" i="2" s="1"/>
  <c r="L50" i="2"/>
  <c r="M50" i="2" s="1"/>
  <c r="L129" i="2"/>
  <c r="M129" i="2" s="1"/>
  <c r="L97" i="2"/>
  <c r="M97" i="2" s="1"/>
  <c r="L45" i="2"/>
  <c r="M45" i="2" s="1"/>
  <c r="K35" i="2"/>
  <c r="L35" i="2" s="1"/>
  <c r="M35" i="2" s="1"/>
  <c r="L84" i="2"/>
  <c r="M84" i="2" s="1"/>
  <c r="K76" i="2"/>
  <c r="K68" i="2"/>
  <c r="L68" i="2" s="1"/>
  <c r="M68" i="2" s="1"/>
  <c r="K52" i="2"/>
  <c r="L52" i="2"/>
  <c r="M52" i="2" s="1"/>
  <c r="L7" i="2"/>
  <c r="M7" i="2" s="1"/>
  <c r="L73" i="2"/>
  <c r="M73" i="2" s="1"/>
  <c r="K54" i="2"/>
  <c r="L54" i="2"/>
  <c r="M54" i="2" s="1"/>
  <c r="K38" i="2"/>
  <c r="K22" i="2"/>
  <c r="L17" i="2"/>
  <c r="M17" i="2"/>
  <c r="L14" i="2"/>
  <c r="M14" i="2" s="1"/>
  <c r="L146" i="1"/>
  <c r="M146" i="1" s="1"/>
  <c r="K124" i="1"/>
  <c r="L124" i="1"/>
  <c r="M124" i="1" s="1"/>
  <c r="M160" i="2"/>
  <c r="L111" i="2"/>
  <c r="M111" i="2"/>
  <c r="L247" i="2"/>
  <c r="M247" i="2" s="1"/>
  <c r="L257" i="2"/>
  <c r="M257" i="2" s="1"/>
  <c r="L232" i="2"/>
  <c r="M232" i="2" s="1"/>
  <c r="M211" i="2"/>
  <c r="L222" i="2"/>
  <c r="M222" i="2" s="1"/>
  <c r="L55" i="2"/>
  <c r="M55" i="2" s="1"/>
  <c r="L8" i="2"/>
  <c r="M8" i="2" s="1"/>
  <c r="K196" i="2"/>
  <c r="K188" i="2"/>
  <c r="L188" i="2" s="1"/>
  <c r="M188" i="2"/>
  <c r="K148" i="2"/>
  <c r="L148" i="2" s="1"/>
  <c r="M148" i="2" s="1"/>
  <c r="K103" i="2"/>
  <c r="L103" i="2" s="1"/>
  <c r="M103" i="2" s="1"/>
  <c r="K104" i="2"/>
  <c r="L104" i="2" s="1"/>
  <c r="M104" i="2" s="1"/>
  <c r="L116" i="2"/>
  <c r="M116" i="2" s="1"/>
  <c r="L237" i="1"/>
  <c r="M237" i="1"/>
  <c r="L411" i="1"/>
  <c r="M411" i="1" s="1"/>
  <c r="K804" i="1"/>
  <c r="L804" i="1" s="1"/>
  <c r="M804" i="1" s="1"/>
  <c r="L548" i="1"/>
  <c r="M548" i="1" s="1"/>
  <c r="K520" i="1"/>
  <c r="L520" i="1" s="1"/>
  <c r="M520" i="1" s="1"/>
  <c r="K387" i="1"/>
  <c r="L387" i="1" s="1"/>
  <c r="M387" i="1" s="1"/>
  <c r="L484" i="1"/>
  <c r="M484" i="1" s="1"/>
  <c r="K440" i="1"/>
  <c r="K432" i="1"/>
  <c r="K373" i="1"/>
  <c r="L373" i="1" s="1"/>
  <c r="M373" i="1" s="1"/>
  <c r="K286" i="1"/>
  <c r="K262" i="1"/>
  <c r="L262" i="1" s="1"/>
  <c r="M262" i="1" s="1"/>
  <c r="L219" i="1"/>
  <c r="M219" i="1" s="1"/>
  <c r="K407" i="1"/>
  <c r="L95" i="1"/>
  <c r="M95" i="1" s="1"/>
  <c r="K487" i="1"/>
  <c r="L487" i="1" s="1"/>
  <c r="M487" i="1" s="1"/>
  <c r="K425" i="1"/>
  <c r="L425" i="1" s="1"/>
  <c r="M425" i="1" s="1"/>
  <c r="K385" i="1"/>
  <c r="L385" i="1" s="1"/>
  <c r="K353" i="1"/>
  <c r="K345" i="1"/>
  <c r="K247" i="1"/>
  <c r="L247" i="1" s="1"/>
  <c r="M247" i="1" s="1"/>
  <c r="K402" i="1"/>
  <c r="L402" i="1" s="1"/>
  <c r="M402" i="1" s="1"/>
  <c r="L384" i="1"/>
  <c r="M384" i="1" s="1"/>
  <c r="K370" i="1"/>
  <c r="L370" i="1" s="1"/>
  <c r="M370" i="1" s="1"/>
  <c r="K188" i="1"/>
  <c r="L188" i="1" s="1"/>
  <c r="M188" i="1" s="1"/>
  <c r="K166" i="1"/>
  <c r="K150" i="1"/>
  <c r="L150" i="1"/>
  <c r="M150" i="1" s="1"/>
  <c r="K788" i="1"/>
  <c r="L788" i="1" s="1"/>
  <c r="M788" i="1" s="1"/>
  <c r="K138" i="1"/>
  <c r="L138" i="1" s="1"/>
  <c r="M138" i="1" s="1"/>
  <c r="K332" i="1"/>
  <c r="L332" i="1" s="1"/>
  <c r="M332" i="1" s="1"/>
  <c r="K574" i="1"/>
  <c r="L574" i="1" s="1"/>
  <c r="M574" i="1" s="1"/>
  <c r="L415" i="1"/>
  <c r="M415" i="1" s="1"/>
  <c r="L233" i="1"/>
  <c r="M233" i="1" s="1"/>
  <c r="K221" i="1"/>
  <c r="K189" i="1"/>
  <c r="L189" i="1" s="1"/>
  <c r="M189" i="1" s="1"/>
  <c r="K798" i="1"/>
  <c r="L798" i="1" s="1"/>
  <c r="M798" i="1" s="1"/>
  <c r="K268" i="1"/>
  <c r="L845" i="1"/>
  <c r="M845" i="1" s="1"/>
  <c r="K225" i="1"/>
  <c r="K142" i="1"/>
  <c r="L142" i="1" s="1"/>
  <c r="M142" i="1" s="1"/>
  <c r="K56" i="1"/>
  <c r="L56" i="1" s="1"/>
  <c r="M56" i="1" s="1"/>
  <c r="M234" i="1"/>
  <c r="M113" i="7"/>
  <c r="O113" i="7" s="1"/>
  <c r="M105" i="7"/>
  <c r="O105" i="7" s="1"/>
  <c r="L111" i="7"/>
  <c r="M111" i="7" s="1"/>
  <c r="O111" i="7" s="1"/>
  <c r="M48" i="7"/>
  <c r="O48" i="7" s="1"/>
  <c r="M32" i="7"/>
  <c r="O32" i="7"/>
  <c r="M103" i="7"/>
  <c r="O103" i="7"/>
  <c r="M89" i="7"/>
  <c r="O89" i="7" s="1"/>
  <c r="M67" i="7"/>
  <c r="O67" i="7" s="1"/>
  <c r="M59" i="7"/>
  <c r="O59" i="7"/>
  <c r="M40" i="7"/>
  <c r="O40" i="7" s="1"/>
  <c r="M24" i="7"/>
  <c r="O24" i="7"/>
  <c r="M10" i="7"/>
  <c r="O10" i="7"/>
  <c r="L122" i="7"/>
  <c r="M122" i="7" s="1"/>
  <c r="O122" i="7" s="1"/>
  <c r="L83" i="7"/>
  <c r="M83" i="7" s="1"/>
  <c r="O83" i="7" s="1"/>
  <c r="M95" i="7"/>
  <c r="O95" i="7" s="1"/>
  <c r="M61" i="7"/>
  <c r="O61" i="7" s="1"/>
  <c r="M46" i="7"/>
  <c r="O46" i="7"/>
  <c r="M38" i="7"/>
  <c r="O38" i="7" s="1"/>
  <c r="M30" i="7"/>
  <c r="O30" i="7" s="1"/>
  <c r="M115" i="7"/>
  <c r="O115" i="7"/>
  <c r="O54" i="7"/>
  <c r="M52" i="7"/>
  <c r="O52" i="7"/>
  <c r="M18" i="7"/>
  <c r="O18" i="7" s="1"/>
  <c r="M81" i="7"/>
  <c r="O81" i="7"/>
  <c r="M77" i="7"/>
  <c r="O77" i="7" s="1"/>
  <c r="M75" i="7"/>
  <c r="O75" i="7" s="1"/>
  <c r="M73" i="7"/>
  <c r="O73" i="7"/>
  <c r="M65" i="7"/>
  <c r="O65" i="7"/>
  <c r="M50" i="7"/>
  <c r="O50" i="7" s="1"/>
  <c r="M42" i="7"/>
  <c r="O42" i="7" s="1"/>
  <c r="M34" i="7"/>
  <c r="O34" i="7" s="1"/>
  <c r="O26" i="7"/>
  <c r="M16" i="7"/>
  <c r="O16" i="7"/>
  <c r="M14" i="7"/>
  <c r="O14" i="7"/>
  <c r="L11" i="7"/>
  <c r="M11" i="7"/>
  <c r="O11" i="7" s="1"/>
  <c r="M84" i="7"/>
  <c r="O84" i="7" s="1"/>
  <c r="M68" i="7"/>
  <c r="O68" i="7" s="1"/>
  <c r="M60" i="7"/>
  <c r="O60" i="7" s="1"/>
  <c r="M45" i="7"/>
  <c r="O45" i="7" s="1"/>
  <c r="M41" i="7"/>
  <c r="O41" i="7" s="1"/>
  <c r="M37" i="7"/>
  <c r="O37" i="7"/>
  <c r="M33" i="7"/>
  <c r="O33" i="7" s="1"/>
  <c r="M29" i="7"/>
  <c r="O29" i="7" s="1"/>
  <c r="M25" i="7"/>
  <c r="O25" i="7"/>
  <c r="M20" i="7"/>
  <c r="O20" i="7" s="1"/>
  <c r="L9" i="7"/>
  <c r="M9" i="7" s="1"/>
  <c r="O9" i="7" s="1"/>
  <c r="L5" i="7"/>
  <c r="M5" i="7" s="1"/>
  <c r="O5" i="7" s="1"/>
  <c r="T5" i="7" s="1"/>
  <c r="M92" i="7"/>
  <c r="O92" i="7" s="1"/>
  <c r="M86" i="7"/>
  <c r="O86" i="7" s="1"/>
  <c r="L15" i="7"/>
  <c r="M15" i="7" s="1"/>
  <c r="O15" i="7" s="1"/>
  <c r="M66" i="7"/>
  <c r="O66" i="7" s="1"/>
  <c r="M62" i="7"/>
  <c r="O62" i="7" s="1"/>
  <c r="M47" i="7"/>
  <c r="O47" i="7" s="1"/>
  <c r="M43" i="7"/>
  <c r="O43" i="7" s="1"/>
  <c r="M39" i="7"/>
  <c r="O39" i="7" s="1"/>
  <c r="M35" i="7"/>
  <c r="O35" i="7" s="1"/>
  <c r="M31" i="7"/>
  <c r="O31" i="7"/>
  <c r="M27" i="7"/>
  <c r="O27" i="7"/>
  <c r="M23" i="7"/>
  <c r="O23" i="7" s="1"/>
  <c r="L13" i="7"/>
  <c r="M13" i="7" s="1"/>
  <c r="O13" i="7" s="1"/>
  <c r="M6" i="7"/>
  <c r="O6" i="7" s="1"/>
  <c r="O119" i="7"/>
  <c r="M117" i="7"/>
  <c r="O117" i="7"/>
  <c r="M116" i="7"/>
  <c r="O116" i="7" s="1"/>
  <c r="M810" i="1"/>
  <c r="K171" i="1"/>
  <c r="K837" i="1"/>
  <c r="K195" i="1"/>
  <c r="K791" i="1"/>
  <c r="K80" i="1"/>
  <c r="K783" i="1"/>
  <c r="L874" i="1"/>
  <c r="M874" i="1" s="1"/>
  <c r="L787" i="1"/>
  <c r="M787" i="1" s="1"/>
  <c r="L32" i="1"/>
  <c r="M32" i="1" s="1"/>
  <c r="K723" i="1"/>
  <c r="L102" i="1"/>
  <c r="M102" i="1" s="1"/>
  <c r="L7" i="1"/>
  <c r="M7" i="1" s="1"/>
  <c r="K209" i="1"/>
  <c r="L209" i="1"/>
  <c r="M209" i="1" s="1"/>
  <c r="K186" i="1"/>
  <c r="K177" i="1"/>
  <c r="L177" i="1"/>
  <c r="M177" i="1" s="1"/>
  <c r="K209" i="2"/>
  <c r="L209" i="2" s="1"/>
  <c r="M209" i="2" s="1"/>
  <c r="K248" i="2"/>
  <c r="L96" i="2"/>
  <c r="M96" i="2"/>
  <c r="K249" i="2"/>
  <c r="L249" i="2" s="1"/>
  <c r="M249" i="2" s="1"/>
  <c r="K106" i="2"/>
  <c r="L106" i="2" s="1"/>
  <c r="M106" i="2" s="1"/>
  <c r="L20" i="2"/>
  <c r="M20" i="2" s="1"/>
  <c r="L140" i="2"/>
  <c r="M140" i="2"/>
  <c r="K251" i="2"/>
  <c r="L251" i="2" s="1"/>
  <c r="M251" i="2" s="1"/>
  <c r="L235" i="2"/>
  <c r="M235" i="2" s="1"/>
  <c r="L219" i="2"/>
  <c r="M219" i="2" s="1"/>
  <c r="K207" i="2"/>
  <c r="L207" i="2" s="1"/>
  <c r="M207" i="2"/>
  <c r="L12" i="2"/>
  <c r="M12" i="2" s="1"/>
  <c r="L237" i="2"/>
  <c r="M237" i="2" s="1"/>
  <c r="L205" i="2"/>
  <c r="M205" i="2" s="1"/>
  <c r="K16" i="2"/>
  <c r="L227" i="2"/>
  <c r="M227" i="2" s="1"/>
  <c r="L230" i="2"/>
  <c r="M230" i="2" s="1"/>
  <c r="L238" i="2"/>
  <c r="M238" i="2" s="1"/>
  <c r="L107" i="2"/>
  <c r="M107" i="2"/>
  <c r="L86" i="2"/>
  <c r="M86" i="2"/>
  <c r="K65" i="2"/>
  <c r="L65" i="2" s="1"/>
  <c r="M65" i="2" s="1"/>
  <c r="M328" i="6"/>
  <c r="O328" i="6" s="1"/>
  <c r="M324" i="6"/>
  <c r="O324" i="6" s="1"/>
  <c r="M336" i="6"/>
  <c r="O336" i="6" s="1"/>
  <c r="M327" i="6"/>
  <c r="O327" i="6" s="1"/>
  <c r="K42" i="1"/>
  <c r="L42" i="1"/>
  <c r="M42" i="1" s="1"/>
  <c r="L683" i="1"/>
  <c r="M683" i="1" s="1"/>
  <c r="K733" i="1"/>
  <c r="L733" i="1" s="1"/>
  <c r="M733" i="1" s="1"/>
  <c r="L549" i="1"/>
  <c r="M549" i="1" s="1"/>
  <c r="K41" i="1"/>
  <c r="L41" i="1" s="1"/>
  <c r="M41" i="1" s="1"/>
  <c r="K631" i="1"/>
  <c r="L631" i="1" s="1"/>
  <c r="M631" i="1" s="1"/>
  <c r="K149" i="1"/>
  <c r="L149" i="1" s="1"/>
  <c r="M149" i="1" s="1"/>
  <c r="L815" i="1"/>
  <c r="M815" i="1" s="1"/>
  <c r="L52" i="1"/>
  <c r="M52" i="1" s="1"/>
  <c r="K764" i="1"/>
  <c r="L764" i="1" s="1"/>
  <c r="M764" i="1"/>
  <c r="L672" i="1"/>
  <c r="M672" i="1" s="1"/>
  <c r="K573" i="1"/>
  <c r="K202" i="1"/>
  <c r="L202" i="1"/>
  <c r="M202" i="1"/>
  <c r="K140" i="1"/>
  <c r="L140" i="1" s="1"/>
  <c r="M140" i="1" s="1"/>
  <c r="K861" i="1"/>
  <c r="K43" i="1"/>
  <c r="K196" i="1"/>
  <c r="L756" i="1"/>
  <c r="M756" i="1" s="1"/>
  <c r="L324" i="1"/>
  <c r="M324" i="1" s="1"/>
  <c r="L771" i="1"/>
  <c r="M771" i="1" s="1"/>
  <c r="K825" i="1"/>
  <c r="L825" i="1" s="1"/>
  <c r="M825" i="1" s="1"/>
  <c r="K587" i="1"/>
  <c r="L587" i="1"/>
  <c r="M587" i="1" s="1"/>
  <c r="K583" i="1"/>
  <c r="L572" i="1"/>
  <c r="M572" i="1" s="1"/>
  <c r="K561" i="1"/>
  <c r="L561" i="1" s="1"/>
  <c r="M561" i="1" s="1"/>
  <c r="L288" i="1"/>
  <c r="M288" i="1" s="1"/>
  <c r="K645" i="1"/>
  <c r="L645" i="1" s="1"/>
  <c r="M645" i="1" s="1"/>
  <c r="K637" i="1"/>
  <c r="L637" i="1" s="1"/>
  <c r="M637" i="1" s="1"/>
  <c r="L852" i="1"/>
  <c r="M852" i="1" s="1"/>
  <c r="L670" i="1"/>
  <c r="M670" i="1" s="1"/>
  <c r="K801" i="1"/>
  <c r="K117" i="1"/>
  <c r="K98" i="1"/>
  <c r="L98" i="1" s="1"/>
  <c r="M98" i="1" s="1"/>
  <c r="L872" i="1"/>
  <c r="M872" i="1" s="1"/>
  <c r="M617" i="1"/>
  <c r="K88" i="1"/>
  <c r="L88" i="1" s="1"/>
  <c r="M88" i="1" s="1"/>
  <c r="K151" i="1"/>
  <c r="L151" i="1" s="1"/>
  <c r="M151" i="1" s="1"/>
  <c r="M125" i="7"/>
  <c r="O125" i="7" s="1"/>
  <c r="M123" i="7"/>
  <c r="O123" i="7" s="1"/>
  <c r="N126" i="7"/>
  <c r="M124" i="7"/>
  <c r="O124" i="7" s="1"/>
  <c r="L87" i="7"/>
  <c r="M87" i="7" s="1"/>
  <c r="O87" i="7" s="1"/>
  <c r="M101" i="7"/>
  <c r="O101" i="7" s="1"/>
  <c r="L112" i="7"/>
  <c r="M112" i="7"/>
  <c r="O112" i="7" s="1"/>
  <c r="M97" i="7"/>
  <c r="O97" i="7" s="1"/>
  <c r="M69" i="7"/>
  <c r="O69" i="7" s="1"/>
  <c r="L58" i="7"/>
  <c r="M58" i="7" s="1"/>
  <c r="O58" i="7" s="1"/>
  <c r="L53" i="7"/>
  <c r="M53" i="7"/>
  <c r="O53" i="7" s="1"/>
  <c r="L22" i="7"/>
  <c r="M22" i="7"/>
  <c r="O22" i="7" s="1"/>
  <c r="L56" i="7"/>
  <c r="M56" i="7" s="1"/>
  <c r="O56" i="7"/>
  <c r="L49" i="7"/>
  <c r="M49" i="7" s="1"/>
  <c r="O49" i="7"/>
  <c r="L44" i="7"/>
  <c r="M44" i="7" s="1"/>
  <c r="O44" i="7" s="1"/>
  <c r="M71" i="7"/>
  <c r="O71" i="7" s="1"/>
  <c r="L28" i="7"/>
  <c r="M28" i="7"/>
  <c r="O28" i="7" s="1"/>
  <c r="O72" i="7"/>
  <c r="M64" i="7"/>
  <c r="O64" i="7" s="1"/>
  <c r="L19" i="7"/>
  <c r="M19" i="7" s="1"/>
  <c r="O19" i="7" s="1"/>
  <c r="M337" i="6"/>
  <c r="O337" i="6" s="1"/>
  <c r="M335" i="6"/>
  <c r="O335" i="6" s="1"/>
  <c r="M332" i="6"/>
  <c r="O332" i="6"/>
  <c r="K730" i="1"/>
  <c r="L730" i="1"/>
  <c r="M730" i="1" s="1"/>
  <c r="K421" i="1"/>
  <c r="M354" i="1"/>
  <c r="K809" i="1"/>
  <c r="L809" i="1"/>
  <c r="M809" i="1" s="1"/>
  <c r="K453" i="1"/>
  <c r="L453" i="1" s="1"/>
  <c r="M453" i="1" s="1"/>
  <c r="K751" i="1"/>
  <c r="L751" i="1"/>
  <c r="M751" i="1" s="1"/>
  <c r="L554" i="1"/>
  <c r="M554" i="1" s="1"/>
  <c r="L521" i="1"/>
  <c r="M521" i="1" s="1"/>
  <c r="K478" i="1"/>
  <c r="L478" i="1"/>
  <c r="M478" i="1"/>
  <c r="K829" i="1"/>
  <c r="L816" i="1"/>
  <c r="M816" i="1" s="1"/>
  <c r="K784" i="1"/>
  <c r="L784" i="1" s="1"/>
  <c r="M784" i="1" s="1"/>
  <c r="K745" i="1"/>
  <c r="L745" i="1" s="1"/>
  <c r="M745" i="1" s="1"/>
  <c r="K737" i="1"/>
  <c r="L737" i="1" s="1"/>
  <c r="M737" i="1" s="1"/>
  <c r="K504" i="1"/>
  <c r="L504" i="1" s="1"/>
  <c r="M504" i="1" s="1"/>
  <c r="L497" i="1"/>
  <c r="M497" i="1" s="1"/>
  <c r="L314" i="1"/>
  <c r="M314" i="1" s="1"/>
  <c r="K610" i="1"/>
  <c r="K477" i="1"/>
  <c r="L477" i="1"/>
  <c r="M477" i="1"/>
  <c r="K462" i="1"/>
  <c r="L462" i="1" s="1"/>
  <c r="M462" i="1" s="1"/>
  <c r="K460" i="1"/>
  <c r="L460" i="1" s="1"/>
  <c r="M460" i="1" s="1"/>
  <c r="K454" i="1"/>
  <c r="L454" i="1" s="1"/>
  <c r="M454" i="1" s="1"/>
  <c r="K346" i="1"/>
  <c r="K318" i="1"/>
  <c r="L318" i="1" s="1"/>
  <c r="M318" i="1" s="1"/>
  <c r="L550" i="1"/>
  <c r="M550" i="1"/>
  <c r="K533" i="1"/>
  <c r="L533" i="1" s="1"/>
  <c r="M533" i="1" s="1"/>
  <c r="K416" i="1"/>
  <c r="L416" i="1"/>
  <c r="M416" i="1" s="1"/>
  <c r="K87" i="1"/>
  <c r="L274" i="1"/>
  <c r="M274" i="1" s="1"/>
  <c r="L55" i="1"/>
  <c r="M55" i="1" s="1"/>
  <c r="K254" i="1"/>
  <c r="L254" i="1" s="1"/>
  <c r="M254" i="1" s="1"/>
  <c r="K204" i="1"/>
  <c r="L204" i="1" s="1"/>
  <c r="M204" i="1" s="1"/>
  <c r="L167" i="1"/>
  <c r="M167" i="1" s="1"/>
  <c r="K72" i="1"/>
  <c r="L72" i="1" s="1"/>
  <c r="M72" i="1" s="1"/>
  <c r="K38" i="1"/>
  <c r="L38" i="1"/>
  <c r="M38" i="1" s="1"/>
  <c r="M334" i="6"/>
  <c r="O334" i="6" s="1"/>
  <c r="M333" i="6"/>
  <c r="O333" i="6" s="1"/>
  <c r="L648" i="1"/>
  <c r="M648" i="1" s="1"/>
  <c r="K786" i="1"/>
  <c r="L786" i="1" s="1"/>
  <c r="M786" i="1" s="1"/>
  <c r="L161" i="1"/>
  <c r="M161" i="1" s="1"/>
  <c r="L623" i="1"/>
  <c r="M623" i="1"/>
  <c r="L501" i="1"/>
  <c r="M501" i="1" s="1"/>
  <c r="L458" i="1"/>
  <c r="M458" i="1" s="1"/>
  <c r="K137" i="1"/>
  <c r="L137" i="1" s="1"/>
  <c r="M137" i="1" s="1"/>
  <c r="K374" i="1"/>
  <c r="L374" i="1" s="1"/>
  <c r="M374" i="1" s="1"/>
  <c r="K369" i="1"/>
  <c r="K136" i="1"/>
  <c r="K181" i="1"/>
  <c r="L181" i="1" s="1"/>
  <c r="M181" i="1" s="1"/>
  <c r="L206" i="1"/>
  <c r="M206" i="1"/>
  <c r="L172" i="1"/>
  <c r="M172" i="1"/>
  <c r="K17" i="1"/>
  <c r="L17" i="1"/>
  <c r="M17" i="1" s="1"/>
  <c r="L790" i="1"/>
  <c r="M790" i="1" s="1"/>
  <c r="L653" i="1"/>
  <c r="M653" i="1" s="1"/>
  <c r="K642" i="1"/>
  <c r="L528" i="1"/>
  <c r="M528" i="1" s="1"/>
  <c r="K525" i="1"/>
  <c r="L525" i="1" s="1"/>
  <c r="M525" i="1" s="1"/>
  <c r="L317" i="1"/>
  <c r="M317" i="1" s="1"/>
  <c r="K459" i="1"/>
  <c r="L459" i="1" s="1"/>
  <c r="M459" i="1" s="1"/>
  <c r="L567" i="1"/>
  <c r="M567" i="1" s="1"/>
  <c r="K555" i="1"/>
  <c r="K539" i="1"/>
  <c r="L539" i="1"/>
  <c r="M539" i="1" s="1"/>
  <c r="K511" i="1"/>
  <c r="L511" i="1" s="1"/>
  <c r="M511" i="1" s="1"/>
  <c r="K176" i="1"/>
  <c r="K330" i="1"/>
  <c r="L330" i="1" s="1"/>
  <c r="M330" i="1" s="1"/>
  <c r="K14" i="1"/>
  <c r="L14" i="1" s="1"/>
  <c r="M14" i="1" s="1"/>
  <c r="L91" i="1"/>
  <c r="M91" i="1" s="1"/>
  <c r="L13" i="1"/>
  <c r="M13" i="1" s="1"/>
  <c r="L633" i="1"/>
  <c r="M633" i="1" s="1"/>
  <c r="L500" i="1"/>
  <c r="M500" i="1" s="1"/>
  <c r="L299" i="1"/>
  <c r="M299" i="1"/>
  <c r="K656" i="1"/>
  <c r="L656" i="1" s="1"/>
  <c r="M656" i="1" s="1"/>
  <c r="L646" i="1"/>
  <c r="M646" i="1" s="1"/>
  <c r="K85" i="1"/>
  <c r="L895" i="1"/>
  <c r="M895" i="1" s="1"/>
  <c r="L89" i="1"/>
  <c r="M89" i="1"/>
  <c r="K622" i="1"/>
  <c r="K891" i="1"/>
  <c r="L891" i="1"/>
  <c r="M891" i="1" s="1"/>
  <c r="L883" i="1"/>
  <c r="M883" i="1" s="1"/>
  <c r="K718" i="1"/>
  <c r="K697" i="1"/>
  <c r="L697" i="1" s="1"/>
  <c r="M697" i="1" s="1"/>
  <c r="K690" i="1"/>
  <c r="L690" i="1" s="1"/>
  <c r="M690" i="1" s="1"/>
  <c r="L854" i="1"/>
  <c r="M854" i="1"/>
  <c r="L824" i="1"/>
  <c r="M824" i="1" s="1"/>
  <c r="L606" i="1"/>
  <c r="M606" i="1" s="1"/>
  <c r="K758" i="1"/>
  <c r="K679" i="1"/>
  <c r="L679" i="1" s="1"/>
  <c r="M679" i="1" s="1"/>
  <c r="L494" i="1"/>
  <c r="M494" i="1" s="1"/>
  <c r="L509" i="1"/>
  <c r="M509" i="1" s="1"/>
  <c r="K26" i="1"/>
  <c r="L26" i="1"/>
  <c r="M26" i="1" s="1"/>
  <c r="L424" i="1"/>
  <c r="M424" i="1" s="1"/>
  <c r="L428" i="1"/>
  <c r="M428" i="1"/>
  <c r="L357" i="1"/>
  <c r="M357" i="1" s="1"/>
  <c r="K302" i="1"/>
  <c r="M307" i="6"/>
  <c r="O307" i="6" s="1"/>
  <c r="M289" i="6"/>
  <c r="O289" i="6" s="1"/>
  <c r="M282" i="6"/>
  <c r="O282" i="6" s="1"/>
  <c r="O264" i="6"/>
  <c r="M258" i="6"/>
  <c r="O258" i="6" s="1"/>
  <c r="M240" i="6"/>
  <c r="O240" i="6" s="1"/>
  <c r="M163" i="6"/>
  <c r="O163" i="6" s="1"/>
  <c r="M93" i="6"/>
  <c r="O93" i="6" s="1"/>
  <c r="M67" i="6"/>
  <c r="O67" i="6" s="1"/>
  <c r="M59" i="6"/>
  <c r="O59" i="6"/>
  <c r="M5" i="6"/>
  <c r="O5" i="6" s="1"/>
  <c r="M291" i="6"/>
  <c r="O291" i="6" s="1"/>
  <c r="M242" i="6"/>
  <c r="O242" i="6" s="1"/>
  <c r="M279" i="6"/>
  <c r="O279" i="6" s="1"/>
  <c r="L251" i="6"/>
  <c r="M251" i="6" s="1"/>
  <c r="O251" i="6" s="1"/>
  <c r="M194" i="6"/>
  <c r="O194" i="6" s="1"/>
  <c r="M161" i="6"/>
  <c r="O161" i="6" s="1"/>
  <c r="S321" i="6"/>
  <c r="M321" i="6"/>
  <c r="O321" i="6" s="1"/>
  <c r="L320" i="6"/>
  <c r="M320" i="6" s="1"/>
  <c r="O320" i="6" s="1"/>
  <c r="L322" i="6"/>
  <c r="M322" i="6" s="1"/>
  <c r="O322" i="6" s="1"/>
  <c r="M299" i="6"/>
  <c r="O299" i="6"/>
  <c r="M319" i="6"/>
  <c r="O319" i="6" s="1"/>
  <c r="M116" i="6"/>
  <c r="O116" i="6" s="1"/>
  <c r="M103" i="6"/>
  <c r="O103" i="6" s="1"/>
  <c r="M39" i="6"/>
  <c r="O39" i="6" s="1"/>
  <c r="M222" i="6"/>
  <c r="O222" i="6" s="1"/>
  <c r="M162" i="6"/>
  <c r="O162" i="6" s="1"/>
  <c r="M135" i="6"/>
  <c r="O135" i="6" s="1"/>
  <c r="M127" i="6"/>
  <c r="O127" i="6" s="1"/>
  <c r="M119" i="6"/>
  <c r="O119" i="6" s="1"/>
  <c r="M96" i="6"/>
  <c r="O96" i="6"/>
  <c r="M94" i="6"/>
  <c r="O94" i="6"/>
  <c r="M81" i="6"/>
  <c r="O81" i="6" s="1"/>
  <c r="M68" i="6"/>
  <c r="O68" i="6" s="1"/>
  <c r="M62" i="6"/>
  <c r="O62" i="6" s="1"/>
  <c r="M60" i="6"/>
  <c r="O60" i="6" s="1"/>
  <c r="M54" i="6"/>
  <c r="O54" i="6" s="1"/>
  <c r="M52" i="6"/>
  <c r="O52" i="6"/>
  <c r="M49" i="6"/>
  <c r="O49" i="6"/>
  <c r="M47" i="6"/>
  <c r="O47" i="6" s="1"/>
  <c r="M36" i="6"/>
  <c r="O36" i="6" s="1"/>
  <c r="M35" i="6"/>
  <c r="O35" i="6"/>
  <c r="M18" i="6"/>
  <c r="O18" i="6" s="1"/>
  <c r="M9" i="6"/>
  <c r="O9" i="6"/>
  <c r="M6" i="6"/>
  <c r="O6" i="6" s="1"/>
  <c r="M228" i="6"/>
  <c r="O228" i="6" s="1"/>
  <c r="M114" i="6"/>
  <c r="O114" i="6"/>
  <c r="M111" i="6"/>
  <c r="O111" i="6" s="1"/>
  <c r="M99" i="6"/>
  <c r="O99" i="6"/>
  <c r="M57" i="6"/>
  <c r="O57" i="6" s="1"/>
  <c r="M16" i="6"/>
  <c r="O16" i="6" s="1"/>
  <c r="T16" i="6" s="1"/>
  <c r="M105" i="6"/>
  <c r="O105" i="6"/>
  <c r="M85" i="6"/>
  <c r="O85" i="6" s="1"/>
  <c r="M25" i="6"/>
  <c r="O25" i="6" s="1"/>
  <c r="M15" i="6"/>
  <c r="O15" i="6" s="1"/>
  <c r="K340" i="1"/>
  <c r="K205" i="1"/>
  <c r="L205" i="1" s="1"/>
  <c r="M205" i="1" s="1"/>
  <c r="L178" i="1"/>
  <c r="M178" i="1" s="1"/>
  <c r="L311" i="1"/>
  <c r="M311" i="1" s="1"/>
  <c r="L876" i="1"/>
  <c r="M876" i="1" s="1"/>
  <c r="K850" i="1"/>
  <c r="L850" i="1"/>
  <c r="M850" i="1" s="1"/>
  <c r="K585" i="1"/>
  <c r="L585" i="1" s="1"/>
  <c r="M585" i="1" s="1"/>
  <c r="L581" i="1"/>
  <c r="M581" i="1"/>
  <c r="K821" i="1"/>
  <c r="L766" i="1"/>
  <c r="M766" i="1" s="1"/>
  <c r="L721" i="1"/>
  <c r="M721" i="1" s="1"/>
  <c r="K678" i="1"/>
  <c r="L678" i="1" s="1"/>
  <c r="M678" i="1" s="1"/>
  <c r="K620" i="1"/>
  <c r="L620" i="1" s="1"/>
  <c r="M620" i="1"/>
  <c r="K111" i="1"/>
  <c r="L111" i="1" s="1"/>
  <c r="M111" i="1" s="1"/>
  <c r="L535" i="1"/>
  <c r="M535" i="1" s="1"/>
  <c r="L278" i="1"/>
  <c r="M278" i="1" s="1"/>
  <c r="L838" i="1"/>
  <c r="M838" i="1"/>
  <c r="K831" i="1"/>
  <c r="K789" i="1"/>
  <c r="L789" i="1"/>
  <c r="M789" i="1" s="1"/>
  <c r="M752" i="1"/>
  <c r="K83" i="1"/>
  <c r="L83" i="1" s="1"/>
  <c r="M83" i="1" s="1"/>
  <c r="K488" i="1"/>
  <c r="K449" i="1"/>
  <c r="M256" i="1"/>
  <c r="L669" i="1"/>
  <c r="M669" i="1"/>
  <c r="L530" i="1"/>
  <c r="M530" i="1" s="1"/>
  <c r="L53" i="1"/>
  <c r="M53" i="1" s="1"/>
  <c r="M334" i="1"/>
  <c r="K280" i="1"/>
  <c r="L280" i="1" s="1"/>
  <c r="M280" i="1" s="1"/>
  <c r="K270" i="1"/>
  <c r="L270" i="1" s="1"/>
  <c r="M270" i="1" s="1"/>
  <c r="K64" i="1"/>
  <c r="L64" i="1" s="1"/>
  <c r="M64" i="1" s="1"/>
  <c r="L688" i="1"/>
  <c r="M688" i="1"/>
  <c r="L109" i="1"/>
  <c r="M109" i="1" s="1"/>
  <c r="L695" i="1"/>
  <c r="M695" i="1" s="1"/>
  <c r="K675" i="1"/>
  <c r="L675" i="1" s="1"/>
  <c r="M675" i="1" s="1"/>
  <c r="L208" i="1"/>
  <c r="M208" i="1" s="1"/>
  <c r="K220" i="1"/>
  <c r="K224" i="1"/>
  <c r="L224" i="1" s="1"/>
  <c r="M224" i="1" s="1"/>
  <c r="L180" i="1"/>
  <c r="M180" i="1"/>
  <c r="L21" i="1"/>
  <c r="M21" i="1" s="1"/>
  <c r="L552" i="1"/>
  <c r="M552" i="1" s="1"/>
  <c r="M216" i="1"/>
  <c r="K60" i="1"/>
  <c r="L60" i="1" s="1"/>
  <c r="M60" i="1" s="1"/>
  <c r="K248" i="1"/>
  <c r="K153" i="1"/>
  <c r="L153" i="1" s="1"/>
  <c r="M153" i="1" s="1"/>
  <c r="L722" i="1"/>
  <c r="M722" i="1" s="1"/>
  <c r="L748" i="1"/>
  <c r="M748" i="1" s="1"/>
  <c r="L735" i="1"/>
  <c r="M735" i="1" s="1"/>
  <c r="L714" i="1"/>
  <c r="M714" i="1"/>
  <c r="L668" i="1"/>
  <c r="M668" i="1"/>
  <c r="L260" i="1"/>
  <c r="M260" i="1" s="1"/>
  <c r="L562" i="1"/>
  <c r="M562" i="1" s="1"/>
  <c r="L796" i="1"/>
  <c r="M796" i="1" s="1"/>
  <c r="L662" i="1"/>
  <c r="M662" i="1" s="1"/>
  <c r="L884" i="1"/>
  <c r="M884" i="1"/>
  <c r="L684" i="1"/>
  <c r="M684" i="1" s="1"/>
  <c r="K482" i="1"/>
  <c r="L482" i="1" s="1"/>
  <c r="M482" i="1" s="1"/>
  <c r="L329" i="1"/>
  <c r="M329" i="1" s="1"/>
  <c r="K474" i="1"/>
  <c r="L474" i="1" s="1"/>
  <c r="M474" i="1" s="1"/>
  <c r="K342" i="1"/>
  <c r="L342" i="1" s="1"/>
  <c r="M342" i="1" s="1"/>
  <c r="K76" i="1"/>
  <c r="L76" i="1" s="1"/>
  <c r="M76" i="1" s="1"/>
  <c r="M287" i="6"/>
  <c r="O287" i="6" s="1"/>
  <c r="M138" i="6"/>
  <c r="O138" i="6" s="1"/>
  <c r="M302" i="6"/>
  <c r="O302" i="6"/>
  <c r="M311" i="6"/>
  <c r="O311" i="6" s="1"/>
  <c r="M261" i="6"/>
  <c r="O261" i="6" s="1"/>
  <c r="M254" i="6"/>
  <c r="O254" i="6"/>
  <c r="M226" i="6"/>
  <c r="O226" i="6" s="1"/>
  <c r="M207" i="6"/>
  <c r="O207" i="6" s="1"/>
  <c r="L275" i="6"/>
  <c r="M234" i="6"/>
  <c r="O234" i="6" s="1"/>
  <c r="M309" i="6"/>
  <c r="O309" i="6" s="1"/>
  <c r="M298" i="6"/>
  <c r="O298" i="6" s="1"/>
  <c r="M295" i="6"/>
  <c r="O295" i="6" s="1"/>
  <c r="M292" i="6"/>
  <c r="O292" i="6" s="1"/>
  <c r="M288" i="6"/>
  <c r="O288" i="6"/>
  <c r="O286" i="6"/>
  <c r="M276" i="6"/>
  <c r="O276" i="6"/>
  <c r="M268" i="6"/>
  <c r="O268" i="6" s="1"/>
  <c r="M239" i="6"/>
  <c r="O239" i="6" s="1"/>
  <c r="M230" i="6"/>
  <c r="O230" i="6"/>
  <c r="M225" i="6"/>
  <c r="O225" i="6" s="1"/>
  <c r="M202" i="6"/>
  <c r="O202" i="6" s="1"/>
  <c r="M187" i="6"/>
  <c r="O187" i="6"/>
  <c r="M181" i="6"/>
  <c r="O181" i="6"/>
  <c r="L308" i="6"/>
  <c r="M308" i="6" s="1"/>
  <c r="O308" i="6" s="1"/>
  <c r="M117" i="6"/>
  <c r="O117" i="6" s="1"/>
  <c r="O157" i="6"/>
  <c r="M214" i="6"/>
  <c r="O214" i="6" s="1"/>
  <c r="M208" i="6"/>
  <c r="O208" i="6" s="1"/>
  <c r="L274" i="6"/>
  <c r="M274" i="6" s="1"/>
  <c r="O274" i="6" s="1"/>
  <c r="M256" i="6"/>
  <c r="O256" i="6"/>
  <c r="M223" i="6"/>
  <c r="O223" i="6" s="1"/>
  <c r="M221" i="6"/>
  <c r="O221" i="6"/>
  <c r="M198" i="6"/>
  <c r="O198" i="6" s="1"/>
  <c r="M192" i="6"/>
  <c r="O192" i="6" s="1"/>
  <c r="M314" i="6"/>
  <c r="O314" i="6" s="1"/>
  <c r="S317" i="6"/>
  <c r="O29" i="6"/>
  <c r="L210" i="6"/>
  <c r="M210" i="6" s="1"/>
  <c r="M244" i="6"/>
  <c r="O244" i="6"/>
  <c r="L267" i="6"/>
  <c r="L260" i="6"/>
  <c r="M260" i="6" s="1"/>
  <c r="O260" i="6" s="1"/>
  <c r="L253" i="6"/>
  <c r="L252" i="6"/>
  <c r="M252" i="6" s="1"/>
  <c r="O252" i="6" s="1"/>
  <c r="L241" i="6"/>
  <c r="M241" i="6" s="1"/>
  <c r="O241" i="6" s="1"/>
  <c r="L237" i="6"/>
  <c r="M237" i="6" s="1"/>
  <c r="O237" i="6" s="1"/>
  <c r="L235" i="6"/>
  <c r="M233" i="6"/>
  <c r="O233" i="6" s="1"/>
  <c r="M231" i="6"/>
  <c r="O231" i="6" s="1"/>
  <c r="M229" i="6"/>
  <c r="O229" i="6"/>
  <c r="L218" i="6"/>
  <c r="M218" i="6" s="1"/>
  <c r="O218" i="6" s="1"/>
  <c r="L206" i="6"/>
  <c r="M204" i="6"/>
  <c r="O204" i="6" s="1"/>
  <c r="L190" i="6"/>
  <c r="M190" i="6" s="1"/>
  <c r="O190" i="6" s="1"/>
  <c r="L188" i="6"/>
  <c r="M188" i="6" s="1"/>
  <c r="O188" i="6" s="1"/>
  <c r="L182" i="6"/>
  <c r="M182" i="6" s="1"/>
  <c r="L180" i="6"/>
  <c r="L176" i="6"/>
  <c r="L172" i="6"/>
  <c r="M172" i="6" s="1"/>
  <c r="O172" i="6" s="1"/>
  <c r="L160" i="6"/>
  <c r="S197" i="6"/>
  <c r="L150" i="6"/>
  <c r="M144" i="6"/>
  <c r="O144" i="6" s="1"/>
  <c r="M95" i="6"/>
  <c r="O95" i="6" s="1"/>
  <c r="M69" i="6"/>
  <c r="O69" i="6" s="1"/>
  <c r="M61" i="6"/>
  <c r="O61" i="6"/>
  <c r="M53" i="6"/>
  <c r="O53" i="6" s="1"/>
  <c r="M48" i="6"/>
  <c r="O48" i="6" s="1"/>
  <c r="M227" i="6"/>
  <c r="O227" i="6"/>
  <c r="M220" i="6"/>
  <c r="O220" i="6"/>
  <c r="M213" i="6"/>
  <c r="O213" i="6" s="1"/>
  <c r="M211" i="6"/>
  <c r="O211" i="6" s="1"/>
  <c r="L203" i="6"/>
  <c r="M197" i="6"/>
  <c r="O197" i="6"/>
  <c r="M186" i="6"/>
  <c r="O186" i="6"/>
  <c r="M184" i="6"/>
  <c r="O184" i="6" s="1"/>
  <c r="L177" i="6"/>
  <c r="M177" i="6" s="1"/>
  <c r="O177" i="6" s="1"/>
  <c r="M156" i="6"/>
  <c r="O156" i="6" s="1"/>
  <c r="L165" i="6"/>
  <c r="M165" i="6" s="1"/>
  <c r="O165" i="6" s="1"/>
  <c r="M109" i="6"/>
  <c r="O109" i="6" s="1"/>
  <c r="M80" i="6"/>
  <c r="O80" i="6" s="1"/>
  <c r="M159" i="6"/>
  <c r="O159" i="6" s="1"/>
  <c r="M215" i="6"/>
  <c r="O215" i="6" s="1"/>
  <c r="M219" i="6"/>
  <c r="O219" i="6"/>
  <c r="M224" i="6"/>
  <c r="O224" i="6" s="1"/>
  <c r="M236" i="6"/>
  <c r="O236" i="6" s="1"/>
  <c r="M169" i="6"/>
  <c r="O169" i="6" s="1"/>
  <c r="M247" i="6"/>
  <c r="O247" i="6" s="1"/>
  <c r="L178" i="6"/>
  <c r="M178" i="6" s="1"/>
  <c r="O178" i="6" s="1"/>
  <c r="L174" i="6"/>
  <c r="M174" i="6" s="1"/>
  <c r="O174" i="6" s="1"/>
  <c r="M167" i="6"/>
  <c r="O167" i="6" s="1"/>
  <c r="M158" i="6"/>
  <c r="O158" i="6" s="1"/>
  <c r="M152" i="6"/>
  <c r="O152" i="6" s="1"/>
  <c r="M146" i="6"/>
  <c r="O146" i="6" s="1"/>
  <c r="M107" i="6"/>
  <c r="O107" i="6" s="1"/>
  <c r="M98" i="6"/>
  <c r="O98" i="6"/>
  <c r="M71" i="6"/>
  <c r="O71" i="6" s="1"/>
  <c r="M64" i="6"/>
  <c r="O64" i="6" s="1"/>
  <c r="M56" i="6"/>
  <c r="O56" i="6" s="1"/>
  <c r="L148" i="6"/>
  <c r="M148" i="6" s="1"/>
  <c r="O148" i="6" s="1"/>
  <c r="M141" i="6"/>
  <c r="O141" i="6" s="1"/>
  <c r="L137" i="6"/>
  <c r="M137" i="6" s="1"/>
  <c r="O137" i="6" s="1"/>
  <c r="L131" i="6"/>
  <c r="M131" i="6" s="1"/>
  <c r="O131" i="6" s="1"/>
  <c r="L129" i="6"/>
  <c r="M129" i="6" s="1"/>
  <c r="L123" i="6"/>
  <c r="M123" i="6" s="1"/>
  <c r="L121" i="6"/>
  <c r="M121" i="6" s="1"/>
  <c r="O121" i="6" s="1"/>
  <c r="S151" i="6"/>
  <c r="L100" i="6"/>
  <c r="M100" i="6" s="1"/>
  <c r="O100" i="6" s="1"/>
  <c r="L97" i="6"/>
  <c r="M97" i="6" s="1"/>
  <c r="O97" i="6" s="1"/>
  <c r="L92" i="6"/>
  <c r="M92" i="6" s="1"/>
  <c r="O92" i="6" s="1"/>
  <c r="S112" i="6"/>
  <c r="L66" i="6"/>
  <c r="L63" i="6"/>
  <c r="M63" i="6" s="1"/>
  <c r="O63" i="6" s="1"/>
  <c r="L58" i="6"/>
  <c r="M58" i="6" s="1"/>
  <c r="L55" i="6"/>
  <c r="M55" i="6" s="1"/>
  <c r="O55" i="6" s="1"/>
  <c r="L45" i="6"/>
  <c r="M45" i="6" s="1"/>
  <c r="O45" i="6" s="1"/>
  <c r="S72" i="6"/>
  <c r="M21" i="6"/>
  <c r="O21" i="6"/>
  <c r="M20" i="6"/>
  <c r="O20" i="6" s="1"/>
  <c r="M13" i="6"/>
  <c r="O13" i="6" s="1"/>
  <c r="M37" i="6"/>
  <c r="O37" i="6" s="1"/>
  <c r="M34" i="6"/>
  <c r="O34" i="6" s="1"/>
  <c r="M33" i="6"/>
  <c r="O33" i="6" s="1"/>
  <c r="M28" i="6"/>
  <c r="O28" i="6" s="1"/>
  <c r="M26" i="6"/>
  <c r="O26" i="6" s="1"/>
  <c r="M17" i="6"/>
  <c r="O17" i="6"/>
  <c r="U340" i="6"/>
  <c r="S329" i="6"/>
  <c r="L175" i="6"/>
  <c r="M175" i="6" s="1"/>
  <c r="O175" i="6" s="1"/>
  <c r="M23" i="6"/>
  <c r="O23" i="6"/>
  <c r="M22" i="6"/>
  <c r="O22" i="6" s="1"/>
  <c r="S338" i="6"/>
  <c r="M325" i="6"/>
  <c r="O325" i="6" s="1"/>
  <c r="M329" i="6"/>
  <c r="O329" i="6" s="1"/>
  <c r="M331" i="6"/>
  <c r="O331" i="6"/>
  <c r="O58" i="6"/>
  <c r="O129" i="6"/>
  <c r="O210" i="6"/>
  <c r="O182" i="6"/>
  <c r="M66" i="6"/>
  <c r="O66" i="6" s="1"/>
  <c r="M160" i="6"/>
  <c r="O160" i="6" s="1"/>
  <c r="M176" i="6"/>
  <c r="O176" i="6"/>
  <c r="M259" i="6"/>
  <c r="O259" i="6" s="1"/>
  <c r="M199" i="6"/>
  <c r="O199" i="6" s="1"/>
  <c r="M235" i="6"/>
  <c r="O235" i="6"/>
  <c r="M253" i="6"/>
  <c r="O253" i="6" s="1"/>
  <c r="M275" i="6"/>
  <c r="O275" i="6" s="1"/>
  <c r="O123" i="6"/>
  <c r="M150" i="6"/>
  <c r="O150" i="6" s="1"/>
  <c r="M206" i="6"/>
  <c r="O206" i="6" s="1"/>
  <c r="M180" i="6"/>
  <c r="O180" i="6" s="1"/>
  <c r="M203" i="6"/>
  <c r="O203" i="6" s="1"/>
  <c r="S10" i="6"/>
  <c r="K724" i="1"/>
  <c r="K537" i="1"/>
  <c r="L537" i="1" s="1"/>
  <c r="M537" i="1" s="1"/>
  <c r="K732" i="1"/>
  <c r="L732" i="1" s="1"/>
  <c r="M732" i="1" s="1"/>
  <c r="L575" i="1"/>
  <c r="M575" i="1" s="1"/>
  <c r="K890" i="1"/>
  <c r="L890" i="1" s="1"/>
  <c r="M890" i="1" s="1"/>
  <c r="K647" i="1"/>
  <c r="L647" i="1" s="1"/>
  <c r="M647" i="1" s="1"/>
  <c r="K498" i="1"/>
  <c r="L498" i="1" s="1"/>
  <c r="M498" i="1" s="1"/>
  <c r="K731" i="1"/>
  <c r="L731" i="1" s="1"/>
  <c r="M731" i="1" s="1"/>
  <c r="K383" i="1"/>
  <c r="L383" i="1" s="1"/>
  <c r="M383" i="1" s="1"/>
  <c r="K175" i="1"/>
  <c r="L175" i="1"/>
  <c r="M175" i="1" s="1"/>
  <c r="K725" i="1"/>
  <c r="L725" i="1"/>
  <c r="M725" i="1" s="1"/>
  <c r="K717" i="1"/>
  <c r="L717" i="1" s="1"/>
  <c r="M717" i="1" s="1"/>
  <c r="L559" i="1"/>
  <c r="M559" i="1" s="1"/>
  <c r="K67" i="1"/>
  <c r="L67" i="1"/>
  <c r="M67" i="1" s="1"/>
  <c r="L785" i="1"/>
  <c r="M785" i="1"/>
  <c r="K282" i="1"/>
  <c r="L282" i="1" s="1"/>
  <c r="M282" i="1" s="1"/>
  <c r="K281" i="1"/>
  <c r="L281" i="1" s="1"/>
  <c r="M281" i="1" s="1"/>
  <c r="K261" i="1"/>
  <c r="L261" i="1" s="1"/>
  <c r="M261" i="1" s="1"/>
  <c r="K130" i="1"/>
  <c r="L130" i="1" s="1"/>
  <c r="M130" i="1" s="1"/>
  <c r="K12" i="1"/>
  <c r="L12" i="1" s="1"/>
  <c r="M12" i="1" s="1"/>
  <c r="K273" i="1"/>
  <c r="L273" i="1" s="1"/>
  <c r="M273" i="1" s="1"/>
  <c r="K269" i="1"/>
  <c r="L269" i="1" s="1"/>
  <c r="M269" i="1" s="1"/>
  <c r="K249" i="1"/>
  <c r="L249" i="1" s="1"/>
  <c r="M249" i="1" s="1"/>
  <c r="M359" i="1"/>
  <c r="L308" i="1"/>
  <c r="M308" i="1"/>
  <c r="L296" i="1"/>
  <c r="M296" i="1" s="1"/>
  <c r="L37" i="1"/>
  <c r="M37" i="1" s="1"/>
  <c r="K18" i="1"/>
  <c r="L18" i="1" s="1"/>
  <c r="M18" i="1" s="1"/>
  <c r="K887" i="1"/>
  <c r="L887" i="1" s="1"/>
  <c r="M887" i="1" s="1"/>
  <c r="L875" i="1"/>
  <c r="M875" i="1" s="1"/>
  <c r="L775" i="1"/>
  <c r="M775" i="1" s="1"/>
  <c r="K612" i="1"/>
  <c r="L612" i="1" s="1"/>
  <c r="M612" i="1" s="1"/>
  <c r="K599" i="1"/>
  <c r="L599" i="1" s="1"/>
  <c r="M599" i="1" s="1"/>
  <c r="K323" i="1"/>
  <c r="L323" i="1" s="1"/>
  <c r="M323" i="1" s="1"/>
  <c r="L319" i="1"/>
  <c r="M319" i="1" s="1"/>
  <c r="L100" i="1"/>
  <c r="M100" i="1" s="1"/>
  <c r="K403" i="1"/>
  <c r="L403" i="1" s="1"/>
  <c r="M403" i="1" s="1"/>
  <c r="L396" i="1"/>
  <c r="M396" i="1"/>
  <c r="K339" i="1"/>
  <c r="L339" i="1"/>
  <c r="M339" i="1" s="1"/>
  <c r="L547" i="1"/>
  <c r="M547" i="1" s="1"/>
  <c r="K241" i="1"/>
  <c r="L241" i="1"/>
  <c r="M241" i="1" s="1"/>
  <c r="K739" i="1"/>
  <c r="L739" i="1" s="1"/>
  <c r="M739" i="1" s="1"/>
  <c r="K132" i="1"/>
  <c r="L132" i="1" s="1"/>
  <c r="M132" i="1" s="1"/>
  <c r="L682" i="1"/>
  <c r="M682" i="1"/>
  <c r="K556" i="1"/>
  <c r="L556" i="1" s="1"/>
  <c r="M556" i="1" s="1"/>
  <c r="K502" i="1"/>
  <c r="L502" i="1"/>
  <c r="M502" i="1" s="1"/>
  <c r="L435" i="1"/>
  <c r="M435" i="1" s="1"/>
  <c r="L325" i="1"/>
  <c r="M325" i="1" s="1"/>
  <c r="M904" i="1"/>
  <c r="K869" i="1"/>
  <c r="L869" i="1" s="1"/>
  <c r="M869" i="1" s="1"/>
  <c r="L613" i="1"/>
  <c r="M613" i="1" s="1"/>
  <c r="L563" i="1"/>
  <c r="M563" i="1" s="1"/>
  <c r="K529" i="1"/>
  <c r="K427" i="1"/>
  <c r="L427" i="1" s="1"/>
  <c r="M427" i="1" s="1"/>
  <c r="L407" i="1"/>
  <c r="M407" i="1" s="1"/>
  <c r="L379" i="1"/>
  <c r="M379" i="1" s="1"/>
  <c r="M707" i="1"/>
  <c r="K676" i="1"/>
  <c r="L676" i="1" s="1"/>
  <c r="M676" i="1" s="1"/>
  <c r="L658" i="1"/>
  <c r="M658" i="1" s="1"/>
  <c r="L558" i="1"/>
  <c r="M558" i="1" s="1"/>
  <c r="K451" i="1"/>
  <c r="L451" i="1" s="1"/>
  <c r="M451" i="1" s="1"/>
  <c r="L412" i="1"/>
  <c r="M412" i="1" s="1"/>
  <c r="M385" i="1"/>
  <c r="K289" i="1"/>
  <c r="L289" i="1" s="1"/>
  <c r="M289" i="1" s="1"/>
  <c r="L276" i="1"/>
  <c r="M276" i="1" s="1"/>
  <c r="L170" i="1"/>
  <c r="M170" i="1" s="1"/>
  <c r="L84" i="1"/>
  <c r="M84" i="1" s="1"/>
  <c r="K81" i="1"/>
  <c r="L81" i="1"/>
  <c r="M81" i="1" s="1"/>
  <c r="L192" i="1"/>
  <c r="M192" i="1" s="1"/>
  <c r="K190" i="1"/>
  <c r="L190" i="1" s="1"/>
  <c r="M190" i="1" s="1"/>
  <c r="K823" i="1"/>
  <c r="L823" i="1"/>
  <c r="M823" i="1" s="1"/>
  <c r="K711" i="1"/>
  <c r="L711" i="1"/>
  <c r="M711" i="1" s="1"/>
  <c r="K639" i="1"/>
  <c r="K636" i="1"/>
  <c r="L636" i="1" s="1"/>
  <c r="M636" i="1" s="1"/>
  <c r="K496" i="1"/>
  <c r="L496" i="1" s="1"/>
  <c r="M496" i="1" s="1"/>
  <c r="K375" i="1"/>
  <c r="L375" i="1"/>
  <c r="M375" i="1"/>
  <c r="K164" i="1"/>
  <c r="L164" i="1" s="1"/>
  <c r="M164" i="1" s="1"/>
  <c r="L116" i="1"/>
  <c r="M116" i="1"/>
  <c r="K113" i="1"/>
  <c r="L113" i="1" s="1"/>
  <c r="M113" i="1" s="1"/>
  <c r="L57" i="1"/>
  <c r="M57" i="1" s="1"/>
  <c r="K24" i="1"/>
  <c r="L24" i="1" s="1"/>
  <c r="M24" i="1" s="1"/>
  <c r="L674" i="1"/>
  <c r="M674" i="1" s="1"/>
  <c r="L864" i="1"/>
  <c r="M864" i="1" s="1"/>
  <c r="L28" i="1"/>
  <c r="M28" i="1" s="1"/>
  <c r="L861" i="1"/>
  <c r="M861" i="1" s="1"/>
  <c r="K765" i="1"/>
  <c r="L701" i="1"/>
  <c r="M701" i="1" s="1"/>
  <c r="K423" i="1"/>
  <c r="L423" i="1" s="1"/>
  <c r="M423" i="1" s="1"/>
  <c r="K419" i="1"/>
  <c r="K303" i="1"/>
  <c r="L303" i="1"/>
  <c r="M303" i="1" s="1"/>
  <c r="K194" i="1"/>
  <c r="L194" i="1"/>
  <c r="M194" i="1" s="1"/>
  <c r="L826" i="1"/>
  <c r="M826" i="1" s="1"/>
  <c r="L123" i="1"/>
  <c r="M123" i="1" s="1"/>
  <c r="K250" i="1"/>
  <c r="L191" i="1"/>
  <c r="M191" i="1" s="1"/>
  <c r="L769" i="1"/>
  <c r="M769" i="1"/>
  <c r="L713" i="1"/>
  <c r="M713" i="1" s="1"/>
  <c r="K773" i="1"/>
  <c r="L773" i="1" s="1"/>
  <c r="M773" i="1" s="1"/>
  <c r="K742" i="1"/>
  <c r="L783" i="1"/>
  <c r="M783" i="1" s="1"/>
  <c r="K741" i="1"/>
  <c r="L741" i="1" s="1"/>
  <c r="M741" i="1" s="1"/>
  <c r="L135" i="1"/>
  <c r="M135" i="1"/>
  <c r="K39" i="1"/>
  <c r="L39" i="1"/>
  <c r="M39" i="1" s="1"/>
  <c r="K545" i="1"/>
  <c r="L545" i="1" s="1"/>
  <c r="M545" i="1" s="1"/>
  <c r="K526" i="1"/>
  <c r="L526" i="1" s="1"/>
  <c r="M526" i="1" s="1"/>
  <c r="L499" i="1"/>
  <c r="M499" i="1" s="1"/>
  <c r="K434" i="1"/>
  <c r="L434" i="1" s="1"/>
  <c r="M434" i="1" s="1"/>
  <c r="K422" i="1"/>
  <c r="L422" i="1" s="1"/>
  <c r="M422" i="1" s="1"/>
  <c r="K34" i="1"/>
  <c r="L34" i="1" s="1"/>
  <c r="M34" i="1" s="1"/>
  <c r="K31" i="1"/>
  <c r="L31" i="1"/>
  <c r="M31" i="1" s="1"/>
  <c r="K15" i="1"/>
  <c r="L15" i="1" s="1"/>
  <c r="M15" i="1" s="1"/>
  <c r="K8" i="1"/>
  <c r="L8" i="1" s="1"/>
  <c r="M8" i="1" s="1"/>
  <c r="K844" i="1"/>
  <c r="M703" i="1"/>
  <c r="K866" i="1"/>
  <c r="L866" i="1"/>
  <c r="M866" i="1" s="1"/>
  <c r="K754" i="1"/>
  <c r="K638" i="1"/>
  <c r="L638" i="1"/>
  <c r="M638" i="1" s="1"/>
  <c r="K291" i="1"/>
  <c r="L291" i="1"/>
  <c r="M291" i="1" s="1"/>
  <c r="K207" i="1"/>
  <c r="L207" i="1" s="1"/>
  <c r="M207" i="1" s="1"/>
  <c r="K156" i="1"/>
  <c r="L156" i="1" s="1"/>
  <c r="M156" i="1" s="1"/>
  <c r="L129" i="1"/>
  <c r="M129" i="1" s="1"/>
  <c r="L840" i="1"/>
  <c r="M840" i="1"/>
  <c r="L27" i="1"/>
  <c r="M27" i="1" s="1"/>
  <c r="L608" i="1"/>
  <c r="M608" i="1" s="1"/>
  <c r="K822" i="1"/>
  <c r="L822" i="1" s="1"/>
  <c r="M822" i="1" s="1"/>
  <c r="K781" i="1"/>
  <c r="L781" i="1" s="1"/>
  <c r="M781" i="1" s="1"/>
  <c r="L531" i="1"/>
  <c r="M531" i="1" s="1"/>
  <c r="L480" i="1"/>
  <c r="M480" i="1" s="1"/>
  <c r="K468" i="1"/>
  <c r="L468" i="1" s="1"/>
  <c r="M468" i="1" s="1"/>
  <c r="K226" i="1"/>
  <c r="L226" i="1" s="1"/>
  <c r="M226" i="1" s="1"/>
  <c r="K112" i="1"/>
  <c r="L112" i="1"/>
  <c r="M112" i="1"/>
  <c r="L122" i="1"/>
  <c r="M122" i="1" s="1"/>
  <c r="K744" i="1"/>
  <c r="L744" i="1"/>
  <c r="M744" i="1" s="1"/>
  <c r="K699" i="1"/>
  <c r="L699" i="1" s="1"/>
  <c r="M699" i="1" s="1"/>
  <c r="L677" i="1"/>
  <c r="M677" i="1" s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K362" i="1"/>
  <c r="L362" i="1" s="1"/>
  <c r="M362" i="1" s="1"/>
  <c r="L346" i="1"/>
  <c r="M346" i="1" s="1"/>
  <c r="K267" i="1"/>
  <c r="L267" i="1" s="1"/>
  <c r="M267" i="1" s="1"/>
  <c r="K245" i="1"/>
  <c r="L245" i="1"/>
  <c r="M245" i="1"/>
  <c r="K197" i="1"/>
  <c r="L197" i="1"/>
  <c r="M197" i="1" s="1"/>
  <c r="L166" i="1"/>
  <c r="M166" i="1" s="1"/>
  <c r="K101" i="1"/>
  <c r="L101" i="1"/>
  <c r="M101" i="1" s="1"/>
  <c r="K65" i="1"/>
  <c r="L65" i="1" s="1"/>
  <c r="M65" i="1" s="1"/>
  <c r="K803" i="1"/>
  <c r="L803" i="1"/>
  <c r="M803" i="1" s="1"/>
  <c r="L797" i="1"/>
  <c r="M797" i="1"/>
  <c r="K743" i="1"/>
  <c r="L743" i="1"/>
  <c r="M743" i="1" s="1"/>
  <c r="K719" i="1"/>
  <c r="L719" i="1" s="1"/>
  <c r="M719" i="1" s="1"/>
  <c r="L300" i="1"/>
  <c r="M300" i="1" s="1"/>
  <c r="L286" i="1"/>
  <c r="M286" i="1" s="1"/>
  <c r="K629" i="1"/>
  <c r="L629" i="1" s="1"/>
  <c r="M629" i="1" s="1"/>
  <c r="K230" i="1"/>
  <c r="L230" i="1" s="1"/>
  <c r="M230" i="1"/>
  <c r="K215" i="1"/>
  <c r="L215" i="1" s="1"/>
  <c r="M215" i="1" s="1"/>
  <c r="L193" i="1"/>
  <c r="M193" i="1" s="1"/>
  <c r="K165" i="1"/>
  <c r="L165" i="1" s="1"/>
  <c r="M165" i="1" s="1"/>
  <c r="K327" i="1"/>
  <c r="L327" i="1" s="1"/>
  <c r="M327" i="1" s="1"/>
  <c r="K287" i="1"/>
  <c r="L287" i="1" s="1"/>
  <c r="M287" i="1" s="1"/>
  <c r="L661" i="1"/>
  <c r="M661" i="1" s="1"/>
  <c r="K283" i="1"/>
  <c r="L283" i="1" s="1"/>
  <c r="M283" i="1" s="1"/>
  <c r="L471" i="1"/>
  <c r="M471" i="1"/>
  <c r="K306" i="1"/>
  <c r="L306" i="1" s="1"/>
  <c r="M306" i="1" s="1"/>
  <c r="L632" i="1"/>
  <c r="M632" i="1" s="1"/>
  <c r="L475" i="1"/>
  <c r="M475" i="1" s="1"/>
  <c r="K279" i="1"/>
  <c r="L279" i="1" s="1"/>
  <c r="M279" i="1" s="1"/>
  <c r="K780" i="1"/>
  <c r="L780" i="1" s="1"/>
  <c r="M780" i="1" s="1"/>
  <c r="K855" i="1"/>
  <c r="L855" i="1" s="1"/>
  <c r="M855" i="1" s="1"/>
  <c r="L736" i="1"/>
  <c r="M736" i="1" s="1"/>
  <c r="K761" i="1"/>
  <c r="L761" i="1"/>
  <c r="M761" i="1" s="1"/>
  <c r="K685" i="1"/>
  <c r="L685" i="1"/>
  <c r="M685" i="1" s="1"/>
  <c r="K660" i="1"/>
  <c r="L660" i="1"/>
  <c r="M660" i="1" s="1"/>
  <c r="L650" i="1"/>
  <c r="M650" i="1" s="1"/>
  <c r="L353" i="1"/>
  <c r="M353" i="1" s="1"/>
  <c r="L649" i="1"/>
  <c r="M649" i="1" s="1"/>
  <c r="K708" i="1"/>
  <c r="L708" i="1" s="1"/>
  <c r="M708" i="1" s="1"/>
  <c r="L848" i="1"/>
  <c r="M848" i="1" s="1"/>
  <c r="L833" i="1"/>
  <c r="M833" i="1"/>
  <c r="K515" i="1"/>
  <c r="L515" i="1" s="1"/>
  <c r="M515" i="1" s="1"/>
  <c r="K352" i="1"/>
  <c r="L352" i="1"/>
  <c r="M352" i="1" s="1"/>
  <c r="L231" i="1"/>
  <c r="M231" i="1" s="1"/>
  <c r="K590" i="1"/>
  <c r="L590" i="1" s="1"/>
  <c r="M590" i="1" s="1"/>
  <c r="K540" i="1"/>
  <c r="L540" i="1" s="1"/>
  <c r="M540" i="1" s="1"/>
  <c r="M405" i="1"/>
  <c r="K331" i="1"/>
  <c r="L331" i="1" s="1"/>
  <c r="M331" i="1" s="1"/>
  <c r="K152" i="1"/>
  <c r="L152" i="1" s="1"/>
  <c r="M152" i="1" s="1"/>
  <c r="L594" i="1"/>
  <c r="M594" i="1" s="1"/>
  <c r="L465" i="1"/>
  <c r="M465" i="1" s="1"/>
  <c r="L328" i="1"/>
  <c r="M328" i="1"/>
  <c r="L243" i="1"/>
  <c r="M243" i="1"/>
  <c r="L143" i="1"/>
  <c r="M143" i="1"/>
  <c r="L110" i="1"/>
  <c r="M110" i="1" s="1"/>
  <c r="L847" i="1"/>
  <c r="M847" i="1" s="1"/>
  <c r="L757" i="1"/>
  <c r="M757" i="1" s="1"/>
  <c r="M750" i="1"/>
  <c r="L514" i="1"/>
  <c r="M514" i="1" s="1"/>
  <c r="K527" i="1"/>
  <c r="L527" i="1"/>
  <c r="M527" i="1" s="1"/>
  <c r="L448" i="1"/>
  <c r="M448" i="1" s="1"/>
  <c r="L442" i="1"/>
  <c r="M442" i="1" s="1"/>
  <c r="L399" i="1"/>
  <c r="M399" i="1" s="1"/>
  <c r="L371" i="1"/>
  <c r="M371" i="1" s="1"/>
  <c r="L322" i="1"/>
  <c r="M322" i="1" s="1"/>
  <c r="L272" i="1"/>
  <c r="M272" i="1"/>
  <c r="L10" i="1"/>
  <c r="M10" i="1" s="1"/>
  <c r="L54" i="1"/>
  <c r="M54" i="1" s="1"/>
  <c r="K363" i="1" l="1"/>
  <c r="L363" i="1"/>
  <c r="M363" i="1" s="1"/>
  <c r="K122" i="2"/>
  <c r="L122" i="2" s="1"/>
  <c r="M122" i="2" s="1"/>
  <c r="L445" i="1"/>
  <c r="M445" i="1" s="1"/>
  <c r="L431" i="1"/>
  <c r="M431" i="1" s="1"/>
  <c r="L842" i="1"/>
  <c r="M842" i="1" s="1"/>
  <c r="K603" i="1"/>
  <c r="L603" i="1" s="1"/>
  <c r="M603" i="1" s="1"/>
  <c r="K508" i="1"/>
  <c r="L508" i="1" s="1"/>
  <c r="M508" i="1" s="1"/>
  <c r="K483" i="1"/>
  <c r="L483" i="1" s="1"/>
  <c r="M483" i="1" s="1"/>
  <c r="K469" i="1"/>
  <c r="L469" i="1" s="1"/>
  <c r="M469" i="1" s="1"/>
  <c r="K457" i="1"/>
  <c r="L457" i="1" s="1"/>
  <c r="M457" i="1" s="1"/>
  <c r="L418" i="1"/>
  <c r="M418" i="1" s="1"/>
  <c r="K361" i="1"/>
  <c r="L361" i="1"/>
  <c r="M361" i="1" s="1"/>
  <c r="K160" i="1"/>
  <c r="L160" i="1" s="1"/>
  <c r="M160" i="1" s="1"/>
  <c r="K105" i="1"/>
  <c r="L105" i="1" s="1"/>
  <c r="M105" i="1" s="1"/>
  <c r="K105" i="2"/>
  <c r="L105" i="2" s="1"/>
  <c r="M105" i="2" s="1"/>
  <c r="L63" i="2"/>
  <c r="M63" i="2" s="1"/>
  <c r="L255" i="6"/>
  <c r="M255" i="6" s="1"/>
  <c r="O255" i="6" s="1"/>
  <c r="L185" i="1"/>
  <c r="M185" i="1" s="1"/>
  <c r="L104" i="1"/>
  <c r="M104" i="1" s="1"/>
  <c r="K445" i="1"/>
  <c r="L505" i="1"/>
  <c r="M505" i="1" s="1"/>
  <c r="L881" i="1"/>
  <c r="M881" i="1" s="1"/>
  <c r="K519" i="1"/>
  <c r="L519" i="1"/>
  <c r="M519" i="1" s="1"/>
  <c r="L467" i="1"/>
  <c r="M467" i="1" s="1"/>
  <c r="K174" i="1"/>
  <c r="L174" i="1"/>
  <c r="M174" i="1" s="1"/>
  <c r="K45" i="1"/>
  <c r="L45" i="1" s="1"/>
  <c r="M45" i="1" s="1"/>
  <c r="L280" i="6"/>
  <c r="M280" i="6" s="1"/>
  <c r="O280" i="6" s="1"/>
  <c r="K579" i="1"/>
  <c r="L579" i="1" s="1"/>
  <c r="M579" i="1" s="1"/>
  <c r="K393" i="1"/>
  <c r="L393" i="1" s="1"/>
  <c r="M393" i="1" s="1"/>
  <c r="K321" i="1"/>
  <c r="L321" i="1" s="1"/>
  <c r="M321" i="1" s="1"/>
  <c r="K602" i="1"/>
  <c r="L602" i="1" s="1"/>
  <c r="M602" i="1" s="1"/>
  <c r="K404" i="1"/>
  <c r="L404" i="1" s="1"/>
  <c r="M404" i="1" s="1"/>
  <c r="L147" i="1"/>
  <c r="M147" i="1" s="1"/>
  <c r="L133" i="1"/>
  <c r="M133" i="1" s="1"/>
  <c r="L893" i="1"/>
  <c r="M893" i="1" s="1"/>
  <c r="L811" i="1"/>
  <c r="M811" i="1" s="1"/>
  <c r="L724" i="1"/>
  <c r="M724" i="1" s="1"/>
  <c r="L639" i="1"/>
  <c r="M639" i="1" s="1"/>
  <c r="K145" i="1"/>
  <c r="L145" i="1" s="1"/>
  <c r="M145" i="1" s="1"/>
  <c r="L117" i="1"/>
  <c r="M117" i="1" s="1"/>
  <c r="L75" i="2"/>
  <c r="M75" i="2" s="1"/>
  <c r="L195" i="6"/>
  <c r="M195" i="6"/>
  <c r="O195" i="6" s="1"/>
  <c r="L522" i="1"/>
  <c r="M522" i="1" s="1"/>
  <c r="L877" i="1"/>
  <c r="M877" i="1" s="1"/>
  <c r="K779" i="1"/>
  <c r="L779" i="1" s="1"/>
  <c r="M779" i="1" s="1"/>
  <c r="L765" i="1"/>
  <c r="M765" i="1" s="1"/>
  <c r="K738" i="1"/>
  <c r="L738" i="1"/>
  <c r="M738" i="1" s="1"/>
  <c r="K546" i="1"/>
  <c r="L546" i="1" s="1"/>
  <c r="M546" i="1" s="1"/>
  <c r="K466" i="1"/>
  <c r="L466" i="1" s="1"/>
  <c r="M466" i="1" s="1"/>
  <c r="K203" i="1"/>
  <c r="L203" i="1" s="1"/>
  <c r="M203" i="1" s="1"/>
  <c r="K157" i="1"/>
  <c r="L157" i="1" s="1"/>
  <c r="M157" i="1" s="1"/>
  <c r="K144" i="1"/>
  <c r="L144" i="1"/>
  <c r="M144" i="1" s="1"/>
  <c r="K131" i="2"/>
  <c r="L131" i="2" s="1"/>
  <c r="M131" i="2" s="1"/>
  <c r="L271" i="1"/>
  <c r="M271" i="1" s="1"/>
  <c r="K257" i="1"/>
  <c r="L257" i="1"/>
  <c r="M257" i="1" s="1"/>
  <c r="K242" i="1"/>
  <c r="L242" i="1" s="1"/>
  <c r="M242" i="1" s="1"/>
  <c r="L285" i="6"/>
  <c r="M285" i="6" s="1"/>
  <c r="O285" i="6" s="1"/>
  <c r="L273" i="6"/>
  <c r="M273" i="6" s="1"/>
  <c r="O273" i="6" s="1"/>
  <c r="L200" i="1"/>
  <c r="M200" i="1" s="1"/>
  <c r="L503" i="1"/>
  <c r="M503" i="1" s="1"/>
  <c r="K808" i="1"/>
  <c r="L808" i="1" s="1"/>
  <c r="M808" i="1" s="1"/>
  <c r="L517" i="1"/>
  <c r="M517" i="1" s="1"/>
  <c r="K298" i="1"/>
  <c r="L298" i="1" s="1"/>
  <c r="M298" i="1" s="1"/>
  <c r="L186" i="1"/>
  <c r="M186" i="1" s="1"/>
  <c r="K155" i="1"/>
  <c r="L155" i="1"/>
  <c r="M155" i="1" s="1"/>
  <c r="K128" i="1"/>
  <c r="L128" i="1" s="1"/>
  <c r="M128" i="1" s="1"/>
  <c r="L312" i="6"/>
  <c r="M312" i="6" s="1"/>
  <c r="O312" i="6" s="1"/>
  <c r="L16" i="1"/>
  <c r="M16" i="1" s="1"/>
  <c r="K806" i="1"/>
  <c r="L806" i="1" s="1"/>
  <c r="M806" i="1" s="1"/>
  <c r="L692" i="1"/>
  <c r="M692" i="1" s="1"/>
  <c r="K184" i="1"/>
  <c r="L184" i="1"/>
  <c r="M184" i="1" s="1"/>
  <c r="L168" i="1"/>
  <c r="M168" i="1" s="1"/>
  <c r="K168" i="1"/>
  <c r="K229" i="2"/>
  <c r="L229" i="2"/>
  <c r="M229" i="2" s="1"/>
  <c r="L16" i="2"/>
  <c r="M16" i="2" s="1"/>
  <c r="L516" i="1"/>
  <c r="M516" i="1" s="1"/>
  <c r="K58" i="1"/>
  <c r="L58" i="1" s="1"/>
  <c r="M58" i="1" s="1"/>
  <c r="K406" i="1"/>
  <c r="L406" i="1" s="1"/>
  <c r="M406" i="1" s="1"/>
  <c r="L74" i="1"/>
  <c r="M74" i="1" s="1"/>
  <c r="K820" i="1"/>
  <c r="L820" i="1" s="1"/>
  <c r="M820" i="1" s="1"/>
  <c r="K805" i="1"/>
  <c r="L805" i="1"/>
  <c r="M805" i="1" s="1"/>
  <c r="L734" i="1"/>
  <c r="M734" i="1" s="1"/>
  <c r="L718" i="1"/>
  <c r="M718" i="1" s="1"/>
  <c r="K621" i="1"/>
  <c r="L621" i="1" s="1"/>
  <c r="M621" i="1" s="1"/>
  <c r="K397" i="1"/>
  <c r="L397" i="1" s="1"/>
  <c r="M397" i="1" s="1"/>
  <c r="K310" i="1"/>
  <c r="L310" i="1"/>
  <c r="M310" i="1" s="1"/>
  <c r="K239" i="1"/>
  <c r="L239" i="1" s="1"/>
  <c r="M239" i="1" s="1"/>
  <c r="K228" i="1"/>
  <c r="L228" i="1" s="1"/>
  <c r="M228" i="1" s="1"/>
  <c r="K9" i="1"/>
  <c r="L9" i="1" s="1"/>
  <c r="M9" i="1" s="1"/>
  <c r="L241" i="2"/>
  <c r="M241" i="2" s="1"/>
  <c r="L141" i="2"/>
  <c r="M141" i="2" s="1"/>
  <c r="M317" i="6"/>
  <c r="O317" i="6" s="1"/>
  <c r="M290" i="6"/>
  <c r="O290" i="6" s="1"/>
  <c r="K828" i="1"/>
  <c r="L828" i="1" s="1"/>
  <c r="M828" i="1" s="1"/>
  <c r="K762" i="1"/>
  <c r="L762" i="1"/>
  <c r="M762" i="1" s="1"/>
  <c r="K216" i="2"/>
  <c r="L216" i="2"/>
  <c r="M216" i="2" s="1"/>
  <c r="K190" i="2"/>
  <c r="L190" i="2" s="1"/>
  <c r="M190" i="2" s="1"/>
  <c r="K271" i="1"/>
  <c r="L161" i="2"/>
  <c r="M161" i="2" s="1"/>
  <c r="K569" i="1"/>
  <c r="L569" i="1" s="1"/>
  <c r="M569" i="1" s="1"/>
  <c r="L541" i="1"/>
  <c r="M541" i="1" s="1"/>
  <c r="L295" i="1"/>
  <c r="M295" i="1" s="1"/>
  <c r="K266" i="1"/>
  <c r="L266" i="1"/>
  <c r="M266" i="1" s="1"/>
  <c r="K252" i="1"/>
  <c r="L252" i="1" s="1"/>
  <c r="M252" i="1" s="1"/>
  <c r="K227" i="1"/>
  <c r="L227" i="1"/>
  <c r="M227" i="1" s="1"/>
  <c r="L843" i="1"/>
  <c r="M843" i="1" s="1"/>
  <c r="L712" i="1"/>
  <c r="M712" i="1" s="1"/>
  <c r="K312" i="1"/>
  <c r="L312" i="1" s="1"/>
  <c r="M312" i="1" s="1"/>
  <c r="L19" i="1"/>
  <c r="M19" i="1" s="1"/>
  <c r="M216" i="6"/>
  <c r="O216" i="6" s="1"/>
  <c r="M248" i="6"/>
  <c r="O248" i="6" s="1"/>
  <c r="M209" i="6"/>
  <c r="O209" i="6" s="1"/>
  <c r="L48" i="1"/>
  <c r="M48" i="1" s="1"/>
  <c r="L46" i="2"/>
  <c r="M46" i="2" s="1"/>
  <c r="K582" i="1"/>
  <c r="L582" i="1"/>
  <c r="M582" i="1" s="1"/>
  <c r="K461" i="1"/>
  <c r="L461" i="1" s="1"/>
  <c r="M461" i="1" s="1"/>
  <c r="K395" i="1"/>
  <c r="L395" i="1"/>
  <c r="M395" i="1" s="1"/>
  <c r="K366" i="1"/>
  <c r="L366" i="1"/>
  <c r="M366" i="1" s="1"/>
  <c r="L42" i="2"/>
  <c r="M42" i="2" s="1"/>
  <c r="K28" i="2"/>
  <c r="L28" i="2"/>
  <c r="M28" i="2" s="1"/>
  <c r="T48" i="7"/>
  <c r="K78" i="1"/>
  <c r="L78" i="1" s="1"/>
  <c r="M78" i="1" s="1"/>
  <c r="K856" i="1"/>
  <c r="L856" i="1"/>
  <c r="M856" i="1" s="1"/>
  <c r="K341" i="1"/>
  <c r="L341" i="1"/>
  <c r="M341" i="1" s="1"/>
  <c r="L641" i="1"/>
  <c r="M641" i="1" s="1"/>
  <c r="L106" i="1"/>
  <c r="M106" i="1" s="1"/>
  <c r="K392" i="1"/>
  <c r="L392" i="1" s="1"/>
  <c r="M392" i="1" s="1"/>
  <c r="K817" i="1"/>
  <c r="L817" i="1" s="1"/>
  <c r="M817" i="1" s="1"/>
  <c r="K659" i="1"/>
  <c r="L659" i="1" s="1"/>
  <c r="M659" i="1" s="1"/>
  <c r="L421" i="1"/>
  <c r="M421" i="1" s="1"/>
  <c r="L251" i="1"/>
  <c r="M251" i="1" s="1"/>
  <c r="L51" i="1"/>
  <c r="M51" i="1" s="1"/>
  <c r="L778" i="1"/>
  <c r="M778" i="1" s="1"/>
  <c r="K893" i="1"/>
  <c r="L297" i="1"/>
  <c r="M297" i="1" s="1"/>
  <c r="L218" i="1"/>
  <c r="M218" i="1" s="1"/>
  <c r="L720" i="1"/>
  <c r="M720" i="1" s="1"/>
  <c r="L377" i="1"/>
  <c r="M377" i="1" s="1"/>
  <c r="K832" i="1"/>
  <c r="L832" i="1" s="1"/>
  <c r="M832" i="1" s="1"/>
  <c r="K551" i="1"/>
  <c r="L551" i="1" s="1"/>
  <c r="M551" i="1" s="1"/>
  <c r="L433" i="1"/>
  <c r="M433" i="1" s="1"/>
  <c r="K277" i="1"/>
  <c r="L277" i="1"/>
  <c r="M277" i="1" s="1"/>
  <c r="L20" i="1"/>
  <c r="M20" i="1" s="1"/>
  <c r="K20" i="1"/>
  <c r="K5" i="1"/>
  <c r="L5" i="1" s="1"/>
  <c r="M5" i="1" s="1"/>
  <c r="L108" i="2"/>
  <c r="M108" i="2" s="1"/>
  <c r="K26" i="2"/>
  <c r="L26" i="2"/>
  <c r="M26" i="2" s="1"/>
  <c r="K710" i="1"/>
  <c r="L710" i="1"/>
  <c r="M710" i="1" s="1"/>
  <c r="K619" i="1"/>
  <c r="L619" i="1"/>
  <c r="M619" i="1" s="1"/>
  <c r="L831" i="1"/>
  <c r="M831" i="1" s="1"/>
  <c r="K593" i="1"/>
  <c r="L593" i="1"/>
  <c r="M593" i="1" s="1"/>
  <c r="K61" i="1"/>
  <c r="L61" i="1"/>
  <c r="M61" i="1" s="1"/>
  <c r="L266" i="6"/>
  <c r="M266" i="6" s="1"/>
  <c r="O266" i="6" s="1"/>
  <c r="L849" i="1"/>
  <c r="M849" i="1" s="1"/>
  <c r="L100" i="2"/>
  <c r="M100" i="2" s="1"/>
  <c r="L865" i="1"/>
  <c r="M865" i="1" s="1"/>
  <c r="K198" i="2"/>
  <c r="L198" i="2" s="1"/>
  <c r="M198" i="2" s="1"/>
  <c r="K99" i="2"/>
  <c r="L99" i="2" s="1"/>
  <c r="M99" i="2" s="1"/>
  <c r="M315" i="6"/>
  <c r="O315" i="6" s="1"/>
  <c r="K652" i="1"/>
  <c r="L652" i="1"/>
  <c r="M652" i="1" s="1"/>
  <c r="L577" i="1"/>
  <c r="M577" i="1" s="1"/>
  <c r="K304" i="1"/>
  <c r="L304" i="1"/>
  <c r="M304" i="1" s="1"/>
  <c r="L250" i="1"/>
  <c r="M250" i="1" s="1"/>
  <c r="L729" i="1"/>
  <c r="M729" i="1" s="1"/>
  <c r="L316" i="1"/>
  <c r="M316" i="1" s="1"/>
  <c r="M303" i="6"/>
  <c r="O303" i="6" s="1"/>
  <c r="L463" i="1"/>
  <c r="M463" i="1" s="1"/>
  <c r="L169" i="2"/>
  <c r="M169" i="2" s="1"/>
  <c r="K811" i="1"/>
  <c r="L248" i="1"/>
  <c r="M248" i="1" s="1"/>
  <c r="L195" i="1"/>
  <c r="M195" i="1" s="1"/>
  <c r="K167" i="2"/>
  <c r="L167" i="2" s="1"/>
  <c r="M167" i="2" s="1"/>
  <c r="K98" i="2"/>
  <c r="L98" i="2"/>
  <c r="M98" i="2" s="1"/>
  <c r="L782" i="1"/>
  <c r="M782" i="1" s="1"/>
  <c r="L386" i="1"/>
  <c r="M386" i="1" s="1"/>
  <c r="L85" i="2"/>
  <c r="M85" i="2" s="1"/>
  <c r="L512" i="1"/>
  <c r="M512" i="1" s="1"/>
  <c r="L196" i="2"/>
  <c r="M196" i="2" s="1"/>
  <c r="K49" i="2"/>
  <c r="L49" i="2" s="1"/>
  <c r="M49" i="2" s="1"/>
  <c r="L22" i="2"/>
  <c r="M22" i="2" s="1"/>
  <c r="L390" i="1"/>
  <c r="M390" i="1" s="1"/>
  <c r="L506" i="1"/>
  <c r="M506" i="1" s="1"/>
  <c r="M271" i="6"/>
  <c r="O271" i="6" s="1"/>
  <c r="L389" i="1"/>
  <c r="M389" i="1" s="1"/>
  <c r="L882" i="1"/>
  <c r="M882" i="1" s="1"/>
  <c r="L36" i="2"/>
  <c r="M36" i="2" s="1"/>
  <c r="L113" i="2"/>
  <c r="M113" i="2" s="1"/>
  <c r="K885" i="1"/>
  <c r="L885" i="1" s="1"/>
  <c r="M885" i="1" s="1"/>
  <c r="L109" i="2"/>
  <c r="M109" i="2" s="1"/>
  <c r="T115" i="7"/>
  <c r="K244" i="2"/>
  <c r="L244" i="2"/>
  <c r="M244" i="2" s="1"/>
  <c r="L257" i="6"/>
  <c r="M257" i="6" s="1"/>
  <c r="O257" i="6" s="1"/>
  <c r="S340" i="6"/>
  <c r="L880" i="1"/>
  <c r="M880" i="1" s="1"/>
  <c r="L69" i="1"/>
  <c r="M69" i="1" s="1"/>
  <c r="L252" i="2"/>
  <c r="M252" i="2" s="1"/>
  <c r="L821" i="1"/>
  <c r="M821" i="1" s="1"/>
  <c r="K673" i="1"/>
  <c r="L673" i="1"/>
  <c r="M673" i="1" s="1"/>
  <c r="K597" i="1"/>
  <c r="L597" i="1"/>
  <c r="M597" i="1" s="1"/>
  <c r="K47" i="2"/>
  <c r="L47" i="2"/>
  <c r="M47" i="2" s="1"/>
  <c r="L829" i="1"/>
  <c r="M829" i="1" s="1"/>
  <c r="L450" i="1"/>
  <c r="M450" i="1" s="1"/>
  <c r="L221" i="1"/>
  <c r="M221" i="1" s="1"/>
  <c r="L43" i="1"/>
  <c r="M43" i="1" s="1"/>
  <c r="K630" i="1"/>
  <c r="L630" i="1"/>
  <c r="M630" i="1" s="1"/>
  <c r="K259" i="1"/>
  <c r="L259" i="1"/>
  <c r="M259" i="1" s="1"/>
  <c r="K236" i="2"/>
  <c r="L236" i="2"/>
  <c r="M236" i="2" s="1"/>
  <c r="L611" i="1"/>
  <c r="M611" i="1" s="1"/>
  <c r="L262" i="6"/>
  <c r="M262" i="6"/>
  <c r="O262" i="6" s="1"/>
  <c r="M134" i="6"/>
  <c r="O134" i="6" s="1"/>
  <c r="U127" i="7"/>
  <c r="M99" i="7"/>
  <c r="O99" i="7" s="1"/>
  <c r="M88" i="7"/>
  <c r="O88" i="7" s="1"/>
  <c r="M318" i="6"/>
  <c r="O318" i="6" s="1"/>
  <c r="T321" i="6" s="1"/>
  <c r="M155" i="6"/>
  <c r="O155" i="6" s="1"/>
  <c r="M98" i="7"/>
  <c r="O98" i="7" s="1"/>
  <c r="M73" i="6"/>
  <c r="O73" i="6" s="1"/>
  <c r="M8" i="6"/>
  <c r="O8" i="6" s="1"/>
  <c r="M77" i="6"/>
  <c r="O77" i="6" s="1"/>
  <c r="M55" i="7"/>
  <c r="O55" i="7" s="1"/>
  <c r="M7" i="6"/>
  <c r="O7" i="6" s="1"/>
  <c r="T10" i="6" s="1"/>
  <c r="M72" i="6"/>
  <c r="O72" i="6" s="1"/>
  <c r="M114" i="7"/>
  <c r="O114" i="7" s="1"/>
  <c r="M96" i="7"/>
  <c r="O96" i="7" s="1"/>
  <c r="M85" i="7"/>
  <c r="O85" i="7" s="1"/>
  <c r="T329" i="6"/>
  <c r="L700" i="1"/>
  <c r="M700" i="1" s="1"/>
  <c r="L486" i="1"/>
  <c r="M486" i="1" s="1"/>
  <c r="L290" i="1"/>
  <c r="M290" i="1" s="1"/>
  <c r="L490" i="1"/>
  <c r="M490" i="1" s="1"/>
  <c r="K834" i="1"/>
  <c r="L834" i="1" s="1"/>
  <c r="M834" i="1" s="1"/>
  <c r="L610" i="1"/>
  <c r="M610" i="1" s="1"/>
  <c r="K134" i="1"/>
  <c r="L134" i="1" s="1"/>
  <c r="M134" i="1" s="1"/>
  <c r="K71" i="1"/>
  <c r="L71" i="1" s="1"/>
  <c r="M71" i="1" s="1"/>
  <c r="K164" i="2"/>
  <c r="L164" i="2" s="1"/>
  <c r="M164" i="2" s="1"/>
  <c r="K112" i="2"/>
  <c r="L112" i="2"/>
  <c r="M112" i="2" s="1"/>
  <c r="K89" i="2"/>
  <c r="L89" i="2"/>
  <c r="M89" i="2" s="1"/>
  <c r="L77" i="2"/>
  <c r="M77" i="2" s="1"/>
  <c r="L651" i="1"/>
  <c r="M651" i="1" s="1"/>
  <c r="L689" i="1"/>
  <c r="M689" i="1" s="1"/>
  <c r="L844" i="1"/>
  <c r="M844" i="1" s="1"/>
  <c r="L444" i="1"/>
  <c r="M444" i="1" s="1"/>
  <c r="K444" i="1"/>
  <c r="L369" i="1"/>
  <c r="M369" i="1" s="1"/>
  <c r="L292" i="1"/>
  <c r="M292" i="1" s="1"/>
  <c r="K265" i="1"/>
  <c r="L265" i="1"/>
  <c r="M265" i="1" s="1"/>
  <c r="L228" i="2"/>
  <c r="M228" i="2" s="1"/>
  <c r="L187" i="1"/>
  <c r="M187" i="1" s="1"/>
  <c r="T239" i="6"/>
  <c r="T64" i="7"/>
  <c r="L18" i="2"/>
  <c r="M18" i="2" s="1"/>
  <c r="K706" i="1"/>
  <c r="L706" i="1" s="1"/>
  <c r="M706" i="1" s="1"/>
  <c r="K694" i="1"/>
  <c r="L694" i="1" s="1"/>
  <c r="M694" i="1" s="1"/>
  <c r="L643" i="1"/>
  <c r="M643" i="1" s="1"/>
  <c r="L419" i="1"/>
  <c r="M419" i="1" s="1"/>
  <c r="K356" i="1"/>
  <c r="L356" i="1" s="1"/>
  <c r="M356" i="1" s="1"/>
  <c r="K343" i="1"/>
  <c r="L343" i="1" s="1"/>
  <c r="M343" i="1" s="1"/>
  <c r="K108" i="1"/>
  <c r="L108" i="1" s="1"/>
  <c r="M108" i="1" s="1"/>
  <c r="K29" i="1"/>
  <c r="L29" i="1"/>
  <c r="M29" i="1" s="1"/>
  <c r="K203" i="2"/>
  <c r="L203" i="2"/>
  <c r="M203" i="2" s="1"/>
  <c r="K133" i="2"/>
  <c r="L133" i="2" s="1"/>
  <c r="M133" i="2" s="1"/>
  <c r="K239" i="2"/>
  <c r="L239" i="2"/>
  <c r="M239" i="2" s="1"/>
  <c r="K132" i="2"/>
  <c r="L132" i="2" s="1"/>
  <c r="M132" i="2" s="1"/>
  <c r="K31" i="2"/>
  <c r="L31" i="2" s="1"/>
  <c r="M31" i="2" s="1"/>
  <c r="K5" i="2"/>
  <c r="L5" i="2" s="1"/>
  <c r="L777" i="1"/>
  <c r="M777" i="1" s="1"/>
  <c r="K607" i="1"/>
  <c r="L607" i="1" s="1"/>
  <c r="M607" i="1" s="1"/>
  <c r="L560" i="1"/>
  <c r="M560" i="1" s="1"/>
  <c r="L524" i="1"/>
  <c r="M524" i="1" s="1"/>
  <c r="K524" i="1"/>
  <c r="K68" i="1"/>
  <c r="L68" i="1" s="1"/>
  <c r="M68" i="1" s="1"/>
  <c r="L145" i="2"/>
  <c r="M145" i="2" s="1"/>
  <c r="K43" i="2"/>
  <c r="L43" i="2" s="1"/>
  <c r="M43" i="2" s="1"/>
  <c r="L746" i="1"/>
  <c r="M746" i="1" s="1"/>
  <c r="L258" i="1"/>
  <c r="M258" i="1" s="1"/>
  <c r="L367" i="1"/>
  <c r="M367" i="1" s="1"/>
  <c r="L183" i="1"/>
  <c r="M183" i="1" s="1"/>
  <c r="K716" i="1"/>
  <c r="L716" i="1"/>
  <c r="M716" i="1" s="1"/>
  <c r="L628" i="1"/>
  <c r="M628" i="1" s="1"/>
  <c r="K584" i="1"/>
  <c r="L584" i="1" s="1"/>
  <c r="M584" i="1" s="1"/>
  <c r="L365" i="1"/>
  <c r="M365" i="1" s="1"/>
  <c r="L340" i="1"/>
  <c r="M340" i="1" s="1"/>
  <c r="L313" i="1"/>
  <c r="M313" i="1" s="1"/>
  <c r="L196" i="6"/>
  <c r="M196" i="6" s="1"/>
  <c r="O196" i="6" s="1"/>
  <c r="L793" i="1"/>
  <c r="M793" i="1" s="1"/>
  <c r="L827" i="1"/>
  <c r="M827" i="1" s="1"/>
  <c r="L126" i="1"/>
  <c r="M126" i="1" s="1"/>
  <c r="L768" i="1"/>
  <c r="M768" i="1" s="1"/>
  <c r="K715" i="1"/>
  <c r="L715" i="1"/>
  <c r="M715" i="1" s="1"/>
  <c r="K391" i="1"/>
  <c r="L391" i="1" s="1"/>
  <c r="M391" i="1" s="1"/>
  <c r="K201" i="2"/>
  <c r="L201" i="2" s="1"/>
  <c r="M201" i="2" s="1"/>
  <c r="L159" i="2"/>
  <c r="M159" i="2" s="1"/>
  <c r="K143" i="2"/>
  <c r="L143" i="2" s="1"/>
  <c r="M143" i="2" s="1"/>
  <c r="L62" i="1"/>
  <c r="M62" i="1" s="1"/>
  <c r="L83" i="2"/>
  <c r="M83" i="2" s="1"/>
  <c r="L767" i="1"/>
  <c r="M767" i="1" s="1"/>
  <c r="K755" i="1"/>
  <c r="L755" i="1" s="1"/>
  <c r="M755" i="1" s="1"/>
  <c r="L742" i="1"/>
  <c r="M742" i="1" s="1"/>
  <c r="K570" i="1"/>
  <c r="L570" i="1" s="1"/>
  <c r="M570" i="1" s="1"/>
  <c r="K557" i="1"/>
  <c r="L557" i="1"/>
  <c r="M557" i="1" s="1"/>
  <c r="K92" i="1"/>
  <c r="L92" i="1" s="1"/>
  <c r="M92" i="1" s="1"/>
  <c r="K27" i="2"/>
  <c r="L27" i="2"/>
  <c r="M27" i="2" s="1"/>
  <c r="K625" i="1"/>
  <c r="L625" i="1" s="1"/>
  <c r="M625" i="1" s="1"/>
  <c r="K616" i="1"/>
  <c r="L616" i="1" s="1"/>
  <c r="M616" i="1" s="1"/>
  <c r="K439" i="1"/>
  <c r="L439" i="1" s="1"/>
  <c r="M439" i="1" s="1"/>
  <c r="K198" i="1"/>
  <c r="L198" i="1" s="1"/>
  <c r="M198" i="1" s="1"/>
  <c r="L154" i="1"/>
  <c r="M154" i="1" s="1"/>
  <c r="K212" i="2"/>
  <c r="L212" i="2" s="1"/>
  <c r="M212" i="2" s="1"/>
  <c r="K186" i="2"/>
  <c r="L186" i="2" s="1"/>
  <c r="M186" i="2" s="1"/>
  <c r="L172" i="2"/>
  <c r="M172" i="2" s="1"/>
  <c r="K40" i="2"/>
  <c r="L40" i="2" s="1"/>
  <c r="M40" i="2" s="1"/>
  <c r="L201" i="1"/>
  <c r="M201" i="1" s="1"/>
  <c r="L749" i="1"/>
  <c r="M749" i="1" s="1"/>
  <c r="K839" i="1"/>
  <c r="L839" i="1" s="1"/>
  <c r="M839" i="1" s="1"/>
  <c r="L792" i="1"/>
  <c r="M792" i="1" s="1"/>
  <c r="L776" i="1"/>
  <c r="M776" i="1" s="1"/>
  <c r="L555" i="1"/>
  <c r="M555" i="1" s="1"/>
  <c r="L438" i="1"/>
  <c r="M438" i="1" s="1"/>
  <c r="K388" i="1"/>
  <c r="L388" i="1" s="1"/>
  <c r="M388" i="1" s="1"/>
  <c r="L222" i="1"/>
  <c r="M222" i="1" s="1"/>
  <c r="K182" i="1"/>
  <c r="L182" i="1" s="1"/>
  <c r="M182" i="1" s="1"/>
  <c r="K50" i="1"/>
  <c r="L50" i="1" s="1"/>
  <c r="M50" i="1" s="1"/>
  <c r="M316" i="6"/>
  <c r="O316" i="6" s="1"/>
  <c r="K898" i="1"/>
  <c r="L898" i="1" s="1"/>
  <c r="M898" i="1" s="1"/>
  <c r="K59" i="2"/>
  <c r="L59" i="2"/>
  <c r="M59" i="2" s="1"/>
  <c r="L90" i="1"/>
  <c r="M90" i="1" s="1"/>
  <c r="L223" i="2"/>
  <c r="M223" i="2" s="1"/>
  <c r="L837" i="1"/>
  <c r="M837" i="1" s="1"/>
  <c r="K813" i="1"/>
  <c r="L813" i="1" s="1"/>
  <c r="M813" i="1" s="1"/>
  <c r="K35" i="1"/>
  <c r="L35" i="1"/>
  <c r="M35" i="1" s="1"/>
  <c r="K139" i="2"/>
  <c r="L139" i="2" s="1"/>
  <c r="M139" i="2" s="1"/>
  <c r="K92" i="2"/>
  <c r="L92" i="2" s="1"/>
  <c r="M92" i="2" s="1"/>
  <c r="L337" i="1"/>
  <c r="M337" i="1" s="1"/>
  <c r="L139" i="1"/>
  <c r="M139" i="1" s="1"/>
  <c r="K221" i="2"/>
  <c r="L221" i="2" s="1"/>
  <c r="M221" i="2" s="1"/>
  <c r="K301" i="1"/>
  <c r="L301" i="1" s="1"/>
  <c r="M301" i="1" s="1"/>
  <c r="L663" i="1"/>
  <c r="M663" i="1" s="1"/>
  <c r="K30" i="1"/>
  <c r="L30" i="1" s="1"/>
  <c r="M30" i="1" s="1"/>
  <c r="K687" i="1"/>
  <c r="L687" i="1" s="1"/>
  <c r="M687" i="1" s="1"/>
  <c r="K634" i="1"/>
  <c r="L634" i="1" s="1"/>
  <c r="M634" i="1" s="1"/>
  <c r="K566" i="1"/>
  <c r="L566" i="1" s="1"/>
  <c r="M566" i="1" s="1"/>
  <c r="K436" i="1"/>
  <c r="L436" i="1"/>
  <c r="M436" i="1" s="1"/>
  <c r="L220" i="1"/>
  <c r="M220" i="1" s="1"/>
  <c r="K168" i="2"/>
  <c r="L168" i="2" s="1"/>
  <c r="M168" i="2" s="1"/>
  <c r="K153" i="2"/>
  <c r="L153" i="2"/>
  <c r="M153" i="2" s="1"/>
  <c r="K70" i="2"/>
  <c r="L70" i="2" s="1"/>
  <c r="M70" i="2" s="1"/>
  <c r="L48" i="2"/>
  <c r="M48" i="2" s="1"/>
  <c r="L886" i="1"/>
  <c r="M886" i="1" s="1"/>
  <c r="K351" i="1"/>
  <c r="L351" i="1"/>
  <c r="M351" i="1" s="1"/>
  <c r="K244" i="1"/>
  <c r="L244" i="1"/>
  <c r="M244" i="1" s="1"/>
  <c r="K114" i="1"/>
  <c r="L114" i="1"/>
  <c r="M114" i="1" s="1"/>
  <c r="K243" i="2"/>
  <c r="L243" i="2" s="1"/>
  <c r="M243" i="2" s="1"/>
  <c r="K127" i="2"/>
  <c r="L127" i="2" s="1"/>
  <c r="M127" i="2" s="1"/>
  <c r="K117" i="2"/>
  <c r="L117" i="2" s="1"/>
  <c r="M117" i="2" s="1"/>
  <c r="K172" i="2"/>
  <c r="K600" i="1"/>
  <c r="L600" i="1" s="1"/>
  <c r="M600" i="1" s="1"/>
  <c r="L493" i="1"/>
  <c r="M493" i="1" s="1"/>
  <c r="K348" i="1"/>
  <c r="L348" i="1" s="1"/>
  <c r="M348" i="1" s="1"/>
  <c r="K125" i="2"/>
  <c r="L125" i="2"/>
  <c r="M125" i="2" s="1"/>
  <c r="K115" i="2"/>
  <c r="L115" i="2" s="1"/>
  <c r="M115" i="2" s="1"/>
  <c r="T125" i="7"/>
  <c r="L873" i="1"/>
  <c r="M873" i="1" s="1"/>
  <c r="L315" i="1"/>
  <c r="M315" i="1" s="1"/>
  <c r="L609" i="1"/>
  <c r="M609" i="1" s="1"/>
  <c r="K709" i="1"/>
  <c r="L709" i="1" s="1"/>
  <c r="M709" i="1" s="1"/>
  <c r="K492" i="1"/>
  <c r="L492" i="1" s="1"/>
  <c r="M492" i="1" s="1"/>
  <c r="L447" i="1"/>
  <c r="M447" i="1" s="1"/>
  <c r="K59" i="1"/>
  <c r="L59" i="1"/>
  <c r="M59" i="1" s="1"/>
  <c r="K46" i="1"/>
  <c r="L46" i="1" s="1"/>
  <c r="K124" i="2"/>
  <c r="L124" i="2" s="1"/>
  <c r="M124" i="2" s="1"/>
  <c r="K10" i="2"/>
  <c r="L10" i="2" s="1"/>
  <c r="M10" i="2" s="1"/>
  <c r="K446" i="1"/>
  <c r="L446" i="1" s="1"/>
  <c r="M446" i="1" s="1"/>
  <c r="L253" i="1"/>
  <c r="M253" i="1" s="1"/>
  <c r="L176" i="1"/>
  <c r="M176" i="1" s="1"/>
  <c r="K162" i="1"/>
  <c r="L162" i="1" s="1"/>
  <c r="M162" i="1" s="1"/>
  <c r="L99" i="1"/>
  <c r="M99" i="1" s="1"/>
  <c r="K136" i="2"/>
  <c r="L136" i="2"/>
  <c r="M136" i="2" s="1"/>
  <c r="K67" i="2"/>
  <c r="L67" i="2"/>
  <c r="M67" i="2" s="1"/>
  <c r="L622" i="1"/>
  <c r="M622" i="1" s="1"/>
  <c r="K532" i="1"/>
  <c r="L532" i="1"/>
  <c r="M532" i="1" s="1"/>
  <c r="K246" i="1"/>
  <c r="L246" i="1"/>
  <c r="M246" i="1" s="1"/>
  <c r="L94" i="1"/>
  <c r="M94" i="1" s="1"/>
  <c r="L210" i="2"/>
  <c r="M210" i="2" s="1"/>
  <c r="L53" i="2"/>
  <c r="M53" i="2" s="1"/>
  <c r="L30" i="2"/>
  <c r="M30" i="2" s="1"/>
  <c r="L192" i="2"/>
  <c r="M192" i="2" s="1"/>
  <c r="L794" i="1"/>
  <c r="M794" i="1" s="1"/>
  <c r="L644" i="1"/>
  <c r="M644" i="1" s="1"/>
  <c r="L553" i="1"/>
  <c r="M553" i="1" s="1"/>
  <c r="K455" i="1"/>
  <c r="L455" i="1" s="1"/>
  <c r="M455" i="1" s="1"/>
  <c r="K349" i="1"/>
  <c r="L349" i="1" s="1"/>
  <c r="M349" i="1" s="1"/>
  <c r="K223" i="1"/>
  <c r="L223" i="1" s="1"/>
  <c r="M223" i="1" s="1"/>
  <c r="K169" i="1"/>
  <c r="L169" i="1" s="1"/>
  <c r="M169" i="1" s="1"/>
  <c r="L40" i="1"/>
  <c r="M40" i="1" s="1"/>
  <c r="K260" i="2"/>
  <c r="L260" i="2" s="1"/>
  <c r="M260" i="2" s="1"/>
  <c r="L170" i="2"/>
  <c r="M170" i="2" s="1"/>
  <c r="K95" i="2"/>
  <c r="L95" i="2" s="1"/>
  <c r="M95" i="2" s="1"/>
  <c r="L62" i="2"/>
  <c r="M62" i="2" s="1"/>
  <c r="K29" i="2"/>
  <c r="L29" i="2" s="1"/>
  <c r="M29" i="2" s="1"/>
  <c r="K420" i="1"/>
  <c r="L420" i="1" s="1"/>
  <c r="M420" i="1" s="1"/>
  <c r="K358" i="1"/>
  <c r="L358" i="1" s="1"/>
  <c r="M358" i="1" s="1"/>
  <c r="L196" i="1"/>
  <c r="M196" i="1" s="1"/>
  <c r="L127" i="1"/>
  <c r="M127" i="1" s="1"/>
  <c r="K258" i="2"/>
  <c r="L258" i="2" s="1"/>
  <c r="M258" i="2" s="1"/>
  <c r="L248" i="2"/>
  <c r="M248" i="2" s="1"/>
  <c r="K182" i="2"/>
  <c r="L182" i="2" s="1"/>
  <c r="M182" i="2" s="1"/>
  <c r="L126" i="2"/>
  <c r="M126" i="2" s="1"/>
  <c r="L234" i="2"/>
  <c r="M234" i="2" s="1"/>
  <c r="L802" i="1"/>
  <c r="M802" i="1" s="1"/>
  <c r="L740" i="1"/>
  <c r="M740" i="1" s="1"/>
  <c r="K640" i="1"/>
  <c r="L640" i="1"/>
  <c r="M640" i="1" s="1"/>
  <c r="L293" i="1"/>
  <c r="M293" i="1" s="1"/>
  <c r="K125" i="1"/>
  <c r="L125" i="1"/>
  <c r="M125" i="1" s="1"/>
  <c r="K246" i="2"/>
  <c r="L246" i="2"/>
  <c r="M246" i="2" s="1"/>
  <c r="L150" i="2"/>
  <c r="M150" i="2" s="1"/>
  <c r="L38" i="2"/>
  <c r="M38" i="2" s="1"/>
  <c r="L310" i="6"/>
  <c r="M310" i="6" s="1"/>
  <c r="O310" i="6" s="1"/>
  <c r="K860" i="1"/>
  <c r="L860" i="1" s="1"/>
  <c r="M860" i="1" s="1"/>
  <c r="L835" i="1"/>
  <c r="M835" i="1" s="1"/>
  <c r="K627" i="1"/>
  <c r="L627" i="1"/>
  <c r="M627" i="1" s="1"/>
  <c r="K417" i="1"/>
  <c r="L417" i="1" s="1"/>
  <c r="M417" i="1" s="1"/>
  <c r="K380" i="1"/>
  <c r="L380" i="1"/>
  <c r="M380" i="1" s="1"/>
  <c r="L302" i="1"/>
  <c r="M302" i="1" s="1"/>
  <c r="L136" i="1"/>
  <c r="M136" i="1" s="1"/>
  <c r="L87" i="1"/>
  <c r="M87" i="1" s="1"/>
  <c r="K193" i="2"/>
  <c r="L193" i="2" s="1"/>
  <c r="M193" i="2" s="1"/>
  <c r="K79" i="2"/>
  <c r="L79" i="2" s="1"/>
  <c r="M79" i="2" s="1"/>
  <c r="K69" i="2"/>
  <c r="L69" i="2" s="1"/>
  <c r="M69" i="2" s="1"/>
  <c r="K24" i="2"/>
  <c r="L24" i="2" s="1"/>
  <c r="M24" i="2" s="1"/>
  <c r="M267" i="6"/>
  <c r="O267" i="6" s="1"/>
  <c r="K224" i="2"/>
  <c r="L224" i="2"/>
  <c r="M224" i="2" s="1"/>
  <c r="K177" i="2"/>
  <c r="L177" i="2" s="1"/>
  <c r="M177" i="2" s="1"/>
  <c r="K23" i="2"/>
  <c r="L23" i="2" s="1"/>
  <c r="M23" i="2" s="1"/>
  <c r="L846" i="1"/>
  <c r="M846" i="1" s="1"/>
  <c r="K179" i="1"/>
  <c r="L179" i="1" s="1"/>
  <c r="M179" i="1" s="1"/>
  <c r="L892" i="1"/>
  <c r="M892" i="1" s="1"/>
  <c r="L583" i="1"/>
  <c r="M583" i="1" s="1"/>
  <c r="K173" i="1"/>
  <c r="L173" i="1" s="1"/>
  <c r="M173" i="1" s="1"/>
  <c r="K121" i="1"/>
  <c r="L121" i="1"/>
  <c r="M121" i="1" s="1"/>
  <c r="K97" i="1"/>
  <c r="L97" i="1" s="1"/>
  <c r="M97" i="1" s="1"/>
  <c r="L254" i="2"/>
  <c r="M254" i="2" s="1"/>
  <c r="K189" i="2"/>
  <c r="L189" i="2" s="1"/>
  <c r="M189" i="2" s="1"/>
  <c r="K175" i="2"/>
  <c r="L175" i="2"/>
  <c r="M175" i="2" s="1"/>
  <c r="K144" i="2"/>
  <c r="L144" i="2" s="1"/>
  <c r="M144" i="2" s="1"/>
  <c r="L88" i="2"/>
  <c r="M88" i="2" s="1"/>
  <c r="K33" i="2"/>
  <c r="L33" i="2" s="1"/>
  <c r="M33" i="2" s="1"/>
  <c r="K21" i="2"/>
  <c r="L21" i="2" s="1"/>
  <c r="M21" i="2" s="1"/>
  <c r="K576" i="1"/>
  <c r="L576" i="1" s="1"/>
  <c r="M576" i="1" s="1"/>
  <c r="K878" i="1"/>
  <c r="L878" i="1"/>
  <c r="M878" i="1" s="1"/>
  <c r="L758" i="1"/>
  <c r="M758" i="1" s="1"/>
  <c r="L225" i="1"/>
  <c r="M225" i="1" s="1"/>
  <c r="K158" i="1"/>
  <c r="L158" i="1" s="1"/>
  <c r="M158" i="1" s="1"/>
  <c r="K96" i="1"/>
  <c r="L96" i="1" s="1"/>
  <c r="M96" i="1" s="1"/>
  <c r="K187" i="2"/>
  <c r="L187" i="2" s="1"/>
  <c r="M187" i="2" s="1"/>
  <c r="K173" i="2"/>
  <c r="L173" i="2" s="1"/>
  <c r="M173" i="2" s="1"/>
  <c r="K158" i="2"/>
  <c r="L158" i="2" s="1"/>
  <c r="M158" i="2" s="1"/>
  <c r="L6" i="2"/>
  <c r="M6" i="2" s="1"/>
  <c r="L858" i="1"/>
  <c r="M858" i="1" s="1"/>
  <c r="L812" i="1"/>
  <c r="M812" i="1" s="1"/>
  <c r="L801" i="1"/>
  <c r="M801" i="1" s="1"/>
  <c r="K727" i="1"/>
  <c r="L727" i="1" s="1"/>
  <c r="M727" i="1" s="1"/>
  <c r="K513" i="1"/>
  <c r="L513" i="1"/>
  <c r="M513" i="1" s="1"/>
  <c r="L472" i="1"/>
  <c r="M472" i="1" s="1"/>
  <c r="K49" i="1"/>
  <c r="L49" i="1" s="1"/>
  <c r="M49" i="1" s="1"/>
  <c r="L250" i="2"/>
  <c r="M250" i="2" s="1"/>
  <c r="L240" i="2"/>
  <c r="M240" i="2" s="1"/>
  <c r="L218" i="2"/>
  <c r="M218" i="2" s="1"/>
  <c r="L13" i="2"/>
  <c r="M13" i="2" s="1"/>
  <c r="L592" i="1"/>
  <c r="M592" i="1" s="1"/>
  <c r="K333" i="1"/>
  <c r="L333" i="1" s="1"/>
  <c r="M333" i="1" s="1"/>
  <c r="L236" i="1"/>
  <c r="M236" i="1" s="1"/>
  <c r="L171" i="1"/>
  <c r="M171" i="1" s="1"/>
  <c r="L85" i="1"/>
  <c r="M85" i="1" s="1"/>
  <c r="K47" i="1"/>
  <c r="L47" i="1"/>
  <c r="M47" i="1" s="1"/>
  <c r="K121" i="2"/>
  <c r="L121" i="2" s="1"/>
  <c r="M121" i="2" s="1"/>
  <c r="L110" i="2"/>
  <c r="M110" i="2" s="1"/>
  <c r="L76" i="2"/>
  <c r="M76" i="2" s="1"/>
  <c r="K11" i="2"/>
  <c r="L11" i="2" s="1"/>
  <c r="M11" i="2" s="1"/>
  <c r="L449" i="1"/>
  <c r="M449" i="1" s="1"/>
  <c r="L345" i="1"/>
  <c r="M345" i="1" s="1"/>
  <c r="L294" i="1"/>
  <c r="M294" i="1" s="1"/>
  <c r="L268" i="1"/>
  <c r="M268" i="1" s="1"/>
  <c r="L131" i="1"/>
  <c r="M131" i="1" s="1"/>
  <c r="K245" i="2"/>
  <c r="L245" i="2" s="1"/>
  <c r="M245" i="2" s="1"/>
  <c r="L215" i="2"/>
  <c r="M215" i="2" s="1"/>
  <c r="L204" i="2"/>
  <c r="M204" i="2" s="1"/>
  <c r="K9" i="2"/>
  <c r="L9" i="2"/>
  <c r="M9" i="2" s="1"/>
  <c r="L272" i="6"/>
  <c r="M272" i="6" s="1"/>
  <c r="O272" i="6" s="1"/>
  <c r="L213" i="2"/>
  <c r="M213" i="2" s="1"/>
  <c r="L191" i="2"/>
  <c r="M191" i="2" s="1"/>
  <c r="L162" i="2"/>
  <c r="M162" i="2" s="1"/>
  <c r="L147" i="2"/>
  <c r="M147" i="2" s="1"/>
  <c r="K82" i="2"/>
  <c r="L82" i="2"/>
  <c r="M82" i="2" s="1"/>
  <c r="L250" i="6"/>
  <c r="M250" i="6"/>
  <c r="O250" i="6" s="1"/>
  <c r="L814" i="1"/>
  <c r="M814" i="1" s="1"/>
  <c r="L791" i="1"/>
  <c r="M791" i="1" s="1"/>
  <c r="L754" i="1"/>
  <c r="M754" i="1" s="1"/>
  <c r="L615" i="1"/>
  <c r="M615" i="1" s="1"/>
  <c r="K400" i="1"/>
  <c r="L400" i="1" s="1"/>
  <c r="M400" i="1" s="1"/>
  <c r="L253" i="2"/>
  <c r="M253" i="2" s="1"/>
  <c r="K200" i="2"/>
  <c r="L200" i="2" s="1"/>
  <c r="M200" i="2" s="1"/>
  <c r="K114" i="2"/>
  <c r="L114" i="2" s="1"/>
  <c r="M114" i="2" s="1"/>
  <c r="L91" i="2"/>
  <c r="M91" i="2" s="1"/>
  <c r="K58" i="2"/>
  <c r="L58" i="2" s="1"/>
  <c r="M58" i="2" s="1"/>
  <c r="L281" i="6"/>
  <c r="M281" i="6"/>
  <c r="O281" i="6" s="1"/>
  <c r="L249" i="6"/>
  <c r="M249" i="6"/>
  <c r="O249" i="6" s="1"/>
  <c r="L723" i="1"/>
  <c r="M723" i="1" s="1"/>
  <c r="L565" i="1"/>
  <c r="M565" i="1" s="1"/>
  <c r="K542" i="1"/>
  <c r="L542" i="1"/>
  <c r="M542" i="1" s="1"/>
  <c r="K441" i="1"/>
  <c r="L441" i="1" s="1"/>
  <c r="M441" i="1" s="1"/>
  <c r="K264" i="1"/>
  <c r="L264" i="1" s="1"/>
  <c r="M264" i="1" s="1"/>
  <c r="K107" i="1"/>
  <c r="L107" i="1"/>
  <c r="M107" i="1" s="1"/>
  <c r="L255" i="2"/>
  <c r="M255" i="2" s="1"/>
  <c r="L206" i="2"/>
  <c r="M206" i="2" s="1"/>
  <c r="L155" i="2"/>
  <c r="M155" i="2" s="1"/>
  <c r="L130" i="2"/>
  <c r="M130" i="2" s="1"/>
  <c r="K81" i="2"/>
  <c r="L81" i="2" s="1"/>
  <c r="M81" i="2" s="1"/>
  <c r="L304" i="6"/>
  <c r="M304" i="6" s="1"/>
  <c r="O304" i="6" s="1"/>
  <c r="L642" i="1"/>
  <c r="M642" i="1" s="1"/>
  <c r="K336" i="1"/>
  <c r="L336" i="1" s="1"/>
  <c r="M336" i="1" s="1"/>
  <c r="L163" i="1"/>
  <c r="M163" i="1" s="1"/>
  <c r="L70" i="1"/>
  <c r="M70" i="1" s="1"/>
  <c r="L194" i="2"/>
  <c r="M194" i="2" s="1"/>
  <c r="K78" i="2"/>
  <c r="L78" i="2" s="1"/>
  <c r="M78" i="2" s="1"/>
  <c r="L41" i="2"/>
  <c r="M41" i="2" s="1"/>
  <c r="L284" i="6"/>
  <c r="M284" i="6"/>
  <c r="O284" i="6" s="1"/>
  <c r="L853" i="1"/>
  <c r="M853" i="1" s="1"/>
  <c r="L680" i="1"/>
  <c r="M680" i="1" s="1"/>
  <c r="K657" i="1"/>
  <c r="L657" i="1"/>
  <c r="M657" i="1" s="1"/>
  <c r="K589" i="1"/>
  <c r="L589" i="1"/>
  <c r="M589" i="1" s="1"/>
  <c r="K544" i="1"/>
  <c r="L544" i="1"/>
  <c r="M544" i="1" s="1"/>
  <c r="K481" i="1"/>
  <c r="L481" i="1" s="1"/>
  <c r="M481" i="1" s="1"/>
  <c r="K217" i="2"/>
  <c r="L217" i="2" s="1"/>
  <c r="M217" i="2" s="1"/>
  <c r="L185" i="2"/>
  <c r="M185" i="2" s="1"/>
  <c r="L265" i="6"/>
  <c r="M265" i="6" s="1"/>
  <c r="O265" i="6" s="1"/>
  <c r="L440" i="1"/>
  <c r="M440" i="1" s="1"/>
  <c r="L275" i="1"/>
  <c r="M275" i="1" s="1"/>
  <c r="K74" i="2"/>
  <c r="L74" i="2" s="1"/>
  <c r="M74" i="2" s="1"/>
  <c r="L269" i="6"/>
  <c r="M269" i="6" s="1"/>
  <c r="O269" i="6" s="1"/>
  <c r="L818" i="1"/>
  <c r="M818" i="1" s="1"/>
  <c r="L432" i="1"/>
  <c r="M432" i="1" s="1"/>
  <c r="L80" i="1"/>
  <c r="M80" i="1" s="1"/>
  <c r="K66" i="1"/>
  <c r="L66" i="1"/>
  <c r="M66" i="1" s="1"/>
  <c r="K156" i="2"/>
  <c r="L156" i="2" s="1"/>
  <c r="M156" i="2" s="1"/>
  <c r="L64" i="2"/>
  <c r="M64" i="2" s="1"/>
  <c r="K37" i="2"/>
  <c r="L37" i="2" s="1"/>
  <c r="M37" i="2" s="1"/>
  <c r="L401" i="1"/>
  <c r="M401" i="1" s="1"/>
  <c r="L63" i="1"/>
  <c r="M63" i="1" s="1"/>
  <c r="L225" i="2"/>
  <c r="M225" i="2" s="1"/>
  <c r="L151" i="6"/>
  <c r="M151" i="6"/>
  <c r="O151" i="6" s="1"/>
  <c r="L168" i="6"/>
  <c r="M168" i="6"/>
  <c r="O168" i="6" s="1"/>
  <c r="L163" i="2"/>
  <c r="M163" i="2" s="1"/>
  <c r="L183" i="6"/>
  <c r="M183" i="6"/>
  <c r="O183" i="6" s="1"/>
  <c r="L437" i="1"/>
  <c r="M437" i="1" s="1"/>
  <c r="L118" i="1"/>
  <c r="M118" i="1" s="1"/>
  <c r="L226" i="2"/>
  <c r="M226" i="2" s="1"/>
  <c r="L61" i="2"/>
  <c r="M61" i="2" s="1"/>
  <c r="M277" i="6"/>
  <c r="O277" i="6" s="1"/>
  <c r="L108" i="6"/>
  <c r="M108" i="6" s="1"/>
  <c r="O108" i="6" s="1"/>
  <c r="L133" i="6"/>
  <c r="M133" i="6" s="1"/>
  <c r="O133" i="6" s="1"/>
  <c r="T151" i="6" s="1"/>
  <c r="L143" i="6"/>
  <c r="M143" i="6"/>
  <c r="O143" i="6" s="1"/>
  <c r="L178" i="2"/>
  <c r="M178" i="2" s="1"/>
  <c r="M301" i="6"/>
  <c r="O301" i="6" s="1"/>
  <c r="L30" i="6"/>
  <c r="M30" i="6"/>
  <c r="O30" i="6" s="1"/>
  <c r="T72" i="6" s="1"/>
  <c r="L110" i="6"/>
  <c r="M110" i="6" s="1"/>
  <c r="O110" i="6" s="1"/>
  <c r="M12" i="7"/>
  <c r="O12" i="7" s="1"/>
  <c r="T22" i="7" s="1"/>
  <c r="S127" i="7"/>
  <c r="L12" i="6"/>
  <c r="M12" i="6" s="1"/>
  <c r="O12" i="6" s="1"/>
  <c r="L102" i="7"/>
  <c r="M102" i="7"/>
  <c r="O102" i="7" s="1"/>
  <c r="M91" i="7"/>
  <c r="O91" i="7" s="1"/>
  <c r="T92" i="7" s="1"/>
  <c r="M46" i="6"/>
  <c r="O46" i="6" s="1"/>
  <c r="M118" i="7"/>
  <c r="O118" i="7" s="1"/>
  <c r="T120" i="7" s="1"/>
  <c r="M38" i="6"/>
  <c r="O38" i="6" s="1"/>
  <c r="L78" i="7"/>
  <c r="M78" i="7" s="1"/>
  <c r="O78" i="7" s="1"/>
  <c r="L12" i="7"/>
  <c r="M106" i="7"/>
  <c r="O106" i="7" s="1"/>
  <c r="M82" i="7"/>
  <c r="O82" i="7" s="1"/>
  <c r="M79" i="7"/>
  <c r="O79" i="7" s="1"/>
  <c r="M76" i="7"/>
  <c r="O76" i="7" s="1"/>
  <c r="M8" i="7"/>
  <c r="O8" i="7" s="1"/>
  <c r="M330" i="6"/>
  <c r="O330" i="6" s="1"/>
  <c r="T338" i="6" s="1"/>
  <c r="L91" i="7"/>
  <c r="T112" i="6" l="1"/>
  <c r="T317" i="6"/>
  <c r="T197" i="6"/>
  <c r="M46" i="1"/>
  <c r="L902" i="1"/>
  <c r="M903" i="1" s="1"/>
  <c r="T291" i="6"/>
  <c r="M899" i="1"/>
  <c r="T15" i="6"/>
  <c r="T340" i="6" s="1"/>
  <c r="O339" i="6"/>
  <c r="L263" i="2"/>
  <c r="M264" i="2" s="1"/>
  <c r="M5" i="2"/>
  <c r="M263" i="2" s="1"/>
  <c r="T84" i="7"/>
  <c r="T113" i="7"/>
  <c r="M902" i="1"/>
  <c r="T8" i="7"/>
  <c r="T127" i="7" s="1"/>
  <c r="O126" i="7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<sst xmlns="http://schemas.openxmlformats.org/spreadsheetml/2006/main" count="6587" uniqueCount="3936">
  <si>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</si>
  <si>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</si>
  <si>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</si>
  <si>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</si>
  <si>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</si>
  <si>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</si>
  <si>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</si>
  <si>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</si>
  <si>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</si>
  <si>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</si>
  <si>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</si>
  <si>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</si>
  <si>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</si>
  <si>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</si>
  <si>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</si>
  <si>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</si>
  <si>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</si>
  <si>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</si>
  <si>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</si>
  <si>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</si>
  <si>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</si>
  <si>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</si>
  <si>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</si>
  <si>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</si>
  <si>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</si>
  <si>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</si>
  <si>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</si>
  <si>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</si>
  <si>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</si>
  <si>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</si>
  <si>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</si>
  <si>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</si>
  <si>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</si>
  <si>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</si>
  <si>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</si>
  <si>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</si>
  <si>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</si>
  <si>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</si>
  <si>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</si>
  <si>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</si>
  <si>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</si>
  <si>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</si>
  <si>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</si>
  <si>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</si>
  <si>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</si>
  <si>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</si>
  <si>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</si>
  <si>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</si>
  <si>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</si>
  <si>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</si>
  <si>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</si>
  <si>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</si>
  <si>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</si>
  <si>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</si>
  <si>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</si>
  <si>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</si>
  <si>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</si>
  <si>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</si>
  <si>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</si>
  <si>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</si>
  <si>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</si>
  <si>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</si>
  <si>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</si>
  <si>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</si>
  <si>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</si>
  <si>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</si>
  <si>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</si>
  <si>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</si>
  <si>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</si>
  <si>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</si>
  <si>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</si>
  <si>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</si>
  <si>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</si>
  <si>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</si>
  <si>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</si>
  <si>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</si>
  <si>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</si>
  <si>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</si>
  <si>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</si>
  <si>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</si>
  <si>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</si>
  <si>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</si>
  <si>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</si>
  <si>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</si>
  <si>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</si>
  <si>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</si>
  <si>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</si>
  <si>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</si>
  <si>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</si>
  <si>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</si>
  <si>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</si>
  <si>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</si>
  <si>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</si>
  <si>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</si>
  <si>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</si>
  <si>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</si>
  <si>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</si>
  <si>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</si>
  <si>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</si>
  <si>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</si>
  <si>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</si>
  <si>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</si>
  <si>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</si>
  <si>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</si>
  <si>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</si>
  <si>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</si>
  <si>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</si>
  <si>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</si>
  <si>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</si>
  <si>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</si>
  <si>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</si>
  <si>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</si>
  <si>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</si>
  <si>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</si>
  <si>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</si>
  <si>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</si>
  <si>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</si>
  <si>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</si>
  <si>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</si>
  <si>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</si>
  <si>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</si>
  <si>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</si>
  <si>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</si>
  <si>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</si>
  <si>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</si>
  <si>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</si>
  <si>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</si>
  <si>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</si>
  <si>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</si>
  <si>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</si>
  <si>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</si>
  <si>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</si>
  <si>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</si>
  <si>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</si>
  <si>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</si>
  <si>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</si>
  <si>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</si>
  <si>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</si>
  <si>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</si>
  <si>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</si>
  <si>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</si>
  <si>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</si>
  <si>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</si>
  <si>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</si>
  <si>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</si>
  <si>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</si>
  <si>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</si>
  <si>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</si>
  <si>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</si>
  <si>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</si>
  <si>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</si>
  <si>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</si>
  <si>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</si>
  <si>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</si>
  <si>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</si>
  <si>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</si>
  <si>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</si>
  <si>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</si>
  <si>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</si>
  <si>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</si>
  <si>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</si>
  <si>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</si>
  <si>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</si>
  <si>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</si>
  <si>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</si>
  <si>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</si>
  <si>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</si>
  <si>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</si>
  <si>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</si>
  <si>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</si>
  <si>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</si>
  <si>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</si>
  <si>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</si>
  <si>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</si>
  <si>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</si>
  <si>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</si>
  <si>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</si>
  <si>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</si>
  <si>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</si>
  <si>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</si>
  <si>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</si>
  <si>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</si>
  <si>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</si>
  <si>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</si>
  <si>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</si>
  <si>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</si>
  <si>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</si>
  <si>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</si>
  <si>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</si>
  <si>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</si>
  <si>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</si>
  <si>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</si>
  <si>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</si>
  <si>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</si>
  <si>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</si>
  <si>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</si>
  <si>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</si>
  <si>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</si>
  <si>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</si>
  <si>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</si>
  <si>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</si>
  <si>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</si>
  <si>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</si>
  <si>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</si>
  <si>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</si>
  <si>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</si>
  <si>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</si>
  <si>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</si>
  <si>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</si>
  <si>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</si>
  <si>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</si>
  <si>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</si>
  <si>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</si>
  <si>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</si>
  <si>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</si>
  <si>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</si>
  <si>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</si>
  <si>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</si>
  <si>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</si>
  <si>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</si>
  <si>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</si>
  <si>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</si>
  <si>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</si>
  <si>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</si>
  <si>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</si>
  <si>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</si>
  <si>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</si>
  <si>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</si>
  <si>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</si>
  <si>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</si>
  <si>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</si>
  <si>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</si>
  <si>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</si>
  <si>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</si>
  <si>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</si>
  <si>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</si>
  <si>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</si>
  <si>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</si>
  <si>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</si>
  <si>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</si>
  <si>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</si>
  <si>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</si>
  <si>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</si>
  <si>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</si>
  <si>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</si>
  <si>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</si>
  <si>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</si>
  <si>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</si>
  <si>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</si>
  <si>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</si>
  <si>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</si>
  <si>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</si>
  <si>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</si>
  <si>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</si>
  <si>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</si>
  <si>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</si>
  <si>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</si>
  <si>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</si>
  <si>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</si>
  <si>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</si>
  <si>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</si>
  <si>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</si>
  <si>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</si>
  <si>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</si>
  <si>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</si>
  <si>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</si>
  <si>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</si>
  <si>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</si>
  <si>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</si>
  <si>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</si>
  <si>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</si>
  <si>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</si>
  <si>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</si>
  <si>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</si>
  <si>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</si>
  <si>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</si>
  <si>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</si>
  <si>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</si>
  <si>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</si>
  <si>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</si>
  <si>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</si>
  <si>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</si>
  <si>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</si>
  <si>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</si>
  <si>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</si>
  <si>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</si>
  <si>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</si>
  <si>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</si>
  <si>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</si>
  <si>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</si>
  <si>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</si>
  <si>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</si>
  <si>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</si>
  <si>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</si>
  <si>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</si>
  <si>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</si>
  <si>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</si>
  <si>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</si>
  <si>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</si>
  <si>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</si>
  <si>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</si>
  <si>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</si>
  <si>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</si>
  <si>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</si>
  <si>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</si>
  <si>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</si>
  <si>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</si>
  <si>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</si>
  <si>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</si>
  <si>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</si>
  <si>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</si>
  <si>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</si>
  <si>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</si>
  <si>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</si>
  <si>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</si>
  <si>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</si>
  <si>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</si>
  <si>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</si>
  <si>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</si>
  <si>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</si>
  <si>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</si>
  <si>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</si>
  <si>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</si>
  <si>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</si>
  <si>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</si>
  <si>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</si>
  <si>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</si>
  <si>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</si>
  <si>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</si>
  <si>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</si>
  <si>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</si>
  <si>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</si>
  <si>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</si>
  <si>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</si>
  <si>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</si>
  <si>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</si>
  <si>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</si>
  <si>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</si>
  <si>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</si>
  <si>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</si>
  <si>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</si>
  <si>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</si>
  <si>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</si>
  <si>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</si>
  <si>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</si>
  <si>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</si>
  <si>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</si>
  <si>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</si>
  <si>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</si>
  <si>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</si>
  <si>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</si>
  <si>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</si>
  <si>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</si>
  <si>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</si>
  <si>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</si>
  <si>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</si>
  <si>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</si>
  <si>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</si>
  <si>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</si>
  <si>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</si>
  <si>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</si>
  <si>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</si>
  <si>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</si>
  <si>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</si>
  <si>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</si>
  <si>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</si>
  <si>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</si>
  <si>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</si>
  <si>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</si>
  <si>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</si>
  <si>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</si>
  <si>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</si>
  <si>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</si>
  <si>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</si>
  <si>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</si>
  <si>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</si>
  <si>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</si>
  <si>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</si>
  <si>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</si>
  <si>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</si>
  <si>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</si>
  <si>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</si>
  <si>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</si>
  <si>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</si>
  <si>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</si>
  <si>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</si>
  <si>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</si>
  <si>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</si>
  <si>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</si>
  <si>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</si>
  <si>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</si>
  <si>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</si>
  <si>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</si>
  <si>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</si>
  <si>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</si>
  <si>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</si>
  <si>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</si>
  <si>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</si>
  <si>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</si>
  <si>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</si>
  <si>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</si>
  <si>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</si>
  <si>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</si>
  <si>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</si>
  <si>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</si>
  <si>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</si>
  <si>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</si>
  <si>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</si>
  <si>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</si>
  <si>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</si>
  <si>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</si>
  <si>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</si>
  <si>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</si>
  <si>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</si>
  <si>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</si>
  <si>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</si>
  <si>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</si>
  <si>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</si>
  <si>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</si>
  <si>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</si>
  <si>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</si>
  <si>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</si>
  <si>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</si>
  <si>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</si>
  <si>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</si>
  <si>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</si>
  <si>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</si>
  <si>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</si>
  <si>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</si>
  <si>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</si>
  <si>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</si>
  <si>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</si>
  <si>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</si>
  <si>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</si>
  <si>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</si>
  <si>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</si>
  <si>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</si>
  <si>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</si>
  <si>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</si>
  <si>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</si>
  <si>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</si>
  <si>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</si>
  <si>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</si>
  <si>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</si>
  <si>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</si>
  <si>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</si>
  <si>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</si>
  <si>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</si>
  <si>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</si>
  <si>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</si>
  <si>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</si>
  <si>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</si>
  <si>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</si>
  <si>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</si>
  <si>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</si>
  <si>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</si>
  <si>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</si>
  <si>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</si>
  <si>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</si>
  <si>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</si>
  <si>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</si>
  <si>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</si>
  <si>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</si>
  <si>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</si>
  <si>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</si>
  <si>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</si>
  <si>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</si>
  <si>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</si>
  <si>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</si>
  <si>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</si>
  <si>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</si>
  <si>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</si>
  <si>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</si>
  <si>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</si>
  <si>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</si>
  <si>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</si>
  <si>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</si>
  <si>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</si>
  <si>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</si>
  <si>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</si>
  <si>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</si>
  <si>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</si>
  <si>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</si>
  <si>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</si>
  <si>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</si>
  <si>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</si>
  <si>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</si>
  <si>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</si>
  <si>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</si>
  <si>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</si>
  <si>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</si>
  <si>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</si>
  <si>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</si>
  <si>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</si>
  <si>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</si>
  <si>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</si>
  <si>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</si>
  <si>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</si>
  <si>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</si>
  <si>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</si>
  <si>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</si>
  <si>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</si>
  <si>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</si>
  <si>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</si>
  <si>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</si>
  <si>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</si>
  <si>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</si>
  <si>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</si>
  <si>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</si>
  <si>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</si>
  <si>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</si>
  <si>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</si>
  <si>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</si>
  <si>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</si>
  <si>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</si>
  <si>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</si>
  <si>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</si>
  <si>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</si>
  <si>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</si>
  <si>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</si>
  <si>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</si>
  <si>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</si>
  <si>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</si>
  <si>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</si>
  <si>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</si>
  <si>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</si>
  <si>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</si>
  <si>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</si>
  <si>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</si>
  <si>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</si>
  <si>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</si>
  <si>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</si>
  <si>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</si>
  <si>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</si>
  <si>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</si>
  <si>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</si>
  <si>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</si>
  <si>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</si>
  <si>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</si>
  <si>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</si>
  <si>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</si>
  <si>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</si>
  <si>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</si>
  <si>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</si>
  <si>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</si>
  <si>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</si>
  <si>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</si>
  <si>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</si>
  <si>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</si>
  <si>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</si>
  <si>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</si>
  <si>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</si>
  <si>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</si>
  <si>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</si>
  <si>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</si>
  <si>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</si>
  <si>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</si>
  <si>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</si>
  <si>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</si>
  <si>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</si>
  <si>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</si>
  <si>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</si>
  <si>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</si>
  <si>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</si>
  <si>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</si>
  <si>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</si>
  <si>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</si>
  <si>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</si>
  <si>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</si>
  <si>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</si>
  <si>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</si>
  <si>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</si>
  <si>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</si>
  <si>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</si>
  <si>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</si>
  <si>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</si>
  <si>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</si>
  <si>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</si>
  <si>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</si>
  <si>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</si>
  <si>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</si>
  <si>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</si>
  <si>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</si>
  <si>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</si>
  <si>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</si>
  <si>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</si>
  <si>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</si>
  <si>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</si>
  <si>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</si>
  <si>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</si>
  <si>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</si>
  <si>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</si>
  <si>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</si>
  <si>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</si>
  <si>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</si>
  <si>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</si>
  <si>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</si>
  <si>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</si>
  <si>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</si>
  <si>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</si>
  <si>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</si>
  <si>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</si>
  <si>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</si>
  <si>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</si>
  <si>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</si>
  <si>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</si>
  <si>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</si>
  <si>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</si>
  <si>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</si>
  <si>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</si>
  <si>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</si>
  <si>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</si>
  <si>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</si>
  <si>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</si>
  <si>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</si>
  <si>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</si>
  <si>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</si>
  <si>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</si>
  <si>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</si>
  <si>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</si>
  <si>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</si>
  <si>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</si>
  <si>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</si>
  <si>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</si>
  <si>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</si>
  <si>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</si>
  <si>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</si>
  <si>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</si>
  <si>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</si>
  <si>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</si>
  <si>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</si>
  <si>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</si>
  <si>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</si>
  <si>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</si>
  <si>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</si>
  <si>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</si>
  <si>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</si>
  <si>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</si>
  <si>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</si>
  <si>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</si>
  <si>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</si>
  <si>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</si>
  <si>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</si>
  <si>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</si>
  <si>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</si>
  <si>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</si>
  <si>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</si>
  <si>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</si>
  <si>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</si>
  <si>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</si>
  <si>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</si>
  <si>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</si>
  <si>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</si>
  <si>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</si>
  <si>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</si>
  <si>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</si>
  <si>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</si>
  <si>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</si>
  <si>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</si>
  <si>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</si>
  <si>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</si>
  <si>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</si>
  <si>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</si>
  <si>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</si>
  <si>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</si>
  <si>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</si>
  <si>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</si>
  <si>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</si>
  <si>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</si>
  <si>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</si>
  <si>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</si>
  <si>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</si>
  <si>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</si>
  <si>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</si>
  <si>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</si>
  <si>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</si>
  <si>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</si>
  <si>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</si>
  <si>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</si>
  <si>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</si>
  <si>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</si>
  <si>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</si>
  <si>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</si>
  <si>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</si>
  <si>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</si>
  <si>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</si>
  <si>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</si>
  <si>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</si>
  <si>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</si>
  <si>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</si>
  <si>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</si>
  <si>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</si>
  <si>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</si>
  <si>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</si>
  <si>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</si>
  <si>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</si>
  <si>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</si>
  <si>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</si>
  <si>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</si>
  <si>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</si>
  <si>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</si>
  <si>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</si>
  <si>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</si>
  <si>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</si>
  <si>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</si>
  <si>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</si>
  <si>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</si>
  <si>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</si>
  <si>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</si>
  <si>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</si>
  <si>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</si>
  <si>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</si>
  <si>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</si>
  <si>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</si>
  <si>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</si>
  <si>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</si>
  <si>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</si>
  <si>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</si>
  <si>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</si>
  <si>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</si>
  <si>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</si>
  <si>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</si>
  <si>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</si>
  <si>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</si>
  <si>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</si>
  <si>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</si>
  <si>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</si>
  <si>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</si>
  <si>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</si>
  <si>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</si>
  <si>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</si>
  <si>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</si>
  <si>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</si>
  <si>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</si>
  <si>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</si>
  <si>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</si>
  <si>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</si>
  <si>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</si>
  <si>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</si>
  <si>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</si>
  <si>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</si>
  <si>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</si>
  <si>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</si>
  <si>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</si>
  <si>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</si>
  <si>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</si>
  <si>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</si>
  <si>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</si>
  <si>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</si>
  <si>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</si>
  <si>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</si>
  <si>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</si>
  <si>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</si>
  <si>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</si>
  <si>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</si>
  <si>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</si>
  <si>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</si>
  <si>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</si>
  <si>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</si>
  <si>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</si>
  <si>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</si>
  <si>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</si>
  <si>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</si>
  <si>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</si>
  <si>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</si>
  <si>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</si>
  <si>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</si>
  <si>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</si>
  <si>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</si>
  <si>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</si>
  <si>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</si>
  <si>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</si>
  <si>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</si>
  <si>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</si>
  <si>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</si>
  <si>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</si>
  <si>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</si>
  <si>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</si>
  <si>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</si>
  <si>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</si>
  <si>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</si>
  <si>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</si>
  <si>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</si>
  <si>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</si>
  <si>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</si>
  <si>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</si>
  <si>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</si>
  <si>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</si>
  <si>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</si>
  <si>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</si>
  <si>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</si>
  <si>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</si>
  <si>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</si>
  <si>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</si>
  <si>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</si>
  <si>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</si>
  <si>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</si>
  <si>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</si>
  <si>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</si>
  <si>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</si>
  <si>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</si>
  <si>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</si>
  <si>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</si>
  <si>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</si>
  <si>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</si>
  <si>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</si>
  <si>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</si>
  <si>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</si>
  <si>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</si>
  <si>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</si>
  <si>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</si>
  <si>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</si>
  <si>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</si>
  <si>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</si>
  <si>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</si>
  <si>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</si>
  <si>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</si>
  <si>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</si>
  <si>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</si>
  <si>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</si>
  <si>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</si>
  <si>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</si>
  <si>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</si>
  <si>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</si>
  <si>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</si>
  <si>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</si>
  <si>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</si>
  <si>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</si>
  <si>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</si>
  <si>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</si>
  <si>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</si>
  <si>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</si>
  <si>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</si>
  <si>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</si>
  <si>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</si>
  <si>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</si>
  <si>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</si>
  <si>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</si>
  <si>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</si>
  <si>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</si>
  <si>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</si>
  <si>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</si>
  <si>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</si>
  <si>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</si>
  <si>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</si>
  <si>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</si>
  <si>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</si>
  <si>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</si>
  <si>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</si>
  <si>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</si>
  <si>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</si>
  <si>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</si>
  <si>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</si>
  <si>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</si>
  <si>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</si>
  <si>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</si>
  <si>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</si>
  <si>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</si>
  <si>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</si>
  <si>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</si>
  <si>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</si>
  <si>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</si>
  <si>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</si>
  <si>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</si>
  <si>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</si>
  <si>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</si>
  <si>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</si>
  <si>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</si>
  <si>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</si>
  <si>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</si>
  <si>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</si>
  <si>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</si>
  <si>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</si>
  <si>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</si>
  <si>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</si>
  <si>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</si>
  <si>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</si>
  <si>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</si>
  <si>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</si>
  <si>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</si>
  <si>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</si>
  <si>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</si>
  <si>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</si>
  <si>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</si>
  <si>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</si>
  <si>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</si>
  <si>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</si>
  <si>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</si>
  <si>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</si>
  <si>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</si>
  <si>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</si>
  <si>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</si>
  <si>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</si>
  <si>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</si>
  <si>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</si>
  <si>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</si>
  <si>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</si>
  <si>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</si>
  <si>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</si>
  <si>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</si>
  <si>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</si>
  <si>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</si>
  <si>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</si>
  <si>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</si>
  <si>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</si>
  <si>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</si>
  <si>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</si>
  <si>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</si>
  <si>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</si>
  <si>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</si>
  <si>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</si>
  <si>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</si>
  <si>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</si>
  <si>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</si>
  <si>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</si>
  <si>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</si>
  <si>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</si>
  <si>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</si>
  <si>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</si>
  <si>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</si>
  <si>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</si>
  <si>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</si>
  <si>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</si>
  <si>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</si>
  <si>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</si>
  <si>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</si>
  <si>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</si>
  <si>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</si>
  <si>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</si>
  <si>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</si>
  <si>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</si>
  <si>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</si>
  <si>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</si>
  <si>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</si>
  <si>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</si>
  <si>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</si>
  <si>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</si>
  <si>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</si>
  <si>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</si>
  <si>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</si>
  <si>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</si>
  <si>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</si>
  <si>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</si>
  <si>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</si>
  <si>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</si>
  <si>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</si>
  <si>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</si>
  <si>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</si>
  <si>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</si>
  <si>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</si>
  <si>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</si>
  <si>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</si>
  <si>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</si>
  <si>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</si>
  <si>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</si>
  <si>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</si>
  <si>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</si>
  <si>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</si>
  <si>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</si>
  <si>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</si>
  <si>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</si>
  <si>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</si>
  <si>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</si>
  <si>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</si>
  <si>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</si>
  <si>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</si>
  <si>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</si>
  <si>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</si>
  <si>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</si>
  <si>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</si>
  <si>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</si>
  <si>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</si>
  <si>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</si>
  <si>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</si>
  <si>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</si>
  <si>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</si>
  <si>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</si>
  <si>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</si>
  <si>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</si>
  <si>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</si>
  <si>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</si>
  <si>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</si>
  <si>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</si>
  <si>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</si>
  <si>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</si>
  <si>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</si>
  <si>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</si>
  <si>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</si>
  <si>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</si>
  <si>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</si>
  <si>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</si>
  <si>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</si>
  <si>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</si>
  <si>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</si>
  <si>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</si>
  <si>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</si>
  <si>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</si>
  <si>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</si>
  <si>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</si>
  <si>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</si>
  <si>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</si>
  <si>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</si>
  <si>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</si>
  <si>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</si>
  <si>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</si>
  <si>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</si>
  <si>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</si>
  <si>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</si>
  <si>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</si>
  <si>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</si>
  <si>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</si>
  <si>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</si>
  <si>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</si>
  <si>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</si>
  <si>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</si>
  <si>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</si>
  <si>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</si>
  <si>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</si>
  <si>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</si>
  <si>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</si>
  <si>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</si>
  <si>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</si>
  <si>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</si>
  <si>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</si>
  <si>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</si>
  <si>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</si>
  <si>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</si>
  <si>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</si>
  <si>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</si>
  <si>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</si>
  <si>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</si>
  <si>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</si>
  <si>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</si>
  <si>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</si>
  <si>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</si>
  <si>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</si>
  <si>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</si>
  <si>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</si>
  <si>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</si>
  <si>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</si>
  <si>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</si>
  <si>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</si>
  <si>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</si>
  <si>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</si>
  <si>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</si>
  <si>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</si>
  <si>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</si>
  <si>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</si>
  <si>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</si>
  <si>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</si>
  <si>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</si>
  <si>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</si>
  <si>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</si>
  <si>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</si>
  <si>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</si>
  <si>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</si>
  <si>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</si>
  <si>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</si>
  <si>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</si>
  <si>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</si>
  <si>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</si>
  <si>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</si>
  <si>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</si>
  <si>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</si>
  <si>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</si>
  <si>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</si>
  <si>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</si>
  <si>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</si>
  <si>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</si>
  <si>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</si>
  <si>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</si>
  <si>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</si>
  <si>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</si>
  <si>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</si>
  <si>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</si>
  <si>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</si>
  <si>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</si>
  <si>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</si>
  <si>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</si>
  <si>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</si>
  <si>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</si>
  <si>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</si>
  <si>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</si>
  <si>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</si>
  <si>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</si>
  <si>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</si>
  <si>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</si>
  <si>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</si>
  <si>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</si>
  <si>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</si>
  <si>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</si>
  <si>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</si>
  <si>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</si>
  <si>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</si>
  <si>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</si>
  <si>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</si>
  <si>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</si>
  <si>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</si>
  <si>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</si>
  <si>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</si>
  <si>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</si>
  <si>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</si>
  <si>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</si>
  <si>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</si>
  <si>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</si>
  <si>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</si>
  <si>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</si>
  <si>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</si>
  <si>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</si>
  <si>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</si>
  <si>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</si>
  <si>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</si>
  <si>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</si>
  <si>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</si>
  <si>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</si>
  <si>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</si>
  <si>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</si>
  <si>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</si>
  <si>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</si>
  <si>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</si>
  <si>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</si>
  <si>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</si>
  <si>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</si>
  <si>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</si>
  <si>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</si>
  <si>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</si>
  <si>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</si>
  <si>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</si>
  <si>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</si>
  <si>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</si>
  <si>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</si>
  <si>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</si>
  <si>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</si>
  <si>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</si>
  <si>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</si>
  <si>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</si>
  <si>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</si>
  <si>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</si>
  <si>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</si>
  <si>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</si>
  <si>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</si>
  <si>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</si>
  <si>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</si>
  <si>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</si>
  <si>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</si>
  <si>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</si>
  <si>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</si>
  <si>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</si>
  <si>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</si>
  <si>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</si>
  <si>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</si>
  <si>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</si>
  <si>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</si>
  <si>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</si>
  <si>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</si>
  <si>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</si>
  <si>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</si>
  <si>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</si>
  <si>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</si>
  <si>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</si>
  <si>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</si>
  <si>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</si>
  <si>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</si>
  <si>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</si>
  <si>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</si>
  <si>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</si>
  <si>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</si>
  <si>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</si>
  <si>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</si>
  <si>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</si>
  <si>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</si>
  <si>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</si>
  <si>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</si>
  <si>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</si>
  <si>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</si>
  <si>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</si>
  <si>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</si>
  <si>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</si>
  <si>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</si>
  <si>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</si>
  <si>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</si>
  <si>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</si>
  <si>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</si>
  <si>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</si>
  <si>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</si>
  <si>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</si>
  <si>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</si>
  <si>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</si>
  <si>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</si>
  <si>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</si>
  <si>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</si>
  <si>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</si>
  <si>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</si>
  <si>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</si>
  <si>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</si>
  <si>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</si>
  <si>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</si>
  <si>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</si>
  <si>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</si>
  <si>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</si>
  <si>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</si>
  <si>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</si>
  <si>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</si>
  <si>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</si>
  <si>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</si>
  <si>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</si>
  <si>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</si>
  <si>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</si>
  <si>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</si>
  <si>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</si>
  <si>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</si>
  <si>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</si>
  <si>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</si>
  <si>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</si>
  <si>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</si>
  <si>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</si>
  <si>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</si>
  <si>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</si>
  <si>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</si>
  <si>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</si>
  <si>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</si>
  <si>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</si>
  <si>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</si>
  <si>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</si>
  <si>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</si>
  <si>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</si>
  <si>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</si>
  <si>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</si>
  <si>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</si>
  <si>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</si>
  <si>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</si>
  <si>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</si>
  <si>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</si>
  <si>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</si>
  <si>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</si>
  <si>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</si>
  <si>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</si>
  <si>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</si>
  <si>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</si>
  <si>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</si>
  <si>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</si>
  <si>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</si>
  <si>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</si>
  <si>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</si>
  <si>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</si>
  <si>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</si>
  <si>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</si>
  <si>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</si>
  <si>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</si>
  <si>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</si>
  <si>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</si>
  <si>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</si>
  <si>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</si>
  <si>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</si>
  <si>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</si>
  <si>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</si>
  <si>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</si>
  <si>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</si>
  <si>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</si>
  <si>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</si>
  <si>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</si>
  <si>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</si>
  <si>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</si>
  <si>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</si>
  <si>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</si>
  <si>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</si>
  <si>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</si>
  <si>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</si>
  <si>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</si>
  <si>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</si>
  <si>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</si>
  <si>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</si>
  <si>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</si>
  <si>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</si>
  <si>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</si>
  <si>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</si>
  <si>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</si>
  <si>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</si>
  <si>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</si>
  <si>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</si>
  <si>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</si>
  <si>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</si>
  <si>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</si>
  <si>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</si>
  <si>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</si>
  <si>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</si>
  <si>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</si>
  <si>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</si>
  <si>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</si>
  <si>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</si>
  <si>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</si>
  <si>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</si>
  <si>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</si>
  <si>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</si>
  <si>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</si>
  <si>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</si>
  <si>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</si>
  <si>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</si>
  <si>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</si>
  <si>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</si>
  <si>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</si>
  <si>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</si>
  <si>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</si>
  <si>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</si>
  <si>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</si>
  <si>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</si>
  <si>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</si>
  <si>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</si>
  <si>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</si>
  <si>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</si>
  <si>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</si>
  <si>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</si>
  <si>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</si>
  <si>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</si>
  <si>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</si>
  <si>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</si>
  <si>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</si>
  <si>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</si>
  <si>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</si>
  <si>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</si>
  <si>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</si>
  <si>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</si>
  <si>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</si>
  <si>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</si>
  <si>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</si>
  <si>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</si>
  <si>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</si>
  <si>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</si>
  <si>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</si>
  <si>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</si>
  <si>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</si>
  <si>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</si>
  <si>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</si>
  <si>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</si>
  <si>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</si>
  <si>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</si>
  <si>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</si>
  <si>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</si>
  <si>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</si>
  <si>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</si>
  <si>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</si>
  <si>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</si>
  <si>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</si>
  <si>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</si>
  <si>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</si>
  <si>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</si>
  <si>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</si>
  <si>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</si>
  <si>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</si>
  <si>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</si>
  <si>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</si>
  <si>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</si>
  <si>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</si>
  <si>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</si>
  <si>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</si>
  <si>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</si>
  <si>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</si>
  <si>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</si>
  <si>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</si>
  <si>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</si>
  <si>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</si>
  <si>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</si>
  <si>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</si>
  <si>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</si>
  <si>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</si>
  <si>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</si>
  <si>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</si>
  <si>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</si>
  <si>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</si>
  <si>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</si>
  <si>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</si>
  <si>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</si>
  <si>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</si>
  <si>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</si>
  <si>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</si>
  <si>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</si>
  <si>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</si>
  <si>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</si>
  <si>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</si>
  <si>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</si>
  <si>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</si>
  <si>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</si>
  <si>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</si>
  <si>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</si>
  <si>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</si>
  <si>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</si>
  <si>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</si>
  <si>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</si>
  <si>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</si>
  <si>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</si>
  <si>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</si>
  <si>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</si>
  <si>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</si>
  <si>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</si>
  <si>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</si>
  <si>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</si>
  <si>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</si>
  <si>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</si>
  <si>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</si>
  <si>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</si>
  <si>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</si>
  <si>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</si>
  <si>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</si>
  <si>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</si>
  <si>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</si>
  <si>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</si>
  <si>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</si>
  <si>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</si>
  <si>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</si>
  <si>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</si>
  <si>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</si>
  <si>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</si>
  <si>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</si>
  <si>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</si>
  <si>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</si>
  <si>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</si>
  <si>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</si>
  <si>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</si>
  <si>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</si>
  <si>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</si>
  <si>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</si>
  <si>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</si>
  <si>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</si>
  <si>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</si>
  <si>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</si>
  <si>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</si>
  <si>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</si>
  <si>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</si>
  <si>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</si>
  <si>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</si>
  <si>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</si>
  <si>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</si>
  <si>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</si>
  <si>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</si>
  <si>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</si>
  <si>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</si>
  <si>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</si>
  <si>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</si>
  <si>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</si>
  <si>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</si>
  <si>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</si>
  <si>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</si>
  <si>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</si>
  <si>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</si>
  <si>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</si>
  <si>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</si>
  <si>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</si>
  <si>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</si>
  <si>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</si>
  <si>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</si>
  <si>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</si>
  <si>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</si>
  <si>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</si>
  <si>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</si>
  <si>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</si>
  <si>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</si>
  <si>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</si>
  <si>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</si>
  <si>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</si>
  <si>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</si>
  <si>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</si>
  <si>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</si>
  <si>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</si>
  <si>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</si>
  <si>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</si>
  <si>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</si>
  <si>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</si>
  <si>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</si>
  <si>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</si>
  <si>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</si>
  <si>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</si>
  <si>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</si>
  <si>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</si>
  <si>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</si>
  <si>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</si>
  <si>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</si>
  <si>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</si>
  <si>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</si>
  <si>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</si>
  <si>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</si>
  <si>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</si>
  <si>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</si>
  <si>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</si>
  <si>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</si>
  <si>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</si>
  <si>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</si>
  <si>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</si>
  <si>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</si>
  <si>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</si>
  <si>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</si>
  <si>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</si>
  <si>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</si>
  <si>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</si>
  <si>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</si>
  <si>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</si>
  <si>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</si>
  <si>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</si>
  <si>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</si>
  <si>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</si>
  <si>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</si>
  <si>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</si>
  <si>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</si>
  <si>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</si>
  <si>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</si>
  <si>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</si>
  <si>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</si>
  <si>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</si>
  <si>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</si>
  <si>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</si>
  <si>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</si>
  <si>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</si>
  <si>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</si>
  <si>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</si>
  <si>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</si>
  <si>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</si>
  <si>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</si>
  <si>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</si>
  <si>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</si>
  <si>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</si>
  <si>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</si>
  <si>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</si>
  <si>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</si>
  <si>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</si>
  <si>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</si>
  <si>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</si>
  <si>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</si>
  <si>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</si>
  <si>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</si>
  <si>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</si>
  <si>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</si>
  <si>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</si>
  <si>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</si>
  <si>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</si>
  <si>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</si>
  <si>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</si>
  <si>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</si>
  <si>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</si>
  <si>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</si>
  <si>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</si>
  <si>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</si>
  <si>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</si>
  <si>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</si>
  <si>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</si>
  <si>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</si>
  <si>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</si>
  <si>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</si>
  <si>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</si>
  <si>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</si>
  <si>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</si>
  <si>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</si>
  <si>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</si>
  <si>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</si>
  <si>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</si>
  <si>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</si>
  <si>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</si>
  <si>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</si>
  <si>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</si>
  <si>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</si>
  <si>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</si>
  <si>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</si>
  <si>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</si>
  <si>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</si>
  <si>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</si>
  <si>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</si>
  <si>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</si>
  <si>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</si>
  <si>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</si>
  <si>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</si>
  <si>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</si>
  <si>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</si>
  <si>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</si>
  <si>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</si>
  <si>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</si>
  <si>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</si>
  <si>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</si>
  <si>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</si>
  <si>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</si>
  <si>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</si>
  <si>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</si>
  <si>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</si>
  <si>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</si>
  <si>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</si>
  <si>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</si>
  <si>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</si>
  <si>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</si>
  <si>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</si>
  <si>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</si>
  <si>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</si>
  <si>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</si>
  <si>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</si>
  <si>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</si>
  <si>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</si>
  <si>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</si>
  <si>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</si>
  <si>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</si>
  <si>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</si>
  <si>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</si>
  <si>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</si>
  <si>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</si>
  <si>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</si>
  <si>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</si>
  <si>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</si>
  <si>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</si>
  <si>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</si>
  <si>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</si>
  <si>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</si>
  <si>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</si>
  <si>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</si>
  <si>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</si>
  <si>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</si>
  <si>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</si>
  <si>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</si>
  <si>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</si>
  <si>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</si>
  <si>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</si>
  <si>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</si>
  <si>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</si>
  <si>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</si>
  <si>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</si>
  <si>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</si>
  <si>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</si>
  <si>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</si>
  <si>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</si>
  <si>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</si>
  <si>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</si>
  <si>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</si>
  <si>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</si>
  <si>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</si>
  <si>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</si>
  <si>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</si>
  <si>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</si>
  <si>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</si>
  <si>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</si>
  <si>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</si>
  <si>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</si>
  <si>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</si>
  <si>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</si>
  <si>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</si>
  <si>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</si>
  <si>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</si>
  <si>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</si>
  <si>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</si>
  <si>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</si>
  <si>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</si>
  <si>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</si>
  <si>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</si>
  <si>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</si>
  <si>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</si>
  <si>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</si>
  <si>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</si>
  <si>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</si>
  <si>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</si>
  <si>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</si>
  <si>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</si>
  <si>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</si>
  <si>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</si>
  <si>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</si>
  <si>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</si>
  <si>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</si>
  <si>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</si>
  <si>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</si>
  <si>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</si>
  <si>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</si>
  <si>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</si>
  <si>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</si>
  <si>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</si>
  <si>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</si>
  <si>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</si>
  <si>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</si>
  <si>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</si>
  <si>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</si>
  <si>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</si>
  <si>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</si>
  <si>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</si>
  <si>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</si>
  <si>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</si>
  <si>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</si>
  <si>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</si>
  <si>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</si>
  <si>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</si>
  <si>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</si>
  <si>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</si>
  <si>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</si>
  <si>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</si>
  <si>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</si>
  <si>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</si>
  <si>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</si>
  <si>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</si>
  <si>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</si>
  <si>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</si>
  <si>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</si>
  <si>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</si>
  <si>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</si>
  <si>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</si>
  <si>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</si>
  <si>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</si>
  <si>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</si>
  <si>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</si>
  <si>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</si>
  <si>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</si>
  <si>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</si>
  <si>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</si>
  <si>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</si>
  <si>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</si>
  <si>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</si>
  <si>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</si>
  <si>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</si>
  <si>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</si>
  <si>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</si>
  <si>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</si>
  <si>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</si>
  <si>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</si>
  <si>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</si>
  <si>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</si>
  <si>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</si>
  <si>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</si>
  <si>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</si>
  <si>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</si>
  <si>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</si>
  <si>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</si>
  <si>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</si>
  <si>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</si>
  <si>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</si>
  <si>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</si>
  <si>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</si>
  <si>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</si>
  <si>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</si>
  <si>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</si>
  <si>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</si>
  <si>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</si>
  <si>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</si>
  <si>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</si>
  <si>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</si>
  <si>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</si>
  <si>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</si>
  <si>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</si>
  <si>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</si>
  <si>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</si>
  <si>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</si>
  <si>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</si>
  <si>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</si>
  <si>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</si>
  <si>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</si>
  <si>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</si>
  <si>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</si>
  <si>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</si>
  <si>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</si>
  <si>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</si>
  <si>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</si>
  <si>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</si>
  <si>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</si>
  <si>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</si>
  <si>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</si>
  <si>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</si>
  <si>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</si>
  <si>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</si>
  <si>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</si>
  <si>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</si>
  <si>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</si>
  <si>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</si>
  <si>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</si>
  <si>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</si>
  <si>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</si>
  <si>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</si>
  <si>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</si>
  <si>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</si>
  <si>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</si>
  <si>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</si>
  <si>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</si>
  <si>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</si>
  <si>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</si>
  <si>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</si>
  <si>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</si>
  <si>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</si>
  <si>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</si>
  <si>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</si>
  <si>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</si>
  <si>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</si>
  <si>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</si>
  <si>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</si>
  <si>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</si>
  <si>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</si>
  <si>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</si>
  <si>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</si>
  <si>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</si>
  <si>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</si>
  <si>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</si>
  <si>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</si>
  <si>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</si>
  <si>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</si>
  <si>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</si>
  <si>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</si>
  <si>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</si>
  <si>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</si>
  <si>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</si>
  <si>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</si>
  <si>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</si>
  <si>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</si>
  <si>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</si>
  <si>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</si>
  <si>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</si>
  <si>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</si>
  <si>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</si>
  <si>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</si>
  <si>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</si>
  <si>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</si>
  <si>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</si>
  <si>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</si>
  <si>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</si>
  <si>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</si>
  <si>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</si>
  <si>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</si>
  <si>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</si>
  <si>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</si>
  <si>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</si>
  <si>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</si>
  <si>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</si>
  <si>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</si>
  <si>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</si>
  <si>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</si>
  <si>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</si>
  <si>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</si>
  <si>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</si>
  <si>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</si>
  <si>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</si>
  <si>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</si>
  <si>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</si>
  <si>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</si>
  <si>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</si>
  <si>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</si>
  <si>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</si>
  <si>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</si>
  <si>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</si>
  <si>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</si>
  <si>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</si>
  <si>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</si>
  <si>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</si>
  <si>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</si>
  <si>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</si>
  <si>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</si>
  <si>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</si>
  <si>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</si>
  <si>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</si>
  <si>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</si>
  <si>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</si>
  <si>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</si>
  <si>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</si>
  <si>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</si>
  <si>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</si>
  <si>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</si>
  <si>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</si>
  <si>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</si>
  <si>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</si>
  <si>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</si>
  <si>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</si>
  <si>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</si>
  <si>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</si>
  <si>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</si>
  <si>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</si>
  <si>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</si>
  <si>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</si>
  <si>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</si>
  <si>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</si>
  <si>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</si>
  <si>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</si>
  <si>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</si>
  <si>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</si>
  <si>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</si>
  <si>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</si>
  <si>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</si>
  <si>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</si>
  <si>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</si>
  <si>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</si>
  <si>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</si>
  <si>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</si>
  <si>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</si>
  <si>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</si>
  <si>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</si>
  <si>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</si>
  <si>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</si>
  <si>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</si>
  <si>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</si>
  <si>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</si>
  <si>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</si>
  <si>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</si>
  <si>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</si>
  <si>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</si>
  <si>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</si>
  <si>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</si>
  <si>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</si>
  <si>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</si>
  <si>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</si>
  <si>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</si>
  <si>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</si>
  <si>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</si>
  <si>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</si>
  <si>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</si>
  <si>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</si>
  <si>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</si>
  <si>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</si>
  <si>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</si>
  <si>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</si>
  <si>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</si>
  <si>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</si>
  <si>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</si>
  <si>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</si>
  <si>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</si>
  <si>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</si>
  <si>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</si>
  <si>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</si>
  <si>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</si>
  <si>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</si>
  <si>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</si>
  <si>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</si>
  <si>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</si>
  <si>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</si>
  <si>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</si>
  <si>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</si>
  <si>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</si>
  <si>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</si>
  <si>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</si>
  <si>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</si>
  <si>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</si>
  <si>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</si>
  <si>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</si>
  <si>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</si>
  <si>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</si>
  <si>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</si>
  <si>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</si>
  <si>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</si>
  <si>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</si>
  <si>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</si>
  <si>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</si>
  <si>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</si>
  <si>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</si>
  <si>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</si>
  <si>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</si>
  <si>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</si>
  <si>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</si>
  <si>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</si>
  <si>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</si>
  <si>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</si>
  <si>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</si>
  <si>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</si>
  <si>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</si>
  <si>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</si>
  <si>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</si>
  <si>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</si>
  <si>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</si>
  <si>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</si>
  <si>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</si>
  <si>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</si>
  <si>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</si>
  <si>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</si>
  <si>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</si>
  <si>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</si>
  <si>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</si>
  <si>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</si>
  <si>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</si>
  <si>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</si>
  <si>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</si>
  <si>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</si>
  <si>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</si>
  <si>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</si>
  <si>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</si>
  <si>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</si>
  <si>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</si>
  <si>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</si>
  <si>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</si>
  <si>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</si>
  <si>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</si>
  <si>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</si>
  <si>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</si>
  <si>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</si>
  <si>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</si>
  <si>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</si>
  <si>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</si>
  <si>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</si>
  <si>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</si>
  <si>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</si>
  <si>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</si>
  <si>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</si>
  <si>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</si>
  <si>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</si>
  <si>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</si>
  <si>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</si>
  <si>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</si>
  <si>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</si>
  <si>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</si>
  <si>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</si>
  <si>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</si>
  <si>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</si>
  <si>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</si>
  <si>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</si>
  <si>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</si>
  <si>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</si>
  <si>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</si>
  <si>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</si>
  <si>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</si>
  <si>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</si>
  <si>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</si>
  <si>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</si>
  <si>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</si>
  <si>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</si>
  <si>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</si>
  <si>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</si>
  <si>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</si>
  <si>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</si>
  <si>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</si>
  <si>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</si>
  <si>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</si>
  <si>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</si>
  <si>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</si>
  <si>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</si>
  <si>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</si>
  <si>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</si>
  <si>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</si>
  <si>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</si>
  <si>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</si>
  <si>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</si>
  <si>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</si>
  <si>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</si>
  <si>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</si>
  <si>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</si>
  <si>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</si>
  <si>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</si>
  <si>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</si>
  <si>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</si>
  <si>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</si>
  <si>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</si>
  <si>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</si>
  <si>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</si>
  <si>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</si>
  <si>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</si>
  <si>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</si>
  <si>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</si>
  <si>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</si>
  <si>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</si>
  <si>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</si>
  <si>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</si>
  <si>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</si>
  <si>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</si>
  <si>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</si>
  <si>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</si>
  <si>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</si>
  <si>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</si>
  <si>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</si>
  <si>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</si>
  <si>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</si>
  <si>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</si>
  <si>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</si>
  <si>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</si>
  <si>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</si>
  <si>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</si>
  <si>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</si>
  <si>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</si>
  <si>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</si>
  <si>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</si>
  <si>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</si>
  <si>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</si>
  <si>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</si>
  <si>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</si>
  <si>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</si>
  <si>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</si>
  <si>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</si>
  <si>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</si>
  <si>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</si>
  <si>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</si>
  <si>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</si>
  <si>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</si>
  <si>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</si>
  <si>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</si>
  <si>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</si>
  <si>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</si>
  <si>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</si>
  <si>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</si>
  <si>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</si>
  <si>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</si>
  <si>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</si>
  <si>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</si>
  <si>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</si>
  <si>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</si>
  <si>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</si>
  <si>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</si>
  <si>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</si>
  <si>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</si>
  <si>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</si>
  <si>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</si>
  <si>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</si>
  <si>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</si>
  <si>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</si>
  <si>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</si>
  <si>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</si>
  <si>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</si>
  <si>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</si>
  <si>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</si>
  <si>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</si>
  <si>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</si>
  <si>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</si>
  <si>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</si>
  <si>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</si>
  <si>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</si>
  <si>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</si>
  <si>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</si>
  <si>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</si>
  <si>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</si>
  <si>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</si>
  <si>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</si>
  <si>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</si>
  <si>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</si>
  <si>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</si>
  <si>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</si>
  <si>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</si>
  <si>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</si>
  <si>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</si>
  <si>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</si>
  <si>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</si>
  <si>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</si>
  <si>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</si>
  <si>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</si>
  <si>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</si>
  <si>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</si>
  <si>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</si>
  <si>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</si>
  <si>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</si>
  <si>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</si>
  <si>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</si>
  <si>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</si>
  <si>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</si>
  <si>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</si>
  <si>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</si>
  <si>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</si>
  <si>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</si>
  <si>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</si>
  <si>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</si>
  <si>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</si>
  <si>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</si>
  <si>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</si>
  <si>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</si>
  <si>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</si>
  <si>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</si>
  <si>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</si>
  <si>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</si>
  <si>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</si>
  <si>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</si>
  <si>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</si>
  <si>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</si>
  <si>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</si>
  <si>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</si>
  <si>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</si>
  <si>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</si>
  <si>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</si>
  <si>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</si>
  <si>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</si>
  <si>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</si>
  <si>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</si>
  <si>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</si>
  <si>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</si>
  <si>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</si>
  <si>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</si>
  <si>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</si>
  <si>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</si>
  <si>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</si>
  <si>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</si>
  <si>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</si>
  <si>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</si>
  <si>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</si>
  <si>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</si>
  <si>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</si>
  <si>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</si>
  <si>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</si>
  <si>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</si>
  <si>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</si>
  <si>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</si>
  <si>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</si>
  <si>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</si>
  <si>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</si>
  <si>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</si>
  <si>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</si>
  <si>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</si>
  <si>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</si>
  <si>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</si>
  <si>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</si>
  <si>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</si>
  <si>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</si>
  <si>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</si>
  <si>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</si>
  <si>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</si>
  <si>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</si>
  <si>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</si>
  <si>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</si>
  <si>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</si>
  <si>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</si>
  <si>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</si>
  <si>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</si>
  <si>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</si>
  <si>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</si>
  <si>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</si>
  <si>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</si>
  <si>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</si>
  <si>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</si>
  <si>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</si>
  <si>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</si>
  <si>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</si>
  <si>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</si>
  <si>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</si>
  <si>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</si>
  <si>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</si>
  <si>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</si>
  <si>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</si>
  <si>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</si>
  <si>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</si>
  <si>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</si>
  <si>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</si>
  <si>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</si>
  <si>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</si>
  <si>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</si>
  <si>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</si>
  <si>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</si>
  <si>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</si>
  <si>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</si>
  <si>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</si>
  <si>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</si>
  <si>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</si>
  <si>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</si>
  <si>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</si>
  <si>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</si>
  <si>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</si>
  <si>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</si>
  <si>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</si>
  <si>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</si>
  <si>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</si>
  <si>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</si>
  <si>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</si>
  <si>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</si>
  <si>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</si>
  <si>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</si>
  <si>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</si>
  <si>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</si>
  <si>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</si>
  <si>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</si>
  <si>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</si>
  <si>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</si>
  <si>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</si>
  <si>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</si>
  <si>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</si>
  <si>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</si>
  <si>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</si>
  <si>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</si>
  <si>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</si>
  <si>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</si>
  <si>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</si>
  <si>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</si>
  <si>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</si>
  <si>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</si>
  <si>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</si>
  <si>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</si>
  <si>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</si>
  <si>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</si>
  <si>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</si>
  <si>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</si>
  <si>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</si>
  <si>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</si>
  <si>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</si>
  <si>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</si>
  <si>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</si>
  <si>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</si>
  <si>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</si>
  <si>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</si>
  <si>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</si>
  <si>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</si>
  <si>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</si>
  <si>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</si>
  <si>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</si>
  <si>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</si>
  <si>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</si>
  <si>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</si>
  <si>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</si>
  <si>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</si>
  <si>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</si>
  <si>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</si>
  <si>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</si>
  <si>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</si>
  <si>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</si>
  <si>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</si>
  <si>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</si>
  <si>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</si>
  <si>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</si>
  <si>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</si>
  <si>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</si>
  <si>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</si>
  <si>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</si>
  <si>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</si>
  <si>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</si>
  <si>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</si>
  <si>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</si>
  <si>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</si>
  <si>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</si>
  <si>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</si>
  <si>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</si>
  <si>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</si>
  <si>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</si>
  <si>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</si>
  <si>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</si>
  <si>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</si>
  <si>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</si>
  <si>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</si>
  <si>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</si>
  <si>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</si>
  <si>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</si>
  <si>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</si>
  <si>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</si>
  <si>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</si>
  <si>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</si>
  <si>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</si>
  <si>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</si>
  <si>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</si>
  <si>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</si>
  <si>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</si>
  <si>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</si>
  <si>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</si>
  <si>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</si>
  <si>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</si>
  <si>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</si>
  <si>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</si>
  <si>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</si>
  <si>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</si>
  <si>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</si>
  <si>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</si>
  <si>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</si>
  <si>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</si>
  <si>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</si>
  <si>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</si>
  <si>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</si>
  <si>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</si>
  <si>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</si>
  <si>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</si>
  <si>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</si>
  <si>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</si>
  <si>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</si>
  <si>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</si>
  <si>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</si>
  <si>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</si>
  <si>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</si>
  <si>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</si>
  <si>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</si>
  <si>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</si>
  <si>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</si>
  <si>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</si>
  <si>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</si>
  <si>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</si>
  <si>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</si>
  <si>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</si>
  <si>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</si>
  <si>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</si>
  <si>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</si>
  <si>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</si>
  <si>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</si>
  <si>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</si>
  <si>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</si>
  <si>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</si>
  <si>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</si>
  <si>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</si>
  <si>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</si>
  <si>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</si>
  <si>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</si>
  <si>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</si>
  <si>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</si>
  <si>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</si>
  <si>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</si>
  <si>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</si>
  <si>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</si>
  <si>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</si>
  <si>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</si>
  <si>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</si>
  <si>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</si>
  <si>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</si>
  <si>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</si>
  <si>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</si>
  <si>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</si>
  <si>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</si>
  <si>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</si>
  <si>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</si>
  <si>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</si>
  <si>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</si>
  <si>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</si>
  <si>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</si>
  <si>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</si>
  <si>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</si>
  <si>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</si>
  <si>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</si>
  <si>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</si>
  <si>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</si>
  <si>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</si>
  <si>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</si>
  <si>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</si>
  <si>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</si>
  <si>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</si>
  <si>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</si>
  <si>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</si>
  <si>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</si>
  <si>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</si>
  <si>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</si>
  <si>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</si>
  <si>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</si>
  <si>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</si>
  <si>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</si>
  <si>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</si>
  <si>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</si>
  <si>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</si>
  <si>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</si>
  <si>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</si>
  <si>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</si>
  <si>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</si>
  <si>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</si>
  <si>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</si>
  <si>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</si>
  <si>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</si>
  <si>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</si>
  <si>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</si>
  <si>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</si>
  <si>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</si>
  <si>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</si>
  <si>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</si>
  <si>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</si>
  <si>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</si>
  <si>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</si>
  <si>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</si>
  <si>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</si>
  <si>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</si>
  <si>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</si>
  <si>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</si>
  <si>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</si>
  <si>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</si>
  <si>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</si>
  <si>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</si>
  <si>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</si>
  <si>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</si>
  <si>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</si>
  <si>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</si>
  <si>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</si>
  <si>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</si>
  <si>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</si>
  <si>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</si>
  <si>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</si>
  <si>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</si>
  <si>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</si>
  <si>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</si>
  <si>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</si>
  <si>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</si>
  <si>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</si>
  <si>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</si>
  <si>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</si>
  <si>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</si>
  <si>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</si>
  <si>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</si>
  <si>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</si>
  <si>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</si>
  <si>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</si>
  <si>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</si>
  <si>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</si>
  <si>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</si>
  <si>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</si>
  <si>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</si>
  <si>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</si>
  <si>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</si>
  <si>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</si>
  <si>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</si>
  <si>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</si>
  <si>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</si>
  <si>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</si>
  <si>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</si>
  <si>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</si>
  <si>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</si>
  <si>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</si>
  <si>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</si>
  <si>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</si>
  <si>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</si>
  <si>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</si>
  <si>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</si>
  <si>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</si>
  <si>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</si>
  <si>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</si>
  <si>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</si>
  <si>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</si>
  <si>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</si>
  <si>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</si>
  <si>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</si>
  <si>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</si>
  <si>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</si>
  <si>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</si>
  <si>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</si>
  <si>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</si>
  <si>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</si>
  <si>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</si>
  <si>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</si>
  <si>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</si>
  <si>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</si>
  <si>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</si>
  <si>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</si>
  <si>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</si>
  <si>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</si>
  <si>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</si>
  <si>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</si>
  <si>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</si>
  <si>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</si>
  <si>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</si>
  <si>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</si>
  <si>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</si>
  <si>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</si>
  <si>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</si>
  <si>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</si>
  <si>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</si>
  <si>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</si>
  <si>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</si>
  <si>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</si>
  <si>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</si>
  <si>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</si>
  <si>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</si>
  <si>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</si>
  <si>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</si>
  <si>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</si>
  <si>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</si>
  <si>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</si>
  <si>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</si>
  <si>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</si>
  <si>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</si>
  <si>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</si>
  <si>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</si>
  <si>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</si>
  <si>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</si>
  <si>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</si>
  <si>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</si>
  <si>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</si>
  <si>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</si>
  <si>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</si>
  <si>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</si>
  <si>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</si>
  <si>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</si>
  <si>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</si>
  <si>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</si>
  <si>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</si>
  <si>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</si>
  <si>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</si>
  <si>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</si>
  <si>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</si>
  <si>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</si>
  <si>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</si>
  <si>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</si>
  <si>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</si>
  <si>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</si>
  <si>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</si>
  <si>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</si>
  <si>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</si>
  <si>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</si>
  <si>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</si>
  <si>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</si>
  <si>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</si>
  <si>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</si>
  <si>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</si>
  <si>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</si>
  <si>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</si>
  <si>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</si>
  <si>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</si>
  <si>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</si>
  <si>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</si>
  <si>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</si>
  <si>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</si>
  <si>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</si>
  <si>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</si>
  <si>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</si>
  <si>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</si>
  <si>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</si>
  <si>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</si>
  <si>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</si>
  <si>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</si>
  <si>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</si>
  <si>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</si>
  <si>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</si>
  <si>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</si>
  <si>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</si>
  <si>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</si>
  <si>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</si>
  <si>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</si>
  <si>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</si>
  <si>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</si>
  <si>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</si>
  <si>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</si>
  <si>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</si>
  <si>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</si>
  <si>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</si>
  <si>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</si>
  <si>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</si>
  <si>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</si>
  <si>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</si>
  <si>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</si>
  <si>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</si>
  <si>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</si>
  <si>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</si>
  <si>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</si>
  <si>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</si>
  <si>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</si>
  <si>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</si>
  <si>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</si>
  <si>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</si>
  <si>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</si>
  <si>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</si>
  <si>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</si>
  <si>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</si>
  <si>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</si>
  <si>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</si>
  <si>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</si>
  <si>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</si>
  <si>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</si>
  <si>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</si>
  <si>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</si>
  <si>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</si>
  <si>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</si>
  <si>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</si>
  <si>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</si>
  <si>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</si>
  <si>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</si>
  <si>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</si>
  <si>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</si>
  <si>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</si>
  <si>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</si>
  <si>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</si>
  <si>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</si>
  <si>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</si>
  <si>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</si>
  <si>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</si>
  <si>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</si>
  <si>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</si>
  <si>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</si>
  <si>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</si>
  <si>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</si>
  <si>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</si>
  <si>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</si>
  <si>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</si>
  <si>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</si>
  <si>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</si>
  <si>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</si>
  <si>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</si>
  <si>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</si>
  <si>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</si>
  <si>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</si>
  <si>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</si>
  <si>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</si>
  <si>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</si>
  <si>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</si>
  <si>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</si>
  <si>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</si>
  <si>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</si>
  <si>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</si>
  <si>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</si>
  <si>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</si>
  <si>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</si>
  <si>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</si>
  <si>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</si>
  <si>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</si>
  <si>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</si>
  <si>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</si>
  <si>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</si>
  <si>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</si>
  <si>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</si>
  <si>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</si>
  <si>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</si>
  <si>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</si>
  <si>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</si>
  <si>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</si>
  <si>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</si>
  <si>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</si>
  <si>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</si>
  <si>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</si>
  <si>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</si>
  <si>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</si>
  <si>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</si>
  <si>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</si>
  <si>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</si>
  <si>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</si>
  <si>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</si>
  <si>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</si>
  <si>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</si>
  <si>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</si>
  <si>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</si>
  <si>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</si>
  <si>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</si>
  <si>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</si>
  <si>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</si>
  <si>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</si>
  <si>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</si>
  <si>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</si>
  <si>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</si>
  <si>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</si>
  <si>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</si>
  <si>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</si>
  <si>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</si>
  <si>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</si>
  <si>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</si>
  <si>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</si>
  <si>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</si>
  <si>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</si>
  <si>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</si>
  <si>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</si>
  <si>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</si>
  <si>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</si>
  <si>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</si>
  <si>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</si>
  <si>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</si>
  <si>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</si>
  <si>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</si>
  <si>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</si>
  <si>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</si>
  <si>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</si>
  <si>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</si>
  <si>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</si>
  <si>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</si>
  <si>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</si>
  <si>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</si>
  <si>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</si>
  <si>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</si>
  <si>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</si>
  <si>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</si>
  <si>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</si>
  <si>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</si>
  <si>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</si>
  <si>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</si>
  <si>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</si>
  <si>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</si>
  <si>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</si>
  <si>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</si>
  <si>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</si>
  <si>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</si>
  <si>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</si>
  <si>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</si>
  <si>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</si>
  <si>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</si>
  <si>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</si>
  <si>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</si>
  <si>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</si>
  <si>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</si>
  <si>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</si>
  <si>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</si>
  <si>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</si>
  <si>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</si>
  <si>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</si>
  <si>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</si>
  <si>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</si>
  <si>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</si>
  <si>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</si>
  <si>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</si>
  <si>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</si>
  <si>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</si>
  <si>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</si>
  <si>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</si>
  <si>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</si>
  <si>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</si>
  <si>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</si>
  <si>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</si>
  <si>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</si>
  <si>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</si>
  <si>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</si>
  <si>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</si>
  <si>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</si>
  <si>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</si>
  <si>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</si>
  <si>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</si>
  <si>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</si>
  <si>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</si>
  <si>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</si>
  <si>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</si>
  <si>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</si>
  <si>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</si>
  <si>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</si>
  <si>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</si>
  <si>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</si>
  <si>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</si>
  <si>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</si>
  <si>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</si>
  <si>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</si>
  <si>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</si>
  <si>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</si>
  <si>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</si>
  <si>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</si>
  <si>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</si>
  <si>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</si>
  <si>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</si>
  <si>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</si>
  <si>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</si>
  <si>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</si>
  <si>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</si>
  <si>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</si>
  <si>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</si>
  <si>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</si>
  <si>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</si>
  <si>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</si>
  <si>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</si>
  <si>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</si>
  <si>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</si>
  <si>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</si>
  <si>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</si>
  <si>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</si>
  <si>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</si>
  <si>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</si>
  <si>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</si>
  <si>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</si>
  <si>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</si>
  <si>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</si>
  <si>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</si>
  <si>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</si>
  <si>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</si>
  <si>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</si>
  <si>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</si>
  <si>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</si>
  <si>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</si>
  <si>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</si>
  <si>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</si>
  <si>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</si>
  <si>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</si>
  <si>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</si>
  <si>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</si>
  <si>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</si>
  <si>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</si>
  <si>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</si>
  <si>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</si>
  <si>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</si>
  <si>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</si>
  <si>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</si>
  <si>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</si>
  <si>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</si>
  <si>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</si>
  <si>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</si>
  <si>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</si>
  <si>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</si>
  <si>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</si>
  <si>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</si>
  <si>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</si>
  <si>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</si>
  <si>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</si>
  <si>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</si>
  <si>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</si>
  <si>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</si>
  <si>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</si>
  <si>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</si>
  <si>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</si>
  <si>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</si>
  <si>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</si>
  <si>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</si>
  <si>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</si>
  <si>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</si>
  <si>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</si>
  <si>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</si>
  <si>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</si>
  <si>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</si>
  <si>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</si>
  <si>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</si>
  <si>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</si>
  <si>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</si>
  <si>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</si>
  <si>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</si>
  <si>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</si>
  <si>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</si>
  <si>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</si>
  <si>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</si>
  <si>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</si>
  <si>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</si>
  <si>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</si>
  <si>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</si>
  <si>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</si>
  <si>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</si>
  <si>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</si>
  <si>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</si>
  <si>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</si>
  <si>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</si>
  <si>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</si>
  <si>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</si>
  <si>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</si>
  <si>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</si>
  <si>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</si>
  <si>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</si>
  <si>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</si>
  <si>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</si>
  <si>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</si>
  <si>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</si>
  <si>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</si>
  <si>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</si>
  <si>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</si>
  <si>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</si>
  <si>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</si>
  <si>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</si>
  <si>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</si>
  <si>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</si>
  <si>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</si>
  <si>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</si>
  <si>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</si>
  <si>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</si>
  <si>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</si>
  <si>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</si>
  <si>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</si>
  <si>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</si>
  <si>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</si>
  <si>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</si>
  <si>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</si>
  <si>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</si>
  <si>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</si>
  <si>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</si>
  <si>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</si>
  <si>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</si>
  <si>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</si>
  <si>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</si>
  <si>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</si>
  <si>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</si>
  <si>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</si>
  <si>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</si>
  <si>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</si>
  <si>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</si>
  <si>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</si>
  <si>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</si>
  <si>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</si>
  <si>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</si>
  <si>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</si>
  <si>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</si>
  <si>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</si>
  <si>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</si>
  <si>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</si>
  <si>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</si>
  <si>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</si>
  <si>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</si>
  <si>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</si>
  <si>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</si>
  <si>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</si>
  <si>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</si>
  <si>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</si>
  <si>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</si>
  <si>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</si>
  <si>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</si>
  <si>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</si>
  <si>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</si>
  <si>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</si>
  <si>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</si>
  <si>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</si>
  <si>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</si>
  <si>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</si>
  <si>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</si>
  <si>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</si>
  <si>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</si>
  <si>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</si>
  <si>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</si>
  <si>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</si>
  <si>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</si>
  <si>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</si>
  <si>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</si>
  <si>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</si>
  <si>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</si>
  <si>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</si>
  <si>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</si>
  <si>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</si>
  <si>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</si>
  <si>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</si>
  <si>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</si>
  <si>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</si>
  <si>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</si>
  <si>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</si>
  <si>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</si>
  <si>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</si>
  <si>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</si>
  <si>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</si>
  <si>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</si>
  <si>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</si>
  <si>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</si>
  <si>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</si>
  <si>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</si>
  <si>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</si>
  <si>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</si>
  <si>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</si>
  <si>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</si>
  <si>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</si>
  <si>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</si>
  <si>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</si>
  <si>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</si>
  <si>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</si>
  <si>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</si>
  <si>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</si>
  <si>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</si>
  <si>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</si>
  <si>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</si>
  <si>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</si>
  <si>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</si>
  <si>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</si>
  <si>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</si>
  <si>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</si>
  <si>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</si>
  <si>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</si>
  <si>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</si>
  <si>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</si>
  <si>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</si>
  <si>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</si>
  <si>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</si>
  <si>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</si>
  <si>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</si>
  <si>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</si>
  <si>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</si>
  <si>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</si>
  <si>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</si>
  <si>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</si>
  <si>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</si>
  <si>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</si>
  <si>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</si>
  <si>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</si>
  <si>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</si>
  <si>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</si>
  <si>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</si>
  <si>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</si>
  <si>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</si>
  <si>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</si>
  <si>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</si>
  <si>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</si>
  <si>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</si>
  <si>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</si>
  <si>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</si>
  <si>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</si>
  <si>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</si>
  <si>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</si>
  <si>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</si>
  <si>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</si>
  <si>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</si>
  <si>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</si>
  <si>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</si>
  <si>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</si>
  <si>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</si>
  <si>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</si>
  <si>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</si>
  <si>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</si>
  <si>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</si>
  <si>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</si>
  <si>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</si>
  <si>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</si>
  <si>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</si>
  <si>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</si>
  <si>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</si>
  <si>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</si>
  <si>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</si>
  <si>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</si>
  <si>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</si>
  <si>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</si>
  <si>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</si>
  <si>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</si>
  <si>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</si>
  <si>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</si>
  <si>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</si>
  <si>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</si>
  <si>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</si>
  <si>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</si>
  <si>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</si>
  <si>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</si>
  <si>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</si>
  <si>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</si>
  <si>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</si>
  <si>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</si>
  <si>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</si>
  <si>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</si>
  <si>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</si>
  <si>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</si>
  <si>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</si>
  <si>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</si>
  <si>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</si>
  <si>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</si>
  <si>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</si>
  <si>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</si>
  <si>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</si>
  <si>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</si>
  <si>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</si>
  <si>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</si>
  <si>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</si>
  <si>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</si>
  <si>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</si>
  <si>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</si>
  <si>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</si>
  <si>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</si>
  <si>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</si>
  <si>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</si>
  <si>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</si>
  <si>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</si>
  <si>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</si>
  <si>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</si>
  <si>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</si>
  <si>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</si>
  <si>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</si>
  <si>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</si>
  <si>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</si>
  <si>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</si>
  <si>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</si>
  <si>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</si>
  <si>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</si>
  <si>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</si>
  <si>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</si>
  <si>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</si>
  <si>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</si>
  <si>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</si>
  <si>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</si>
  <si>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</si>
  <si>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</si>
  <si>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</si>
  <si>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</si>
  <si>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</si>
  <si>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</si>
  <si>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</si>
  <si>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</si>
  <si>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</si>
  <si>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</si>
  <si>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</si>
  <si>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</si>
  <si>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</si>
  <si>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</si>
  <si>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</si>
  <si>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</si>
  <si>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</si>
  <si>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</si>
  <si>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</si>
  <si>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</si>
  <si>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</si>
  <si>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</si>
  <si>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</si>
  <si>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</si>
  <si>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</si>
  <si>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</si>
  <si>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</si>
  <si>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</si>
  <si>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</si>
  <si>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</si>
  <si>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</si>
  <si>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</si>
  <si>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</si>
  <si>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</si>
  <si>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</si>
  <si>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</si>
  <si>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</si>
  <si>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</si>
  <si>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</si>
  <si>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</si>
  <si>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</si>
  <si>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</si>
  <si>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</si>
  <si>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</si>
  <si>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</si>
  <si>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</si>
  <si>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</si>
  <si>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</si>
  <si>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</si>
  <si>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</si>
  <si>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</si>
  <si>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</si>
  <si>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</si>
  <si>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</si>
  <si>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</si>
  <si>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</si>
  <si>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</si>
  <si>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</si>
  <si>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</si>
  <si>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</si>
  <si>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</si>
  <si>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</si>
  <si>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</si>
  <si>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</si>
  <si>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</si>
  <si>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</si>
  <si>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</si>
  <si>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</si>
  <si>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</si>
  <si>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</si>
  <si>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</si>
  <si>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</si>
  <si>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</si>
  <si>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</si>
  <si>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</si>
  <si>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</si>
  <si>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</si>
  <si>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</si>
  <si>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</si>
  <si>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</si>
  <si>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</si>
  <si>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</si>
  <si>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</si>
  <si>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</si>
  <si>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</si>
  <si>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</si>
  <si>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</si>
  <si>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</si>
  <si>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</si>
  <si>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</si>
  <si>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</si>
  <si>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</si>
  <si>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</si>
  <si>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</si>
  <si>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</si>
  <si>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</si>
  <si>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</si>
  <si>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</si>
  <si>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</si>
  <si>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</si>
  <si>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</si>
  <si>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</si>
  <si>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</si>
  <si>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</si>
  <si>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</si>
  <si>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</si>
  <si>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</si>
  <si>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</si>
  <si>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</si>
  <si>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</si>
  <si>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</si>
  <si>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</si>
  <si>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</si>
  <si>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</si>
  <si>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</si>
  <si>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</si>
  <si>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</si>
  <si>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</si>
  <si>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</si>
  <si>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</si>
  <si>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</si>
  <si>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</si>
  <si>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</si>
  <si>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</si>
  <si>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</si>
  <si>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</si>
  <si>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</si>
  <si>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</si>
  <si>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</si>
  <si>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</si>
  <si>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</si>
  <si>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</si>
  <si>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</si>
  <si>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</si>
  <si>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</si>
  <si>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</si>
  <si>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</si>
  <si>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</si>
  <si>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</si>
  <si>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</si>
  <si>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</si>
  <si>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</si>
  <si>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</si>
  <si>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</si>
  <si>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</si>
  <si>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</si>
  <si>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</si>
  <si>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</si>
  <si>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</si>
  <si>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</si>
  <si>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</si>
  <si>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</si>
  <si>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</si>
  <si>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</si>
  <si>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</si>
  <si>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</si>
  <si>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</si>
  <si>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</si>
  <si>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</si>
  <si>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</si>
  <si>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</si>
  <si>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</si>
  <si>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</si>
  <si>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</si>
  <si>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</si>
  <si>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</si>
  <si>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</si>
  <si>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</si>
  <si>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</si>
  <si>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</si>
  <si>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</si>
  <si>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</si>
  <si>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</si>
  <si>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</si>
  <si>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</si>
  <si>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</si>
  <si>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</si>
  <si>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</si>
  <si>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</si>
  <si>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</si>
  <si>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</si>
  <si>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</si>
  <si>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</si>
  <si>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</si>
  <si>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</si>
  <si>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</si>
  <si>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</si>
  <si>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</si>
  <si>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</si>
  <si>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</si>
  <si>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</si>
  <si>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</si>
  <si>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</si>
  <si>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</si>
  <si>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</si>
  <si>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</si>
  <si>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</si>
  <si>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</si>
  <si>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</si>
  <si>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</si>
  <si>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</si>
  <si>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</si>
  <si>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</si>
  <si>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</si>
  <si>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</si>
  <si>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</si>
  <si>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</si>
  <si>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</si>
  <si>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</si>
  <si>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</si>
  <si>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</si>
  <si>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</si>
  <si>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</si>
  <si>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</si>
  <si>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</si>
  <si>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</si>
  <si>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</si>
  <si>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</si>
  <si>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</si>
  <si>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</si>
  <si>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</si>
  <si>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</si>
  <si>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</si>
  <si>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</si>
  <si>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</si>
  <si>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</si>
  <si>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</si>
  <si>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</si>
  <si>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</si>
  <si>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</si>
  <si>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</si>
  <si>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</si>
  <si>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</si>
  <si>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</si>
  <si>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</si>
  <si>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</si>
  <si>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</si>
  <si>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</si>
  <si>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</si>
  <si>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</si>
  <si>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</si>
  <si>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</si>
  <si>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</si>
  <si>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</si>
  <si>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</si>
  <si>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</si>
  <si>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</si>
  <si>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</si>
  <si>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</si>
  <si>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</si>
  <si>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</si>
  <si>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</si>
  <si>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</si>
  <si>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</si>
  <si>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</si>
  <si>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</si>
  <si>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</si>
  <si>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</si>
  <si>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</si>
  <si>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</si>
  <si>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</si>
  <si>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</si>
  <si>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</si>
  <si>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</si>
  <si>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</si>
  <si>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</si>
  <si>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</si>
  <si>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</si>
  <si>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</si>
  <si>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</si>
  <si>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</si>
  <si>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</si>
  <si>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</si>
  <si>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</si>
  <si>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</si>
  <si>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</si>
  <si>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</si>
  <si>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</si>
  <si>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</si>
  <si>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</si>
  <si>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</si>
  <si>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</si>
  <si>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</si>
  <si>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</si>
  <si>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</si>
  <si>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</si>
  <si>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</si>
  <si>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</si>
  <si>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</si>
  <si>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</si>
  <si>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</si>
  <si>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</si>
  <si>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</si>
  <si>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</si>
  <si>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</si>
  <si>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</si>
  <si>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</si>
  <si>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</si>
  <si>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</si>
  <si>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</si>
  <si>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</si>
  <si>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</si>
  <si>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</si>
  <si>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</si>
  <si>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</si>
  <si>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</si>
  <si>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</si>
  <si>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</si>
  <si>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</si>
  <si>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</si>
  <si>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</si>
  <si>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</si>
  <si>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</si>
  <si>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</si>
  <si>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</si>
  <si>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</si>
  <si>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</si>
  <si>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</si>
  <si>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</si>
  <si>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</si>
  <si>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</si>
  <si>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</si>
  <si>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</si>
  <si>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</si>
  <si>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</si>
  <si>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</si>
  <si>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</si>
  <si>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</si>
  <si>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</si>
  <si>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</si>
  <si>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</si>
  <si>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</si>
  <si>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</si>
  <si>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</si>
  <si>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กันยายน 2561</t>
  </si>
  <si>
    <t>wma-612003158</t>
  </si>
  <si>
    <t>wma-612003159</t>
  </si>
  <si>
    <t>ทะเบียนคุมใบเสร็จรับเงิน ทม.กระบี่ ประเภท 3 ตามปริมาณน้ำประปาประจำเดือน กันยายน 2561</t>
  </si>
  <si>
    <t>wma-613001210</t>
  </si>
  <si>
    <t>wma-613001211</t>
  </si>
  <si>
    <t>wma-612003160</t>
  </si>
  <si>
    <t>wma-612003161</t>
  </si>
  <si>
    <t>wma-612003162</t>
  </si>
  <si>
    <t>wma-612003163</t>
  </si>
  <si>
    <t>wma-612003164</t>
  </si>
  <si>
    <t>1 พ.ย.61</t>
  </si>
  <si>
    <t>7 พ.ย.61</t>
  </si>
  <si>
    <t>wma-612003165</t>
  </si>
  <si>
    <t>wma-612003166</t>
  </si>
  <si>
    <t>wma-612003167</t>
  </si>
  <si>
    <t>wma-612003168</t>
  </si>
  <si>
    <t>9 พ.ย.61</t>
  </si>
  <si>
    <t>wma-612003169</t>
  </si>
  <si>
    <t>wma-613001212</t>
  </si>
  <si>
    <t>wma-613001213</t>
  </si>
  <si>
    <t>wma-613001214</t>
  </si>
  <si>
    <t>wma-613001215</t>
  </si>
  <si>
    <t>wma-613001216</t>
  </si>
  <si>
    <t>wma-613001217</t>
  </si>
  <si>
    <t>ชำระเช็คเลขที่ 02669935 จำนวนเงิน 9,728.44 บาท</t>
  </si>
  <si>
    <t>ชำระเช็คเลขที่ 01649316 จำนวนเงิน 2,505.94 บาท</t>
  </si>
  <si>
    <t>บริษัท ซีพี ออลล์ จำกัด (มหาชน) เลขที่ผู้เสียภาษีอากร 0107542000011 (สำนักงานใหญ๋)</t>
  </si>
  <si>
    <t xml:space="preserve">313 อาคารซีพีทาวเวอร์ ชั้น 24 ถนนสีลม แขวงสีลม เขตบางรัก กรุงเทพฯ 10500 </t>
  </si>
  <si>
    <t>0183284/1382554/0200606/1410831/0910204/1479344/1471104</t>
  </si>
  <si>
    <t>12 พ.ย.61</t>
  </si>
  <si>
    <t>1549799</t>
  </si>
  <si>
    <t>1549803</t>
  </si>
  <si>
    <t>พค61</t>
  </si>
  <si>
    <t>มิย61</t>
  </si>
  <si>
    <t>กค61</t>
  </si>
  <si>
    <t>wma-612003170</t>
  </si>
  <si>
    <t>wma-612003171</t>
  </si>
  <si>
    <t>wma-612003172</t>
  </si>
  <si>
    <t>wma-612003173</t>
  </si>
  <si>
    <t>wma-612003174</t>
  </si>
  <si>
    <t>wma-612003175</t>
  </si>
  <si>
    <t>wma-612003176</t>
  </si>
  <si>
    <t>wma-612003177</t>
  </si>
  <si>
    <t>wma-612003178</t>
  </si>
  <si>
    <t>wma-612003179</t>
  </si>
  <si>
    <t>wma-612003180</t>
  </si>
  <si>
    <t>wma-612003181</t>
  </si>
  <si>
    <t>wma-612003182</t>
  </si>
  <si>
    <t>wma-612003183</t>
  </si>
  <si>
    <t>wma-612003184</t>
  </si>
  <si>
    <t>wma-612003185</t>
  </si>
  <si>
    <t>wma-612003186</t>
  </si>
  <si>
    <t>wma-612003187</t>
  </si>
  <si>
    <t>wma-612003188</t>
  </si>
  <si>
    <t>wma-612003189</t>
  </si>
  <si>
    <t>wma-612003190</t>
  </si>
  <si>
    <t>wma-612003191</t>
  </si>
  <si>
    <t>wma-612003192</t>
  </si>
  <si>
    <t>wma-612003193</t>
  </si>
  <si>
    <t>wma-612003194</t>
  </si>
  <si>
    <t>wma-612003195</t>
  </si>
  <si>
    <t>wma-612003196</t>
  </si>
  <si>
    <t>wma-612003197</t>
  </si>
  <si>
    <t>wma-612003198</t>
  </si>
  <si>
    <t>wma-612003199</t>
  </si>
  <si>
    <t>wma-612003200</t>
  </si>
  <si>
    <t>wma-612003201</t>
  </si>
  <si>
    <t>wma-612003202</t>
  </si>
  <si>
    <t>wma-612003203</t>
  </si>
  <si>
    <t>wma-612003204</t>
  </si>
  <si>
    <t>wma-612003205</t>
  </si>
  <si>
    <t>wma-612003206</t>
  </si>
  <si>
    <t>wma-612003207</t>
  </si>
  <si>
    <t>wma-612003208</t>
  </si>
  <si>
    <t>wma-612003209</t>
  </si>
  <si>
    <t>wma-612003210</t>
  </si>
  <si>
    <t>wma-612003211</t>
  </si>
  <si>
    <t>wma-612003212</t>
  </si>
  <si>
    <t>wma-612003213</t>
  </si>
  <si>
    <t>wma-612003214</t>
  </si>
  <si>
    <t>wma-612003215</t>
  </si>
  <si>
    <t>wma-612003216</t>
  </si>
  <si>
    <t>wma-612003217</t>
  </si>
  <si>
    <t>wma-612003218</t>
  </si>
  <si>
    <t>wma-612003219</t>
  </si>
  <si>
    <t>wma-612003220</t>
  </si>
  <si>
    <t>wma-612003221</t>
  </si>
  <si>
    <t>wma-612003222</t>
  </si>
  <si>
    <t>wma-612003223</t>
  </si>
  <si>
    <t>wma-612003224</t>
  </si>
  <si>
    <t>wma-612003225</t>
  </si>
  <si>
    <t>wma-612003226</t>
  </si>
  <si>
    <t xml:space="preserve">  </t>
  </si>
  <si>
    <t>13 พ.ย.61</t>
  </si>
  <si>
    <t>wma-612003227</t>
  </si>
  <si>
    <t>wma-612003228</t>
  </si>
  <si>
    <t>wma-612003229</t>
  </si>
  <si>
    <t>wma-612003230</t>
  </si>
  <si>
    <t>wma-612003231</t>
  </si>
  <si>
    <t>wma-612003232</t>
  </si>
  <si>
    <t>wma-612003233</t>
  </si>
  <si>
    <t>wma-612003234</t>
  </si>
  <si>
    <t>wma-612003235</t>
  </si>
  <si>
    <t>wma-612003236</t>
  </si>
  <si>
    <t>wma-612003237</t>
  </si>
  <si>
    <t>wma-612003238</t>
  </si>
  <si>
    <t>wma-612003239</t>
  </si>
  <si>
    <t>wma-612003240</t>
  </si>
  <si>
    <t>wma-612003241</t>
  </si>
  <si>
    <t>wma-612003242</t>
  </si>
  <si>
    <t>wma-612003243</t>
  </si>
  <si>
    <t>wma-612003244</t>
  </si>
  <si>
    <t>wma-612003245</t>
  </si>
  <si>
    <t>wma-612003246</t>
  </si>
  <si>
    <t>wma-612003247</t>
  </si>
  <si>
    <t>wma-612003248</t>
  </si>
  <si>
    <t>wma-612003249</t>
  </si>
  <si>
    <t>wma-612003250</t>
  </si>
  <si>
    <t>wma-612003251</t>
  </si>
  <si>
    <t>wma-612003252</t>
  </si>
  <si>
    <t>wma-612003253</t>
  </si>
  <si>
    <t>wma-612003254</t>
  </si>
  <si>
    <t>wma-612003255</t>
  </si>
  <si>
    <t>wma-612003256</t>
  </si>
  <si>
    <t>wma-612003257</t>
  </si>
  <si>
    <t>wma-612003258</t>
  </si>
  <si>
    <t>wma-612003259</t>
  </si>
  <si>
    <t>wma-612003260</t>
  </si>
  <si>
    <t>wma-612003261</t>
  </si>
  <si>
    <t>wma-612003262</t>
  </si>
  <si>
    <t>wma-612003263</t>
  </si>
  <si>
    <t>wma-612003264</t>
  </si>
  <si>
    <t>wma-612003265</t>
  </si>
  <si>
    <t>14 พ.ย.61</t>
  </si>
  <si>
    <t>wma-612003266</t>
  </si>
  <si>
    <t>wma-612003267</t>
  </si>
  <si>
    <t>wma-612003268</t>
  </si>
  <si>
    <t>wma-612003269</t>
  </si>
  <si>
    <t>wma-612003270</t>
  </si>
  <si>
    <t>wma-612003271</t>
  </si>
  <si>
    <t>wma-612003272</t>
  </si>
  <si>
    <t>wma-612003273</t>
  </si>
  <si>
    <t>wma-612003274</t>
  </si>
  <si>
    <t>wma-612003275</t>
  </si>
  <si>
    <t>wma-612003276</t>
  </si>
  <si>
    <t>wma-612003277</t>
  </si>
  <si>
    <t>wma-612003278</t>
  </si>
  <si>
    <t>wma-612003279</t>
  </si>
  <si>
    <t>wma-612003280</t>
  </si>
  <si>
    <t>wma-612003281</t>
  </si>
  <si>
    <t>wma-612003282</t>
  </si>
  <si>
    <t>wma-612003283</t>
  </si>
  <si>
    <t>wma-612003284</t>
  </si>
  <si>
    <t>wma-612003285</t>
  </si>
  <si>
    <t>wma-612003286</t>
  </si>
  <si>
    <t>wma-612003287</t>
  </si>
  <si>
    <t>wma-612003288</t>
  </si>
  <si>
    <t>wma-612003289</t>
  </si>
  <si>
    <t>wma-612003290</t>
  </si>
  <si>
    <t>wma-612003291</t>
  </si>
  <si>
    <t>wma-612003292</t>
  </si>
  <si>
    <t>wma-612003293</t>
  </si>
  <si>
    <t>wma-612003294</t>
  </si>
  <si>
    <t>wma-612003295</t>
  </si>
  <si>
    <t>wma-612003296</t>
  </si>
  <si>
    <t>wma-612003297</t>
  </si>
  <si>
    <t>wma-612003298</t>
  </si>
  <si>
    <t>wma-612003299</t>
  </si>
  <si>
    <t>wma-612003300</t>
  </si>
  <si>
    <t>wma-612003301</t>
  </si>
  <si>
    <t>wma-612003302</t>
  </si>
  <si>
    <t>wma-612003303</t>
  </si>
  <si>
    <t>wma-612003304</t>
  </si>
  <si>
    <t>wma-613001218</t>
  </si>
  <si>
    <t>wma-613001219</t>
  </si>
  <si>
    <t>wma-613001220</t>
  </si>
  <si>
    <t>wma-613001221</t>
  </si>
  <si>
    <t>wma-613001222</t>
  </si>
  <si>
    <t>wma-613001223</t>
  </si>
  <si>
    <t>wma-613001224</t>
  </si>
  <si>
    <t>wma-613001225</t>
  </si>
  <si>
    <t>wma-613001226</t>
  </si>
  <si>
    <t>wma-613001227</t>
  </si>
  <si>
    <t>wma-613001228</t>
  </si>
  <si>
    <t>wma-613001229</t>
  </si>
  <si>
    <t>wma-613001230</t>
  </si>
  <si>
    <t>wma-613001231</t>
  </si>
  <si>
    <t>wma-613001232</t>
  </si>
  <si>
    <t>wma-613001233</t>
  </si>
  <si>
    <t>wma-613001234</t>
  </si>
  <si>
    <t>wma-613001235</t>
  </si>
  <si>
    <t>wma-613001236</t>
  </si>
  <si>
    <t>wma-613001237</t>
  </si>
  <si>
    <t>wma-613001238</t>
  </si>
  <si>
    <t>wma-613001239</t>
  </si>
  <si>
    <t>wma-613001240</t>
  </si>
  <si>
    <t>wma-613001241</t>
  </si>
  <si>
    <t>wma-613001242</t>
  </si>
  <si>
    <t>wma-613001243</t>
  </si>
  <si>
    <t>wma-613001244</t>
  </si>
  <si>
    <t>wma-613001245</t>
  </si>
  <si>
    <t>wma-613001246</t>
  </si>
  <si>
    <t>wma-613001247</t>
  </si>
  <si>
    <t>wma-613001248</t>
  </si>
  <si>
    <t>wma-613001249</t>
  </si>
  <si>
    <t>wma-613001250</t>
  </si>
  <si>
    <t>wma-613001251</t>
  </si>
  <si>
    <t>wma-613001252</t>
  </si>
  <si>
    <t>wma-613001253</t>
  </si>
  <si>
    <t>wma-613001254</t>
  </si>
  <si>
    <t>wma-613001255</t>
  </si>
  <si>
    <t>wma-613001256</t>
  </si>
  <si>
    <t>wma-613001257</t>
  </si>
  <si>
    <t>wma-613001258</t>
  </si>
  <si>
    <t>wma-613001259</t>
  </si>
  <si>
    <t>wma-613001260</t>
  </si>
  <si>
    <t>wma-613001261</t>
  </si>
  <si>
    <t>wma-613001262</t>
  </si>
  <si>
    <t>wma-613001263</t>
  </si>
  <si>
    <t>wma-613001264</t>
  </si>
  <si>
    <t>wma-613001265</t>
  </si>
  <si>
    <t>wma-613001266</t>
  </si>
  <si>
    <t>wma-613001267</t>
  </si>
  <si>
    <t>wma-613001268</t>
  </si>
  <si>
    <t>wma-613001269</t>
  </si>
  <si>
    <t>กค59-กย61</t>
  </si>
  <si>
    <t>15 พ.ย.61</t>
  </si>
  <si>
    <t>เมย61</t>
  </si>
  <si>
    <t>wma-612003305</t>
  </si>
  <si>
    <t>wma-612003306</t>
  </si>
  <si>
    <t>wma-612003307</t>
  </si>
  <si>
    <t>wma-612003308</t>
  </si>
  <si>
    <t>wma-612003309</t>
  </si>
  <si>
    <t>wma-612003310</t>
  </si>
  <si>
    <t>wma-612003311</t>
  </si>
  <si>
    <t>wma-612003312</t>
  </si>
  <si>
    <t>wma-612003313</t>
  </si>
  <si>
    <t>wma-612003314</t>
  </si>
  <si>
    <t>wma-612003315</t>
  </si>
  <si>
    <t>wma-612003316</t>
  </si>
  <si>
    <t>wma-612003317</t>
  </si>
  <si>
    <t>wma-612003318</t>
  </si>
  <si>
    <t>wma-612003319</t>
  </si>
  <si>
    <t>wma-612003320</t>
  </si>
  <si>
    <t>wma-612003321</t>
  </si>
  <si>
    <t>wma-612003322</t>
  </si>
  <si>
    <t>wma-612003323</t>
  </si>
  <si>
    <t>wma-612003324</t>
  </si>
  <si>
    <t>wma-612003325</t>
  </si>
  <si>
    <t>wma-612003326</t>
  </si>
  <si>
    <t>wma-612003327</t>
  </si>
  <si>
    <t>wma-612003328</t>
  </si>
  <si>
    <t>wma-612003329</t>
  </si>
  <si>
    <t>wma-612003330</t>
  </si>
  <si>
    <t>wma-612003331</t>
  </si>
  <si>
    <t>wma-612003332</t>
  </si>
  <si>
    <t>wma-612003333</t>
  </si>
  <si>
    <t>wma-612003334</t>
  </si>
  <si>
    <t>wma-612003335</t>
  </si>
  <si>
    <t>wma-612003336</t>
  </si>
  <si>
    <t>wma-612003337</t>
  </si>
  <si>
    <t>wma-612003338</t>
  </si>
  <si>
    <t>wma-612003339</t>
  </si>
  <si>
    <t>wma-612003340</t>
  </si>
  <si>
    <t>wma-612003341</t>
  </si>
  <si>
    <t>wma-612003342</t>
  </si>
  <si>
    <t>wma-612003343</t>
  </si>
  <si>
    <t>wma-612003344</t>
  </si>
  <si>
    <t>wma-612003345</t>
  </si>
  <si>
    <t>wma-612003346</t>
  </si>
  <si>
    <t>wma-612003347</t>
  </si>
  <si>
    <t>wma-612003348</t>
  </si>
  <si>
    <t>wma-612003349</t>
  </si>
  <si>
    <t>wma-612003350</t>
  </si>
  <si>
    <t>wma-613001270</t>
  </si>
  <si>
    <t>wma-613001271</t>
  </si>
  <si>
    <t>wma-613001272</t>
  </si>
  <si>
    <t>wma-613001273</t>
  </si>
  <si>
    <t>wma-613001274</t>
  </si>
  <si>
    <t>wma-613001275</t>
  </si>
  <si>
    <t>wma-613001276</t>
  </si>
  <si>
    <t>wma-613001277</t>
  </si>
  <si>
    <t>wma-613001278</t>
  </si>
  <si>
    <t>wma-613001279</t>
  </si>
  <si>
    <t>wma-613001280</t>
  </si>
  <si>
    <t>wma-613001281</t>
  </si>
  <si>
    <t>wma-613001282</t>
  </si>
  <si>
    <t>wma-613001283</t>
  </si>
  <si>
    <t>wma-613001284</t>
  </si>
  <si>
    <t>wma-613001285</t>
  </si>
  <si>
    <t>wma-613001286</t>
  </si>
  <si>
    <t>wma-613001287</t>
  </si>
  <si>
    <t>wma-613001288</t>
  </si>
  <si>
    <t>wma-613001289</t>
  </si>
  <si>
    <t>โอนเงินเข้า บช อจน. จำนวนเงิน 1,417.- บาท</t>
  </si>
  <si>
    <t>16 พ.ย.61</t>
  </si>
  <si>
    <t>wma-612003351</t>
  </si>
  <si>
    <t>wma-612003352</t>
  </si>
  <si>
    <t>wma-612003353</t>
  </si>
  <si>
    <t>wma-612003354</t>
  </si>
  <si>
    <t>wma-612003355</t>
  </si>
  <si>
    <t>wma-612003356</t>
  </si>
  <si>
    <t>wma-612003357</t>
  </si>
  <si>
    <t>wma-612003358</t>
  </si>
  <si>
    <t>wma-612003359</t>
  </si>
  <si>
    <t>wma-612003360</t>
  </si>
  <si>
    <t>wma-612003361</t>
  </si>
  <si>
    <t>wma-612003362</t>
  </si>
  <si>
    <t>wma-612003363</t>
  </si>
  <si>
    <t>wma-612003364</t>
  </si>
  <si>
    <t>wma-612003365</t>
  </si>
  <si>
    <t>wma-612003366</t>
  </si>
  <si>
    <t>wma-612003367</t>
  </si>
  <si>
    <t>wma-612003368</t>
  </si>
  <si>
    <t>wma-612003369</t>
  </si>
  <si>
    <t>wma-612003370</t>
  </si>
  <si>
    <t>wma-612003371</t>
  </si>
  <si>
    <t>wma-612003372</t>
  </si>
  <si>
    <t>wma-612003373</t>
  </si>
  <si>
    <t>wma-612003374</t>
  </si>
  <si>
    <t>wma-612003375</t>
  </si>
  <si>
    <t>wma-612003376</t>
  </si>
  <si>
    <t>wma-612003377</t>
  </si>
  <si>
    <t>wma-612003378</t>
  </si>
  <si>
    <t>wma-612003379</t>
  </si>
  <si>
    <t>wma-612003380</t>
  </si>
  <si>
    <t>wma-612003381</t>
  </si>
  <si>
    <t>wma-612003382</t>
  </si>
  <si>
    <t>wma-612003383</t>
  </si>
  <si>
    <t>wma-612003384</t>
  </si>
  <si>
    <t>wma-612003385</t>
  </si>
  <si>
    <t>wma-612003386</t>
  </si>
  <si>
    <t>wma-612003387</t>
  </si>
  <si>
    <t>wma-612003388</t>
  </si>
  <si>
    <t>wma-612003389</t>
  </si>
  <si>
    <t>wma-612003390</t>
  </si>
  <si>
    <t>wma-612003391</t>
  </si>
  <si>
    <t>wma-612003392</t>
  </si>
  <si>
    <t>wma-613001290</t>
  </si>
  <si>
    <t>wma-613001291</t>
  </si>
  <si>
    <t>wma-613001292</t>
  </si>
  <si>
    <t>wma-613001293</t>
  </si>
  <si>
    <t>wma-613001294</t>
  </si>
  <si>
    <t>wma-613001295</t>
  </si>
  <si>
    <t>wma-613001296</t>
  </si>
  <si>
    <t>wma-613001297</t>
  </si>
  <si>
    <t>19 พ.ย.61</t>
  </si>
  <si>
    <t>wma-612003393</t>
  </si>
  <si>
    <t>wma-612003394</t>
  </si>
  <si>
    <t>wma-612003395</t>
  </si>
  <si>
    <t>wma-612003396</t>
  </si>
  <si>
    <t>wma-612003397</t>
  </si>
  <si>
    <t>wma-612003398</t>
  </si>
  <si>
    <t>wma-612003399</t>
  </si>
  <si>
    <t>wma-612003400</t>
  </si>
  <si>
    <t>wma-612003401</t>
  </si>
  <si>
    <t>wma-612003402</t>
  </si>
  <si>
    <t>wma-612003403</t>
  </si>
  <si>
    <t>wma-612003404</t>
  </si>
  <si>
    <t>wma-612003405</t>
  </si>
  <si>
    <t>wma-612003406</t>
  </si>
  <si>
    <t>wma-612003407</t>
  </si>
  <si>
    <t>wma-612003408</t>
  </si>
  <si>
    <t>wma-612003409</t>
  </si>
  <si>
    <t>wma-612003410</t>
  </si>
  <si>
    <t>wma-612003411</t>
  </si>
  <si>
    <t>wma-612003412</t>
  </si>
  <si>
    <t>wma-612003413</t>
  </si>
  <si>
    <t>wma-612003414</t>
  </si>
  <si>
    <t>wma-612003415</t>
  </si>
  <si>
    <t>wma-612003416</t>
  </si>
  <si>
    <t>wma-612003417</t>
  </si>
  <si>
    <t>wma-612003418</t>
  </si>
  <si>
    <t>wma-612003419</t>
  </si>
  <si>
    <t>wma-612003420</t>
  </si>
  <si>
    <t>wma-612003421</t>
  </si>
  <si>
    <t>wma-612003422</t>
  </si>
  <si>
    <t>wma-612003423</t>
  </si>
  <si>
    <t>wma-612003424</t>
  </si>
  <si>
    <t>wma-612003425</t>
  </si>
  <si>
    <t>wma-612003426</t>
  </si>
  <si>
    <t>wma-612003427</t>
  </si>
  <si>
    <t>wma-612003428</t>
  </si>
  <si>
    <t>wma-612003429</t>
  </si>
  <si>
    <t>wma-612003430</t>
  </si>
  <si>
    <t>wma-612003431</t>
  </si>
  <si>
    <t>wma-612003432</t>
  </si>
  <si>
    <t>wma-612003433</t>
  </si>
  <si>
    <t>wma-612003434</t>
  </si>
  <si>
    <t>wma-612003435</t>
  </si>
  <si>
    <t>wma-612003436</t>
  </si>
  <si>
    <t>wma-612003437</t>
  </si>
  <si>
    <t>wma-612003438</t>
  </si>
  <si>
    <t>wma-612003439</t>
  </si>
  <si>
    <t>wma-612003440</t>
  </si>
  <si>
    <t>wma-612003441</t>
  </si>
  <si>
    <t>wma-612003442</t>
  </si>
  <si>
    <t>wma-612003443</t>
  </si>
  <si>
    <t>25 ถ.สุคนธ์ มหาราช ซ.10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</si>
  <si>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</si>
  <si>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wma-613001298</t>
  </si>
  <si>
    <t>wma-613001299</t>
  </si>
  <si>
    <t>wma-613001300</t>
  </si>
  <si>
    <t>wma-613001301</t>
  </si>
  <si>
    <t>wma-613001302</t>
  </si>
  <si>
    <t>wma-613001303</t>
  </si>
  <si>
    <t>wma-613001304</t>
  </si>
  <si>
    <t>wma-613001305</t>
  </si>
  <si>
    <t>wma-613001306</t>
  </si>
  <si>
    <t>wma-613001307</t>
  </si>
  <si>
    <t>wma-613001308</t>
  </si>
  <si>
    <t>wma-613001309</t>
  </si>
  <si>
    <t>wma-613001310</t>
  </si>
  <si>
    <t>wma-613001311</t>
  </si>
  <si>
    <t>wma-613001312</t>
  </si>
  <si>
    <t>wma-613001313</t>
  </si>
  <si>
    <t>wma-613001314</t>
  </si>
  <si>
    <t>wma-613001315</t>
  </si>
  <si>
    <t>wma-613001316</t>
  </si>
  <si>
    <t>wma-613001317</t>
  </si>
  <si>
    <t>wma-613001318</t>
  </si>
  <si>
    <t>ชำระเช็คเลขที่ 10240185 จำนวนเงิน 86.14 บาท</t>
  </si>
  <si>
    <t>26-30 ถ.มหาราช ต.ป่ากน้ำ อ.เมืองกระบี่ จ.กระบี่</t>
  </si>
  <si>
    <t>21 พ.ย.61</t>
  </si>
  <si>
    <t>wma-612003444</t>
  </si>
  <si>
    <t>wma-612003445</t>
  </si>
  <si>
    <t>wma-612003446</t>
  </si>
  <si>
    <t>wma-612003447</t>
  </si>
  <si>
    <t>wma-612003448</t>
  </si>
  <si>
    <t>wma-612003449</t>
  </si>
  <si>
    <t>wma-612003450</t>
  </si>
  <si>
    <t>wma-612003451</t>
  </si>
  <si>
    <t>wma-612003452</t>
  </si>
  <si>
    <t>wma-612003453</t>
  </si>
  <si>
    <t>wma-612003454</t>
  </si>
  <si>
    <t>wma-612003455</t>
  </si>
  <si>
    <t>wma-612003456</t>
  </si>
  <si>
    <t>wma-612003457</t>
  </si>
  <si>
    <t>wma-612003458</t>
  </si>
  <si>
    <t>wma-612003459</t>
  </si>
  <si>
    <t>wma-612003460</t>
  </si>
  <si>
    <t>wma-612003461</t>
  </si>
  <si>
    <t>wma-612003462</t>
  </si>
  <si>
    <t>wma-612003463</t>
  </si>
  <si>
    <t>wma-612003464</t>
  </si>
  <si>
    <t>wma-612003465</t>
  </si>
  <si>
    <t>wma-612003466</t>
  </si>
  <si>
    <t>wma-612003467</t>
  </si>
  <si>
    <t>wma-612003468</t>
  </si>
  <si>
    <t>wma-612003469</t>
  </si>
  <si>
    <t>กย-ตค60</t>
  </si>
  <si>
    <t>wma-613001319</t>
  </si>
  <si>
    <t>wma-613001320</t>
  </si>
  <si>
    <t>wma-612003470</t>
  </si>
  <si>
    <t>โอนเงินเข้า บช อจน. จำนวนเงิน 337.05 บาท</t>
  </si>
  <si>
    <t>กิตตินันท์ ประไพจิตร</t>
  </si>
  <si>
    <t>23 พ.ย.61</t>
  </si>
  <si>
    <t>โอนเงินเข้า บช อจน. จำนวนเงิน 6,834.68 บาท</t>
  </si>
  <si>
    <t>wma-612003471</t>
  </si>
  <si>
    <t>wma-612003472</t>
  </si>
  <si>
    <t>wma-612003473</t>
  </si>
  <si>
    <t>wma-612003474</t>
  </si>
  <si>
    <t>ชำระเช็คเลขที่ 00738347 จำนวนเงิน 1,908.88 บาท</t>
  </si>
  <si>
    <t xml:space="preserve">โอนเงินเข้า บช อจน. จำนวนเงิน 2,332.60 บาท </t>
  </si>
  <si>
    <t>wma-613001321</t>
  </si>
  <si>
    <t>wma-613001322</t>
  </si>
  <si>
    <t>wma-613001323</t>
  </si>
  <si>
    <t>wma-613001324</t>
  </si>
  <si>
    <t>wma-613001325</t>
  </si>
  <si>
    <t xml:space="preserve"> </t>
  </si>
  <si>
    <t>26 พ.ย.61</t>
  </si>
  <si>
    <t>wma-612003475</t>
  </si>
  <si>
    <t>wma-612003476</t>
  </si>
  <si>
    <t>wma-612003477</t>
  </si>
  <si>
    <t>wma-612003478</t>
  </si>
  <si>
    <t>wma-612003479</t>
  </si>
  <si>
    <t>wma-612003480</t>
  </si>
  <si>
    <t>wma-612003481</t>
  </si>
  <si>
    <t>wma-612003482</t>
  </si>
  <si>
    <t>wma-613001326</t>
  </si>
  <si>
    <t>71/10 ถ.อิสรา ต.ปากน้ำ อ.เมืองกระบี่ จ.กระบี่</t>
  </si>
  <si>
    <t>71/11 ถ.อิสรา ต.ปากน้ำ อ.เมืองกระบี่ จ.กระบี่</t>
  </si>
  <si>
    <t>wma-612003483</t>
  </si>
  <si>
    <t>wma-612003484</t>
  </si>
  <si>
    <t>wma-612003485</t>
  </si>
  <si>
    <t>wma-612003486</t>
  </si>
  <si>
    <t>wma-612003487</t>
  </si>
  <si>
    <t>wma-612003488</t>
  </si>
  <si>
    <t>wma-612003489</t>
  </si>
  <si>
    <t>wma-612003490</t>
  </si>
  <si>
    <t>wma-612003491</t>
  </si>
  <si>
    <t>30 พ.ย.61</t>
  </si>
  <si>
    <t>1496446</t>
  </si>
  <si>
    <t>ชำระเช็คเลขที่ 10375841 จำนวนเงิน 7,815.82 บาท</t>
  </si>
  <si>
    <t>โอนเงินเข้า บช.อจน. จำนวนเงิน 2,069.38 บาท</t>
  </si>
  <si>
    <t>wma-613001327</t>
  </si>
  <si>
    <t>wma-613001328</t>
  </si>
  <si>
    <t>wma-613001329</t>
  </si>
  <si>
    <t>wma-613001330</t>
  </si>
  <si>
    <t>มค-เมย60</t>
  </si>
  <si>
    <t>โอนเงินเข้า บช.อจน.จำนวนเงิน 2,069.38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</si>
</sst>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1" fillId="4" borderId="1" xfId="0" applyNumberFormat="1" applyFont="1" applyFill="1" applyBorder="1"/>
    <xf numFmtId="166" fontId="1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6" fontId="7" fillId="4" borderId="1" xfId="1" applyFont="1" applyFill="1" applyBorder="1"/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 applyAlignment="1">
      <alignment horizontal="right"/>
    </xf>
    <xf numFmtId="0" fontId="1" fillId="4" borderId="1" xfId="1" applyNumberFormat="1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0" fontId="1" fillId="4" borderId="0" xfId="0" applyFont="1" applyFill="1"/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8" borderId="2" xfId="2" applyFont="1" applyFill="1" applyBorder="1" applyAlignment="1">
      <alignment horizontal="center" vertical="center"/>
    </xf>
    <xf numFmtId="165" fontId="8" fillId="8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เมย59-กย61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เมย59-กย61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กย60-กย61</v>
          </cell>
        </row>
        <row r="13"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กค-กย60/สค-กย61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กย61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กย61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พย59-กย61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กพ60-กย61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เมย59-กย61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เมย-กย/พย60/มค-กย61</v>
          </cell>
        </row>
        <row r="26"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เมย59-กย61</v>
          </cell>
        </row>
        <row r="27"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เมย59-กย61</v>
          </cell>
        </row>
        <row r="29"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พค-กย61</v>
          </cell>
        </row>
        <row r="30"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สค60-กย61</v>
          </cell>
        </row>
        <row r="34"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เมย59-กย61</v>
          </cell>
        </row>
        <row r="35"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เมย59-กย61</v>
          </cell>
        </row>
        <row r="37"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</v>
          </cell>
        </row>
        <row r="41">
          <cell r="D41" t="str">
            <v>นายนฤชา ศรีนุ่น (ร้านลูกน้ำซาวด์)</v>
          </cell>
          <cell r="E41" t="str">
            <v>48 ถ.มหาราช ซ.10 ต.ปากน้ำ อ.เมืองกระบี่ จ.กระบี่</v>
          </cell>
          <cell r="F41" t="str">
            <v>-</v>
          </cell>
        </row>
        <row r="42">
          <cell r="D42" t="str">
            <v>นางฉัตรกมล ปากลาว</v>
          </cell>
          <cell r="E42" t="str">
            <v xml:space="preserve">11/1 ถ.มหาราช ซ.11 ต.ปากน้ำ อ.เมืองกระบี่ จ.กระบี่ </v>
          </cell>
          <cell r="F42" t="str">
            <v>-</v>
          </cell>
        </row>
        <row r="43">
          <cell r="D43" t="str">
            <v>นางฐิติพร บุญเรืองขาว</v>
          </cell>
          <cell r="E43" t="str">
            <v>29 ถ.มหาราช ซ.11 ต.ปากน้ำ อ.เมืองกระบี่ จ.กระบี่</v>
          </cell>
          <cell r="F43" t="str">
            <v>เมย59-กย61</v>
          </cell>
        </row>
        <row r="44">
          <cell r="D44" t="str">
            <v>น.ส.จุติพร แพนลา</v>
          </cell>
          <cell r="E44" t="str">
            <v xml:space="preserve">88/22 ถ.มหาราช ซ.11 ต.ปากน้ำ อ.เมืองกระบี่ จ.กระบี่ </v>
          </cell>
          <cell r="F44" t="str">
            <v>เมย59-สค60/มค61</v>
          </cell>
        </row>
        <row r="45"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เมย-กย/พย59-กย61</v>
          </cell>
        </row>
        <row r="46"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เมย59-กย61</v>
          </cell>
        </row>
        <row r="47"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เมย59-กย61</v>
          </cell>
        </row>
        <row r="48"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เมย59-กย61</v>
          </cell>
        </row>
        <row r="49">
          <cell r="D49" t="str">
            <v>นางจันทร์เพ็ญ แตงจุ้ย</v>
          </cell>
          <cell r="E49" t="str">
            <v>7/2 ถ.มหาราช ต.ปากน้ำ อ.เมืองกระบี่ จ.กระบี่</v>
          </cell>
          <cell r="F49" t="str">
            <v>เมย59-กย61</v>
          </cell>
        </row>
        <row r="50">
          <cell r="D50" t="str">
            <v>บ.ศรีผ่องพานิชย์</v>
          </cell>
          <cell r="E50" t="str">
            <v>9 ถ.มหาราช ต.ปากน้ำ อ.เมืองกระบี่ จ.กระบี่</v>
          </cell>
          <cell r="F50" t="str">
            <v>กค-ธค59/สค60-กย61</v>
          </cell>
        </row>
        <row r="51">
          <cell r="D51" t="str">
            <v>น.ส.อัณศยา บุญชนะวิวัฒน์</v>
          </cell>
          <cell r="E51" t="str">
            <v>9/6 ถ.มหาราช ต.ปากน้ำ อ.เมืองกระบี่ จ.กระบี่</v>
          </cell>
          <cell r="F51" t="str">
            <v>เมย59-กย61</v>
          </cell>
        </row>
        <row r="52">
          <cell r="D52" t="str">
            <v>น.ส.อัณศยา บุญชนะวิวัฒน์</v>
          </cell>
          <cell r="E52" t="str">
            <v>9/7 ถ.มหาราช ต.ปากน้ำ อ.เมืองกระบี่ จ.กระบี่</v>
          </cell>
          <cell r="F52" t="str">
            <v>เมย59-กย61</v>
          </cell>
        </row>
        <row r="53">
          <cell r="D53" t="str">
            <v>นางสุนีย์ แจ่มวุฒิปรีชา</v>
          </cell>
          <cell r="E53" t="str">
            <v>11 ถ.มหาราช ต.ปากน้ำ อ.เมืองกระบี่ จ.กระบี่</v>
          </cell>
          <cell r="F53" t="str">
            <v>กค-กย59/มค-กพ/เมย60-กย61</v>
          </cell>
        </row>
        <row r="54">
          <cell r="D54" t="str">
            <v>นางฉัตรกมล ปากลาว</v>
          </cell>
          <cell r="E54" t="str">
            <v>11 ถ.มหาราช ต.ปากน้ำ อ.เมืองกระบี่ จ.กระบี่</v>
          </cell>
          <cell r="F54" t="str">
            <v>กค59-กค/กย60-กย61</v>
          </cell>
        </row>
        <row r="55">
          <cell r="D55" t="str">
            <v>น.ส.สุรีมาศ แซ่เตียว</v>
          </cell>
          <cell r="E55" t="str">
            <v>11-13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นายวิชัย เมธีไตรรัตน์</v>
          </cell>
          <cell r="E56" t="str">
            <v>13 ถ.มหาราช ต.ปากน้ำ อ.เมืองกระบี่ จ.กระบี่</v>
          </cell>
          <cell r="F56" t="str">
            <v>มิย59-กย61</v>
          </cell>
        </row>
        <row r="57">
          <cell r="D57" t="str">
            <v>น.ส.ผ่องศรี ภูเก้าล้วน (บริษัทสยามกลการ)</v>
          </cell>
          <cell r="E57" t="str">
            <v>15 ถ.มหาราช ต.ปากน้ำ อ.เมืองกระบี่ จ.กระบี่</v>
          </cell>
          <cell r="F57" t="str">
            <v>เมย59-กย61</v>
          </cell>
        </row>
        <row r="58">
          <cell r="D58" t="str">
            <v>นายศุภกร บุญช่วย</v>
          </cell>
          <cell r="E58" t="str">
            <v>17 ถ.มหาราช ต.ปากน้ำ อ.เมืองกระบี่ จ.กระบี่</v>
          </cell>
          <cell r="F58" t="str">
            <v>เมย59-กย61</v>
          </cell>
        </row>
        <row r="59">
          <cell r="D59" t="str">
            <v>นายบุญเลิศ  กังแฮ</v>
          </cell>
          <cell r="E59" t="str">
            <v>17/68 ถ.มหาราช ต.ปากน้ำ อ.เมืองกระบี่ จ.กระบี่</v>
          </cell>
          <cell r="F59" t="str">
            <v>เมย59-กย61</v>
          </cell>
        </row>
        <row r="60">
          <cell r="D60" t="str">
            <v>นายเติมศักดิ์ จิววุฒิพงค์</v>
          </cell>
          <cell r="E60" t="str">
            <v>17/76 ถ.มหาราช ต.ปากน้ำ อ.เมืองกระบี่ จ.กระบี่</v>
          </cell>
          <cell r="F60" t="str">
            <v>มิย59-ธค60</v>
          </cell>
        </row>
        <row r="61"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เมย59-กย61</v>
          </cell>
        </row>
        <row r="62"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เมย59-พค/กค-กย61</v>
          </cell>
        </row>
        <row r="65"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เมย59-กย61</v>
          </cell>
        </row>
        <row r="67"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กย61</v>
          </cell>
        </row>
        <row r="68"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มิย60-กย61</v>
          </cell>
        </row>
        <row r="71"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เมย-มิย/สค/ตค59-เมย/พค-มิย/สค/พย60-กย61</v>
          </cell>
        </row>
        <row r="72"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กย59-มีค/พค60-กย61</v>
          </cell>
        </row>
        <row r="74"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เมย59-กย61</v>
          </cell>
        </row>
        <row r="77"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เมย59-กย61</v>
          </cell>
        </row>
        <row r="78"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เมย59-กย61</v>
          </cell>
        </row>
        <row r="80"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กย61</v>
          </cell>
        </row>
        <row r="81"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ธนาคารกรุงศรีอยุธยา จำกัด (มหาชน) เลขที่ผู้เสียภาษีอากร 0107536001079 ภพ.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มิย60-กย61</v>
          </cell>
        </row>
        <row r="88"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มิย60-กย61</v>
          </cell>
        </row>
        <row r="89"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มิย60-กย61</v>
          </cell>
        </row>
        <row r="90"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 (สำนักงานใหญ๋)</v>
          </cell>
          <cell r="F90" t="str">
            <v>-</v>
          </cell>
        </row>
        <row r="91"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กย61</v>
          </cell>
        </row>
        <row r="95"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เมย-กย61</v>
          </cell>
        </row>
        <row r="97"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น.ส.ชญาน์นันท์ สุวรรณสว่าง(089-4426247)</v>
          </cell>
          <cell r="E98" t="str">
            <v>147/7 ถ.มหาราช ต.ปากน้ำ อ.เมืองกระบี่ จ.กระบี่ 81000</v>
          </cell>
          <cell r="F98" t="str">
            <v>เมย59-กย61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พย60-กย61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เมย/สค-กย61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สค-กย61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เมย-กย61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เมย59-กย61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กย61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กพ-กย61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กย61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พย60-กย61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เมย59-กย61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เมย59-กย61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มีค-กย61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สค-กย61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พย59-มีค/มิย-กย61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เมย59-กย61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เมย59-กย61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เมย59-กย61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เมย59-กย61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เมย59-กย61</v>
          </cell>
        </row>
        <row r="123">
          <cell r="D123" t="str">
            <v>นายกิตติพงศ์ จิววุฒิพงศ์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พค60-กย61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มค-กพ/พค-กย61</v>
          </cell>
        </row>
        <row r="127">
          <cell r="D127" t="str">
            <v>นายกิตติพงษ์ จิววุฒิพงศ์</v>
          </cell>
          <cell r="E127" t="str">
            <v>223/24 ถ.มหาราช ต.ปากน้ำ อ.เมืองกระบี่ จ.กระบี่</v>
          </cell>
          <cell r="F127" t="str">
            <v>พค-กค60/มิย-กย61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พย60-กย61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-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กย61</v>
          </cell>
        </row>
        <row r="132"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เมย59-กย61</v>
          </cell>
        </row>
        <row r="136"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กพ-กย61</v>
          </cell>
        </row>
        <row r="137"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D138" t="str">
            <v>นายปภพ เจียวก๊ก</v>
          </cell>
          <cell r="E138" t="str">
            <v>237 ถ.มหาราช ต.ปากน้ำ อ.เมืองกระบี่ จ.กระบี่</v>
          </cell>
          <cell r="F138" t="str">
            <v>เมย59-พย60/กพ/พค-กย61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เมย59-กย61</v>
          </cell>
        </row>
        <row r="140"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เมย59-กย61</v>
          </cell>
        </row>
        <row r="141"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สค59-กย61</v>
          </cell>
        </row>
        <row r="142"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พค59-กย61</v>
          </cell>
        </row>
        <row r="143"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เมย59-กย61</v>
          </cell>
        </row>
        <row r="144"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เมย59-ตค60/กพ-เมย61</v>
          </cell>
        </row>
        <row r="145"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เมย-กย61</v>
          </cell>
        </row>
        <row r="146"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เมย59-กย61</v>
          </cell>
        </row>
        <row r="147">
          <cell r="D147" t="str">
            <v>นายธนิต อ่าวสกุล (เพื่อนนักเรียน)</v>
          </cell>
          <cell r="E147" t="str">
            <v>12 ถ.มหาราช ต.ปากน้ำ อ.เมืองกระบี่ จ.กระบี่</v>
          </cell>
          <cell r="F147" t="str">
            <v>สค-ตค60/มิย-กย61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มค-กย61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เมย59-กย61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เมย59-กย61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เมย59-กย61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กย61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เมย59-กย61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ธค60-กย61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เมย59-กย61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เมย59-กย61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เมย59-กย61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เมย59-กย61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เมย59-กย61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เมย-กย61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กย61</v>
          </cell>
        </row>
        <row r="174"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เมย59-กย61</v>
          </cell>
        </row>
        <row r="176"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พค59-กย61</v>
          </cell>
        </row>
        <row r="178">
          <cell r="D178" t="str">
            <v>นางอำพร  แจ่มวุฒิปรีชา (เก๋บิวตี้)</v>
          </cell>
          <cell r="E178" t="str">
            <v>90/5 ถ.มหาราช ต.ปากน้ำ อ.เมืองกระบี่ จ.กระบี่</v>
          </cell>
          <cell r="F178" t="str">
            <v>พค59-กย61</v>
          </cell>
        </row>
        <row r="179">
          <cell r="D179" t="str">
            <v>นางศิรินารถ จันทร์เจนจบ (บุ๋ม บิ๋ม) แว่นท็อปเจริญ</v>
          </cell>
          <cell r="E179" t="str">
            <v>90/6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นางฉวีลักษณ์ อังสุธากุล (บริษัท เวชกรรม กระบี่ จำกัด)</v>
          </cell>
          <cell r="E180" t="str">
            <v>90/7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นายสมพร ปุริมาพันธ์</v>
          </cell>
          <cell r="E181" t="str">
            <v>90/9 ถ.มหาราช ต.ปากน้ำ อ.เมืองกระบี่ จ.กระบี่</v>
          </cell>
          <cell r="F181" t="str">
            <v>-</v>
          </cell>
        </row>
        <row r="182">
          <cell r="D182" t="str">
            <v>นายสุประดิษฐ์ อรุณธรรมรัตน์ (ดร.มนตรี)</v>
          </cell>
          <cell r="E182" t="str">
            <v>90/10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น.ส.นวลนิตย์ พานิชชาติ</v>
          </cell>
          <cell r="E183" t="str">
            <v>90/11 ถ.มหาราช ต.ปากน้ำ อ.เมืองกระบี่ จ.กระบี่</v>
          </cell>
          <cell r="F183" t="str">
            <v>เมย59-กย61</v>
          </cell>
        </row>
        <row r="184">
          <cell r="D184" t="str">
            <v>นางศิริมา อร่ามรุ่งโรจน์ (สอนพิเศษ)</v>
          </cell>
          <cell r="E184" t="str">
            <v>90/15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บริษัทกระบี่ประดิษฐ์เทรดดิ้งจำกัด</v>
          </cell>
          <cell r="E185" t="str">
            <v>90/16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นางดวงตา พยัฆวรรณ</v>
          </cell>
          <cell r="E186" t="str">
            <v>90/17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นางสุนิศา พูลพิทักษ์ธรรม (ธีดิจิตอล)</v>
          </cell>
          <cell r="E187" t="str">
            <v>90/18 ถ.มหาราช ต.ปากน้ำ อ.เมืองกระบี่ จ.กระบี่</v>
          </cell>
          <cell r="F187" t="str">
            <v>กพ-กย61</v>
          </cell>
        </row>
        <row r="188">
          <cell r="D188" t="str">
            <v>นางรัตนา รักมิตร</v>
          </cell>
          <cell r="E188" t="str">
            <v>90/19 ถ.มหาราช ต.ปากน้ำ อ.เมืองกระบี่ จ.กระบี่</v>
          </cell>
          <cell r="F188" t="str">
            <v>เมย59-กย61</v>
          </cell>
        </row>
        <row r="189">
          <cell r="D189" t="str">
            <v>นางขิ้ม ด่านพิทักษ์พงศ์ (แก้วฟ้า)</v>
          </cell>
          <cell r="E189" t="str">
            <v>90/24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นางขิ้ม ด่านพิทักษ์พงศ์ (แก้วฟ้า)</v>
          </cell>
          <cell r="E190" t="str">
            <v>90/25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90/26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นายอนุศักดิ์ อำไพวิกรัย (ห้างเมอรี่คิง)</v>
          </cell>
          <cell r="E192" t="str">
            <v>90/27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นายกิตติ อำพลจันทร์ (ฟันดีคลินิค)</v>
          </cell>
          <cell r="E193" t="str">
            <v>90/29 ถ.มหาราช ต.ปากน้ำ อ.เมืองกระบี่ จ.กระบี่</v>
          </cell>
          <cell r="F193" t="str">
            <v>เมย59-กย61</v>
          </cell>
        </row>
        <row r="194">
          <cell r="D194" t="str">
            <v>น.ส.สมฤดี ริมดุสิต (ร้านรักษ์สุขภาพ)</v>
          </cell>
          <cell r="E194" t="str">
            <v>90/30 ถ.มหาราช ต.ปากน้ำ อ.เมืองกระบี่ จ.กระบี่</v>
          </cell>
          <cell r="F194" t="str">
            <v>มิย60-กย61</v>
          </cell>
        </row>
        <row r="195">
          <cell r="D195" t="str">
            <v>น.ส.ปิติยา ปักเข็ม</v>
          </cell>
          <cell r="E195" t="str">
            <v>90/31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บริษัท รวมใจยนตรการ จำกัด</v>
          </cell>
          <cell r="E196" t="str">
            <v>90/33 ถ.มหาราช ต.ปากน้ำ อ.เมืองกระบี่ จ.กระบี่</v>
          </cell>
          <cell r="F196" t="str">
            <v>-</v>
          </cell>
        </row>
        <row r="197">
          <cell r="D197" t="str">
            <v>นายวิชัย ประดิษฐ์สถบดี</v>
          </cell>
          <cell r="E197" t="str">
            <v>90/38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นายสมพร ดำรงอ่องตระกูล (จำหน่ายตั๋ว)</v>
          </cell>
          <cell r="E198" t="str">
            <v>90/39 ถ.มหาราช ต.ปากน้ำ อ.เมืองกระบี่ จ.กระบี่</v>
          </cell>
          <cell r="F198" t="str">
            <v>ตค59-กย61</v>
          </cell>
        </row>
        <row r="199">
          <cell r="D199" t="str">
            <v>นายสิทธิศักดิ์ เฮงพงษ์ธร</v>
          </cell>
          <cell r="E199" t="str">
            <v>90/40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นางเปรมฤดี ศุภธาราวิศาล</v>
          </cell>
          <cell r="E200" t="str">
            <v>90/43 ถ.มหาราช ต.ปากน้ำ อ.เมืองกระบี่ จ.กระบี่</v>
          </cell>
          <cell r="F200" t="str">
            <v>เมย-สค/ตค59-กย61</v>
          </cell>
        </row>
        <row r="201">
          <cell r="D201" t="str">
            <v>นางเปรมฤดี ศุภธาราวิศาล</v>
          </cell>
          <cell r="E201" t="str">
            <v>90/44 ถ.มหาราช ต.ปากน้ำ อ.เมืองกระบี่ จ.กระบี่</v>
          </cell>
          <cell r="F201" t="str">
            <v>-</v>
          </cell>
        </row>
        <row r="202">
          <cell r="D202" t="str">
            <v>นางวรรณภา วงศ์เกียรติ์สุภาพ (สนิท 69)</v>
          </cell>
          <cell r="E202" t="str">
            <v>90/45-46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นายรอง ภูเก้าล้วน</v>
          </cell>
          <cell r="E203" t="str">
            <v>90/48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 (มหาราชเภสัช)</v>
          </cell>
          <cell r="E204" t="str">
            <v>90/50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มิย-กย61</v>
          </cell>
        </row>
        <row r="206"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มค-กย61</v>
          </cell>
        </row>
        <row r="207"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ธค60-กย61</v>
          </cell>
        </row>
        <row r="211"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</v>
          </cell>
        </row>
        <row r="212"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ธค60-กย61</v>
          </cell>
        </row>
        <row r="213"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มค-กย61</v>
          </cell>
        </row>
        <row r="215"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เมย59-กย61</v>
          </cell>
        </row>
        <row r="216"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กพ-กย61</v>
          </cell>
        </row>
        <row r="219"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สค-กย61</v>
          </cell>
        </row>
        <row r="220"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กค-กย61</v>
          </cell>
        </row>
        <row r="221"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D222" t="str">
            <v>น.ส.วนาสิริ นิวัตภัทรพร</v>
          </cell>
          <cell r="E222" t="str">
            <v>94/15 ถ.มหาราช ต.ปากน้ำ อ.เมืองกระบี่ จ.กระบี่</v>
          </cell>
          <cell r="F222" t="str">
            <v>เมย59-ธค60</v>
          </cell>
        </row>
        <row r="223">
          <cell r="D223" t="str">
            <v>น.ส.วนาสิริ นิวัตภัทรพร</v>
          </cell>
          <cell r="E223" t="str">
            <v>94/16 ถ.มหาราช ต.ปากน้ำ อ.เมืองกระบี่ จ.กระบี่</v>
          </cell>
          <cell r="F223" t="str">
            <v>เมย59-พย60</v>
          </cell>
        </row>
        <row r="224">
          <cell r="D224" t="str">
            <v>น.ส.วนาสิริ นิวัตภัทรพร</v>
          </cell>
          <cell r="E224" t="str">
            <v>94/17 ถ.มหาราช ต.ปากน้ำ อ.เมืองกระบี่ จ.กระบี่</v>
          </cell>
          <cell r="F224" t="str">
            <v>เมย59-ธค60</v>
          </cell>
        </row>
        <row r="225">
          <cell r="D225" t="str">
            <v>นายสมคิด เล่งอิ้ว</v>
          </cell>
          <cell r="E225" t="str">
            <v>94/19 ถ.มหาราช ต.ปากน้ำ อ.เมืองกระบี่ จ.กระบี่</v>
          </cell>
          <cell r="F225" t="str">
            <v>เมย-ตค59/มค-กย61</v>
          </cell>
        </row>
        <row r="226">
          <cell r="D226" t="str">
            <v>หจก.กระบี่ธีรพงศ์ฮอนด้า</v>
          </cell>
          <cell r="E226" t="str">
            <v>98 ถ.มหาราช ต.ปากน้ำ อ.เมืองกระบี่ จ.กระบี่</v>
          </cell>
          <cell r="F226" t="str">
            <v>มค-กย61</v>
          </cell>
        </row>
        <row r="227">
          <cell r="D227" t="str">
            <v>นายสายัณห์ เกี่ยวข้อง  (34/2 หจก.รัตนกิจ ถ.กระบี่)</v>
          </cell>
          <cell r="E227" t="str">
            <v>98/2 ถ.มหาราช ต.ปากน้ำ อ.เมืองกระบี่ จ.กระบี่</v>
          </cell>
          <cell r="F227" t="str">
            <v>สค59-กย61</v>
          </cell>
        </row>
        <row r="228">
          <cell r="D228" t="str">
            <v>นายสายัณห์ เกี่ยวข้อง</v>
          </cell>
          <cell r="E228" t="str">
            <v>98/3 ถ.มหาราช ต.ปากน้ำ อ.เมืองกระบี่ จ.กระบี่</v>
          </cell>
          <cell r="F228" t="str">
            <v>เมย59-กย61</v>
          </cell>
        </row>
        <row r="229"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98/9 ถ.มหาราช ต.ปากน้ำ อ.เมืองกระบี่ จ.กระบี่</v>
          </cell>
          <cell r="F229" t="str">
            <v>-</v>
          </cell>
        </row>
        <row r="230"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ธค60-กย61</v>
          </cell>
        </row>
        <row r="231"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เมย59-กย61</v>
          </cell>
        </row>
        <row r="232"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เมย59-กย61</v>
          </cell>
        </row>
        <row r="234"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-</v>
          </cell>
        </row>
        <row r="235"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สค/ตค/ธค60/กพ-เมย/มิย-กค/กย61</v>
          </cell>
        </row>
        <row r="236"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กย61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พย60-กย61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พย60-กย61</v>
          </cell>
        </row>
        <row r="239">
          <cell r="D239" t="str">
            <v>นายสุรสิทธิ์ หมานเสบ</v>
          </cell>
          <cell r="E239" t="str">
            <v>118/9 ถ.มหาราช ต.ปากน้ำ อ.เมืองกระบี่ จ.กระบี่</v>
          </cell>
          <cell r="F239" t="str">
            <v>เมย-กค59</v>
          </cell>
        </row>
        <row r="240"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เมย59-กย61</v>
          </cell>
        </row>
        <row r="241"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เมย59-กย61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เมย59-กย61</v>
          </cell>
        </row>
        <row r="243"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เมย60-กย61</v>
          </cell>
        </row>
        <row r="245"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เมย59-กย61</v>
          </cell>
        </row>
        <row r="246"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เมย59-กย61</v>
          </cell>
        </row>
        <row r="247">
          <cell r="D247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กค-กย61</v>
          </cell>
        </row>
        <row r="248">
          <cell r="D248" t="str">
            <v>น.ส.วลีรัตน์ เอ่งฉ้วน</v>
          </cell>
          <cell r="E248" t="str">
            <v>142/5 ถ.มหาราช ต.ปากน้ำ อ.เมืองกระบี่ จ.กระบี่</v>
          </cell>
          <cell r="F248" t="str">
            <v>-</v>
          </cell>
        </row>
        <row r="249">
          <cell r="D249" t="str">
            <v>น.ส.พรรณศรี ณ.ถลาง(คุณไฉ่)</v>
          </cell>
          <cell r="E249" t="str">
            <v>146 ถ.มหาราช ต.ปากน้ำ อ.เมืองกระบี่ จ.กระบี่</v>
          </cell>
          <cell r="F249" t="str">
            <v>เมย59-กย61</v>
          </cell>
        </row>
        <row r="250">
          <cell r="D250" t="str">
            <v>น.ส.พรรณศรี ณ.ถลาง(คุณไล่ ไฟฟ้า)</v>
          </cell>
          <cell r="E250" t="str">
            <v>164 ถ.มหาราช ต.ปากน้ำ อ.เมืองกระบี่ จ.กระบี่</v>
          </cell>
          <cell r="F250" t="str">
            <v>เมย59-กย61</v>
          </cell>
        </row>
        <row r="251">
          <cell r="D251" t="str">
            <v>น.ส.พรรณศรี ณ.ถลาง(หรรษา)</v>
          </cell>
          <cell r="E251" t="str">
            <v>174 ถ.มหาราช ต.ปากน้ำ อ.เมืองกระบี่ จ.กระบี่</v>
          </cell>
          <cell r="F251" t="str">
            <v>เมย59-กย61</v>
          </cell>
        </row>
        <row r="252">
          <cell r="D252" t="str">
            <v>น.ส.พรรณศรี ณ.ถลาง(สเก็ต)</v>
          </cell>
          <cell r="E252" t="str">
            <v>190 ถ.มหาราช ต.ปากน้ำ อ.เมืองกระบี่ จ.กระบี่</v>
          </cell>
          <cell r="F252" t="str">
            <v>เมย-มิย/สค59-กย61</v>
          </cell>
        </row>
        <row r="253">
          <cell r="D253" t="str">
            <v>น.ส.พรรณศรี ณ.ถลาง(ติ๋ม)</v>
          </cell>
          <cell r="E253" t="str">
            <v>196 ถ.มหาราช ต.ปากน้ำ อ.เมืองกระบี่ จ.กระบี่</v>
          </cell>
          <cell r="F253" t="str">
            <v>เมย59-กย61</v>
          </cell>
        </row>
        <row r="254">
          <cell r="D254" t="str">
            <v>นางอารมณ์ จินุกูล</v>
          </cell>
          <cell r="E254" t="str">
            <v>208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นายปิติ จิววุฒิพงค์</v>
          </cell>
          <cell r="E255" t="str">
            <v>ก.ส.ซ.สุจริต2 ถ.กระบี่ ต.ปากน้ำ อ.เมืองกระบี่ จ.กระบี่</v>
          </cell>
          <cell r="F255" t="str">
            <v>เมย59-กย61</v>
          </cell>
        </row>
        <row r="256"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D258" t="str">
            <v>นายวัชรพงค์ รัตนดิลก ณ.ภูเก็ต</v>
          </cell>
          <cell r="E258" t="str">
            <v>12 ถ.กระบี่ ต.ปากน้ำ อ.เมืองกระบี่ จ.กระบี่</v>
          </cell>
          <cell r="F258" t="str">
            <v>เมย59-กย61</v>
          </cell>
        </row>
        <row r="259">
          <cell r="D259" t="str">
            <v>นางต้าฮั้ว แซ่หึง</v>
          </cell>
          <cell r="E259" t="str">
            <v>12/1 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สำนักงานบังคับคดีจังหวัดกระบี่</v>
          </cell>
          <cell r="E260" t="str">
            <v xml:space="preserve">18/1 ถ.กระบี่ ต.ปากน้ำ อ.เมืองกระบี่ จ.กระบี่ </v>
          </cell>
          <cell r="F260" t="str">
            <v>ธค60-กย61</v>
          </cell>
        </row>
        <row r="261">
          <cell r="D261" t="str">
            <v>นายสุรวัฒน์ สุชินโรจน์</v>
          </cell>
          <cell r="E261" t="str">
            <v>18/2 ถ.กระบี่ ต.ปากน้ำ อ.เมืองกระบี่ จ.กระบี่</v>
          </cell>
          <cell r="F261" t="str">
            <v>กย61</v>
          </cell>
        </row>
        <row r="262">
          <cell r="D262" t="str">
            <v>นางเพ็ญลักษณ์ บุญชนะวิวัฒน์</v>
          </cell>
          <cell r="E262" t="str">
            <v>18/5 ถ.กระบี่ ต.ปากน้ำ อ.เมืองกระบี่ จ.กระบี่</v>
          </cell>
          <cell r="F262" t="str">
            <v>กย61</v>
          </cell>
        </row>
        <row r="263">
          <cell r="D263" t="str">
            <v>นายสุรวัฒน์ สุชินโรจน์</v>
          </cell>
          <cell r="E263" t="str">
            <v>18/6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18/8 ถ.กระบี่ ต.ปากน้ำ อ.เมืองกระบี่ จ.กระบี่</v>
          </cell>
          <cell r="F264" t="str">
            <v>เมย59-กย61</v>
          </cell>
        </row>
        <row r="265">
          <cell r="D265" t="str">
            <v>นางจันทร์เพ็ญ อุยานนทรักษ์</v>
          </cell>
          <cell r="E265" t="str">
            <v>18/10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นางจันทร์เพ็ญ อุยานนทรักษ์</v>
          </cell>
          <cell r="E266" t="str">
            <v>18/11 ถ.กระบี่ ต.ปากน้ำ อ.เมืองกระบี่ จ.กระบี่</v>
          </cell>
          <cell r="F266" t="str">
            <v>เมย59-พค/กค-ธค60/กพ-กย61</v>
          </cell>
        </row>
        <row r="267">
          <cell r="D267" t="str">
            <v>นางจันทร์เพ็ญ อุยานนทรักษ์</v>
          </cell>
          <cell r="E267" t="str">
            <v>18/12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 (ถ่ายเอกสาร)</v>
          </cell>
          <cell r="E268" t="str">
            <v>18/13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นางจันทร์เพ็ญ อุยานนทรักษ์ (ไอเดียกราฟฟิก)</v>
          </cell>
          <cell r="E269" t="str">
            <v>18/14 ถ.กระบี่ ต.ปากน้ำ อ.เมืองกระบี่ จ.กระบี่</v>
          </cell>
          <cell r="F269" t="str">
            <v>เมย59-กย61</v>
          </cell>
        </row>
        <row r="270">
          <cell r="D270" t="str">
            <v>นางจันทร์เพ็ญ อุยานนทรักษ์ (น้องดา ซาลอน)</v>
          </cell>
          <cell r="E270" t="str">
            <v>18/15 ถ.กระบี่ ต.ปากน้ำ อ.เมืองกระบี่ จ.กระบี่</v>
          </cell>
          <cell r="F270" t="str">
            <v>ตค59-กย61</v>
          </cell>
        </row>
        <row r="271">
          <cell r="D271" t="str">
            <v>นางจันทร์เพ็ญ อุยานนทรักษ์ (ชาพะยอม)</v>
          </cell>
          <cell r="E271" t="str">
            <v>18/16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นายภัทรพล วชิรวิชัย (กระบี่ติ่มซำ)</v>
          </cell>
          <cell r="E272" t="str">
            <v>24/3 ถ.กระบี่ ต.ปากน้ำ อ.เมืองกระบี่ จ.กระบี่</v>
          </cell>
          <cell r="F272" t="str">
            <v>เมย59-กย61</v>
          </cell>
        </row>
        <row r="273">
          <cell r="D273" t="str">
            <v>นายเอกพจน์ ตัณฑวนิชย์ (สิริลักษณ์เภสัช)</v>
          </cell>
          <cell r="E273" t="str">
            <v>26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นายสุพาศน์ ตัณฑวณิช</v>
          </cell>
          <cell r="E274" t="str">
            <v>26/1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น.ส.พลอยสวรรค์ เรืองโรจน์ (เส็งไทยเครื่องเขียน)</v>
          </cell>
          <cell r="E275" t="str">
            <v>26/2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นายบรรจบ กาญจนสถิตย์ (อินเทรนด์)</v>
          </cell>
          <cell r="E276" t="str">
            <v>28 ถ.กระบี่ ต.ปากน้ำ อ.เมืองกระบี่ จ.กระบี่</v>
          </cell>
          <cell r="F276" t="str">
            <v>กย60-กย61</v>
          </cell>
        </row>
        <row r="277">
          <cell r="D277" t="str">
            <v>นายบรรจบ กาญจนสถิตย์ (Prapapan)</v>
          </cell>
          <cell r="E277" t="str">
            <v>28/1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นางเจ้ง เซ้าซี่</v>
          </cell>
          <cell r="E278" t="str">
            <v>28/1 ถ.กระบี่ ต.ปากน้ำ อ.เมืองกระบี่ จ.กระบี่</v>
          </cell>
          <cell r="F278" t="str">
            <v>เมย59-กย61</v>
          </cell>
        </row>
        <row r="279">
          <cell r="D279" t="str">
            <v>นายบรรจบ กาญจนสถิตย์ (ขายยา)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นางเพ็ญลักษณ์ บุญชนะวิวัฒน์</v>
          </cell>
          <cell r="E280" t="str">
            <v>28/2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นายสุรินทร์ จันทร์พิทักษ์</v>
          </cell>
          <cell r="E281" t="str">
            <v>29 ถ.กระบี่ ต.ปากน้ำ อ.เมืองกระบี่ จ.กระบี่</v>
          </cell>
          <cell r="F281" t="str">
            <v>มีค60-กย61</v>
          </cell>
        </row>
        <row r="282">
          <cell r="D282" t="str">
            <v>นายจิระเดช รัตนศิริวงศ์วุฒิ</v>
          </cell>
          <cell r="E282" t="str">
            <v>30/2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 xml:space="preserve">นายอรรณพ บุญภูพันธ์ตันติ </v>
          </cell>
          <cell r="E283" t="str">
            <v>30/9 ถ.กระบี่ ต.ปากน้ำ อ.เมืองกระบี่ จ.กระบี่</v>
          </cell>
          <cell r="F283" t="str">
            <v>เมย-สค/ตค59-กย61</v>
          </cell>
        </row>
        <row r="284">
          <cell r="D284" t="str">
            <v>นางกัญญานี มุ่ยบง (เมจิกเฮาส์)</v>
          </cell>
          <cell r="E284" t="str">
            <v>30/10 ถ.กระบี่ ต.ปากน้ำ อ.เมืองกระบี่ จ.กระบี่</v>
          </cell>
          <cell r="F284" t="str">
            <v>เมย60-กย61</v>
          </cell>
        </row>
        <row r="285">
          <cell r="D285" t="str">
            <v>นางจันทร์เพ็ญ อุยานนทรักษ์</v>
          </cell>
          <cell r="E285" t="str">
            <v>30/11 ถ.กระบี่ ต.ปากน้ำ อ.เมืองกระบี่ จ.กระบี่</v>
          </cell>
          <cell r="F285" t="str">
            <v>เมย59-ธค60/กพ-สค61</v>
          </cell>
        </row>
        <row r="286">
          <cell r="D286" t="str">
            <v>นางจันทร์เพ็ญ อุยานนทรักษ์</v>
          </cell>
          <cell r="E286" t="str">
            <v>30/12 ถ.กระบี่ ต.ปากน้ำ อ.เมืองกระบี่ จ.กระบี่</v>
          </cell>
          <cell r="F286" t="str">
            <v>เมย59-กย61</v>
          </cell>
        </row>
        <row r="287">
          <cell r="D287" t="str">
            <v>นายอดิศร ภูมิภมร</v>
          </cell>
          <cell r="E287" t="str">
            <v>30/15 ถ.กระบี่ ต.ปากน้ำ อ.เมืองกระบี่ จ.กระบี่</v>
          </cell>
          <cell r="F287" t="str">
            <v>กพ-มีค61</v>
          </cell>
        </row>
        <row r="288">
          <cell r="D288" t="str">
            <v>นายอดิศร ภูมิภมร</v>
          </cell>
          <cell r="E288" t="str">
            <v>30/16 ถ.กระบี่ ต.ปากน้ำ อ.เมืองกระบี่ จ.กระบี่</v>
          </cell>
          <cell r="F288" t="str">
            <v>กพ-กย61</v>
          </cell>
        </row>
        <row r="289">
          <cell r="D289" t="str">
            <v>นางบุญเรือน ดำมี</v>
          </cell>
          <cell r="E289" t="str">
            <v>30/22-23 ถ.กระบี่ ต.ปากน้ำ อ.เมืองกระบี่ จ.กระบี่</v>
          </cell>
          <cell r="F289" t="str">
            <v>พย59-กย61</v>
          </cell>
        </row>
        <row r="290">
          <cell r="D290" t="str">
            <v xml:space="preserve">นายเติมศักดิ์ จิววุฒิพงศ์ </v>
          </cell>
          <cell r="E290" t="str">
            <v>30/24 ถ.กระบี่ ต.ปากน้ำ อ.เมืองกระบี่ จ.กระบี่</v>
          </cell>
          <cell r="F290" t="str">
            <v>เมย59-กย61</v>
          </cell>
        </row>
        <row r="291">
          <cell r="D291" t="str">
            <v>น.ส.บรรจง แซ่กอ(ชัยแบตเตอรี่)</v>
          </cell>
          <cell r="E291" t="str">
            <v>30/26 ถ.กระบี่ ต.ปากน้ำ อ.เมืองกระบี่ จ.กระบี่</v>
          </cell>
          <cell r="F291" t="str">
            <v>-</v>
          </cell>
        </row>
        <row r="292">
          <cell r="D292" t="str">
            <v>นายสว่างวิทย์ ตัณติทวิสุทธิ์</v>
          </cell>
          <cell r="E292" t="str">
            <v>32 ต.ปากน้ำ อ.เมืองกระบี่ จ.กระบี่</v>
          </cell>
          <cell r="F292" t="str">
            <v>เมย59-กย61</v>
          </cell>
        </row>
        <row r="293">
          <cell r="D293" t="str">
            <v>นายสว่างวิทย์ ตัณติทวิสุทธิ์ (สายใจ ไหมไทย)</v>
          </cell>
          <cell r="E293" t="str">
            <v>32/1 ต.ปากน้ำ อ.เมืองกระบี่ จ.กระบี่</v>
          </cell>
          <cell r="F293" t="str">
            <v>เมย59-กย61</v>
          </cell>
        </row>
        <row r="294">
          <cell r="D294" t="str">
            <v>นายสาโรจน์ เกี่ยวข้อง (หจก.รัตนกิจ)</v>
          </cell>
          <cell r="E294" t="str">
            <v>34/2 ถ.กระบี่-เขาทอง ต.ปากน้ำ อ.เมืองกระบี่ จ.กระบี่</v>
          </cell>
          <cell r="F294" t="str">
            <v>-</v>
          </cell>
        </row>
        <row r="295">
          <cell r="D295" t="str">
            <v>นายสุวัฒน์ บุญชนะวิวัฒน์</v>
          </cell>
          <cell r="E295" t="str">
            <v>34/4 ต.ปากน้ำ อ.เมืองกระบี่ จ.กระบี่</v>
          </cell>
          <cell r="F295" t="str">
            <v>-</v>
          </cell>
        </row>
        <row r="296">
          <cell r="D296" t="str">
            <v>นายสว่างวิทย์ ตัณติทวิสุทธิ์</v>
          </cell>
          <cell r="E296" t="str">
            <v>34/5 ต.ปากน้ำ อ.เมืองกระบี่ จ.กระบี่</v>
          </cell>
          <cell r="F296" t="str">
            <v>เมย-มิย/สค59-กย61</v>
          </cell>
        </row>
        <row r="297">
          <cell r="D297" t="str">
            <v>นางจรวย เกลี้ยงเกลา</v>
          </cell>
          <cell r="E297" t="str">
            <v>34/11 ต.ปากน้ำ อ.เมืองกระบี่ จ.กระบี่</v>
          </cell>
          <cell r="F297" t="str">
            <v>เมย59-กย61</v>
          </cell>
        </row>
        <row r="298">
          <cell r="D298" t="str">
            <v>หจก.พันธุ์คำ</v>
          </cell>
          <cell r="E298" t="str">
            <v>34/13 ถ.กระบี่ ต.ปากน้ำ อ.เมืองกระบี่ จ.กระบี่</v>
          </cell>
          <cell r="F298" t="str">
            <v>-</v>
          </cell>
        </row>
        <row r="299">
          <cell r="D299" t="str">
            <v>นายนิยม สิงห์พันธ์</v>
          </cell>
          <cell r="E299" t="str">
            <v>34/21 ถ.กระบี่ ต.ปากน้ำ อ.เมืองกระบี่ จ.กระบี่</v>
          </cell>
          <cell r="F299" t="str">
            <v>มิย59-กย61</v>
          </cell>
        </row>
        <row r="300">
          <cell r="D300" t="str">
            <v>นางอุรา ไทรบุรี</v>
          </cell>
          <cell r="E300" t="str">
            <v>34/26 ถ.กระบี่ ต.ปากน้ำ อ.เมืองกระบี่ จ.กระบี่</v>
          </cell>
          <cell r="F300" t="str">
            <v>เมย-กค/กย59-มีค/พค-กย/ธค60-กค/กย61</v>
          </cell>
        </row>
        <row r="301">
          <cell r="D301" t="str">
            <v>นางลมุล สุขชล (บิวตี้ ซาลอน)</v>
          </cell>
          <cell r="E301" t="str">
            <v>34/27 ก่อสร้าง ถ.กระบี่ ต.ปากน้ำ อ.เมืองกระบี่ จ.กระบี่</v>
          </cell>
          <cell r="F301" t="str">
            <v>กย61</v>
          </cell>
        </row>
        <row r="302">
          <cell r="D302" t="str">
            <v>นางแฉล้ม ทวีกาญจน์</v>
          </cell>
          <cell r="E302" t="str">
            <v>36/14 ถ.กระบี่ ต.ปากน้ำ อ.เมืองกระบี่ จ.กระบี่</v>
          </cell>
          <cell r="F302" t="str">
            <v>กพ/มิย61</v>
          </cell>
        </row>
        <row r="303">
          <cell r="D303" t="str">
            <v>นายชำนาญ จากที่ (รวมศิลป์)</v>
          </cell>
          <cell r="E303" t="str">
            <v>36/18 ถ.กระบี่ ต.ปากน้ำ อ.เมืองกระบี่ จ.กระบี่</v>
          </cell>
          <cell r="F303" t="str">
            <v>เมย-กค/กย59-มีค/พค60-กย61</v>
          </cell>
        </row>
        <row r="304">
          <cell r="D304" t="str">
            <v>นางมลิวัลย์ เจียวก๊ก</v>
          </cell>
          <cell r="E304" t="str">
            <v>36/19 ถ.กระบี่ ต.ปากน้ำ อ.เมืองกระบี่ จ.กระบี่</v>
          </cell>
          <cell r="F304" t="str">
            <v>เมย59-กย61</v>
          </cell>
        </row>
        <row r="305">
          <cell r="D305" t="str">
            <v>นางมลิวัลย์ เจียวก๊ก</v>
          </cell>
          <cell r="E305" t="str">
            <v>36/23 ถ.กระบี่ ต.ปากน้ำ อ.เมืองกระบี่ จ.กระบี่</v>
          </cell>
          <cell r="F305" t="str">
            <v>เมย59-กย61</v>
          </cell>
        </row>
        <row r="306">
          <cell r="D306" t="str">
            <v>นางนัทพร สายบุรุษ</v>
          </cell>
          <cell r="E306" t="str">
            <v>36/51 ถ.กระบี่ ต.ปากน้ำ อ.เมืองกระบี่ จ.กระบี่</v>
          </cell>
          <cell r="F306" t="str">
            <v>เมย59-กย61</v>
          </cell>
        </row>
        <row r="307">
          <cell r="D307" t="str">
            <v>นายสุวัฒน์ บุญชนะวิวัฒน์</v>
          </cell>
          <cell r="E307" t="str">
            <v>38 ถ.กระบี่ ต.ปากน้ำ อ.เมืองกระบี่ จ.กระบี่</v>
          </cell>
          <cell r="F307" t="str">
            <v>กค59-สค61</v>
          </cell>
        </row>
        <row r="308">
          <cell r="D308" t="str">
            <v>นายสุวัฒน์ บุญชนะวิวัฒน์(ซักผ้า)</v>
          </cell>
          <cell r="E308" t="str">
            <v>38/1 ถ.กระบี่ ต.ปากน้ำ อ.เมืองกระบี่ จ.กระบี่</v>
          </cell>
          <cell r="F308" t="str">
            <v>-</v>
          </cell>
        </row>
        <row r="309">
          <cell r="D309" t="str">
            <v>นางปิยนันท์ ประสารการ(ทักษิณแกรนด์โฮม)</v>
          </cell>
          <cell r="E309" t="str">
            <v>40/5 ถ.กระบี่ ต.ปากน้ำ อ.เมืองกระบี่ จ.กระบี่</v>
          </cell>
          <cell r="F309" t="str">
            <v>เมย59-กย61</v>
          </cell>
        </row>
        <row r="310">
          <cell r="D310" t="str">
            <v>น.ส.กานตินุช สถิรมนัส</v>
          </cell>
          <cell r="E310" t="str">
            <v>42/6 ถ.กระบี่ ต.ปากน้ำ อ.เมืองกระบี่ จ.กระบี่</v>
          </cell>
          <cell r="F310" t="str">
            <v>เมย59-กย61</v>
          </cell>
        </row>
        <row r="311">
          <cell r="D311" t="str">
            <v>น.ส.สุดาริน นาคศรี (ตรอ.)</v>
          </cell>
          <cell r="E311" t="str">
            <v>42/19 ถ.กระบี่ ต.ปากน้ำ อ.เมืองกระบี่ จ.กระบี่</v>
          </cell>
          <cell r="F311" t="str">
            <v>-</v>
          </cell>
        </row>
        <row r="312">
          <cell r="D312" t="str">
            <v>นายกริยา จงรักษ์</v>
          </cell>
          <cell r="E312" t="str">
            <v>44 ถ.กระบี่ ต.ปากน้ำ อ.เมืองกระบี่ จ.กระบี่</v>
          </cell>
          <cell r="F312" t="str">
            <v>สค59-มค/พค-กย/พย60-พค/กค-กย61</v>
          </cell>
        </row>
        <row r="313">
          <cell r="D313" t="str">
            <v>นายสมนึก ลีลาประศาสน์ (DAIKIN)</v>
          </cell>
          <cell r="E313" t="str">
            <v>44/8 ถ.กระบี่ ต.ปากน้ำ อ.เมืองกระบี่ จ.กระบี่</v>
          </cell>
          <cell r="F313" t="str">
            <v>พย59-กย61</v>
          </cell>
        </row>
        <row r="314">
          <cell r="D314" t="str">
            <v>นางรัชนี บ่มเกลี้ยง</v>
          </cell>
          <cell r="E314" t="str">
            <v>44/49 ถ.กระบี่ ต.ปากน้ำ อ.เมืองกระบี่ จ.กระบี่</v>
          </cell>
          <cell r="F314" t="str">
            <v>เมย59-กย61</v>
          </cell>
        </row>
        <row r="315">
          <cell r="D315" t="str">
            <v>น.ส.มณฑิรา อ้อยศรีสกุล</v>
          </cell>
          <cell r="E315" t="str">
            <v xml:space="preserve">46/5 ถ.กระบี่ ต.ปากน้ำ อ.เมืองกระบี่ จ.กระบี่ </v>
          </cell>
          <cell r="F315" t="str">
            <v>-</v>
          </cell>
        </row>
        <row r="316">
          <cell r="D316" t="str">
            <v>นายธีร กิจประสาน</v>
          </cell>
          <cell r="E316" t="str">
            <v xml:space="preserve">46/6 ถ.กระบี่ ต.ปากน้ำ อ.เมืองกระบี่ จ.กระบี่ </v>
          </cell>
          <cell r="F316" t="str">
            <v>เมย-มิย59/มค-กพ/กค60-กย61</v>
          </cell>
        </row>
        <row r="317">
          <cell r="D317" t="str">
            <v>นายธีร กิจประสาน</v>
          </cell>
          <cell r="E317" t="str">
            <v xml:space="preserve">46/7 ถ.กระบี่ ต.ปากน้ำ อ.เมืองกระบี่ จ.กระบี่ </v>
          </cell>
          <cell r="F317" t="str">
            <v>เมย-กย61</v>
          </cell>
        </row>
        <row r="318">
          <cell r="D318" t="str">
            <v>นายธีร กิจประสาน</v>
          </cell>
          <cell r="E318" t="str">
            <v xml:space="preserve">ชั่วคราว ต.ปากน้ำ อ.เมืองกระบี่ จ.กระบี่ </v>
          </cell>
          <cell r="F318" t="str">
            <v>ธค59/พย-ธค60/เมย/สค-กย61</v>
          </cell>
        </row>
        <row r="319">
          <cell r="D319" t="str">
            <v>น.ส.สาขนิตย์ ลีลาประศาสน์ (คลินิกหมอสาขนิตย์)</v>
          </cell>
          <cell r="E319" t="str">
            <v>46/10 ถ.กระบี่ ต.ปากน้ำ อ.เมืองกระบี่ จ.กระบี่</v>
          </cell>
          <cell r="F319" t="str">
            <v>-</v>
          </cell>
        </row>
        <row r="320">
          <cell r="D320" t="str">
            <v>น.ส.สาขนิตย์ ลีลาประศาสน์ (คลินิกหมอสาขนิตย์)</v>
          </cell>
          <cell r="E320" t="str">
            <v xml:space="preserve">46/11 ถ.กระบี่ ต.ปากน้ำ อ.เมืองกระบี่ จ.กระบี่ </v>
          </cell>
          <cell r="F320" t="str">
            <v>กย61</v>
          </cell>
        </row>
        <row r="321">
          <cell r="D321" t="str">
            <v>นางสุวรรณา ครองสิริวัฒน์ (Well Timed Hotel)</v>
          </cell>
          <cell r="E321" t="str">
            <v>46/13 ถ.กระบี่ ต.ปากน้ำ อ.เมืองกระบี่ จ.กระบี่</v>
          </cell>
          <cell r="F321" t="str">
            <v>กย61</v>
          </cell>
        </row>
        <row r="322">
          <cell r="D322" t="str">
            <v>นายฉัตร วนจารุโรจน์ (The Rich Hotel)</v>
          </cell>
          <cell r="E322" t="str">
            <v xml:space="preserve">46/14 ถ.กระบี่ ต.ปากน้ำ อ.เมืองกระบี่ จ.กระบี่ </v>
          </cell>
          <cell r="F322" t="str">
            <v>เมย-พค/กค59-พย60-กย61</v>
          </cell>
        </row>
        <row r="323">
          <cell r="D323" t="str">
            <v>น.ส.ศิรินทร พัฒนาอิทธิกุล</v>
          </cell>
          <cell r="E323" t="str">
            <v xml:space="preserve">46/15 ถ.กระบี่ ต.ปากน้ำ อ.เมืองกระบี่ จ.กระบี่ </v>
          </cell>
          <cell r="F323" t="str">
            <v>-</v>
          </cell>
        </row>
        <row r="324">
          <cell r="D324" t="str">
            <v>นางคอไซม๊ะ แม</v>
          </cell>
          <cell r="E324" t="str">
            <v>46/16 ถ.กระบี่ ต.ปากน้ำ อ.เมืองกระบี่ จ.กระบี่</v>
          </cell>
          <cell r="F324" t="str">
            <v>-</v>
          </cell>
        </row>
        <row r="325">
          <cell r="D325" t="str">
            <v>นางคอไซม๊ะ แม</v>
          </cell>
          <cell r="E325" t="str">
            <v>46/17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นางอุไรวรรณ ทองเกิด</v>
          </cell>
          <cell r="E326" t="str">
            <v>48/23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นางสมดี บุญเจริญศิลป์ชัย</v>
          </cell>
          <cell r="E327" t="str">
            <v>48/24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นายศุภทัต อภิรติธรรม</v>
          </cell>
          <cell r="E328" t="str">
            <v>48/28 ถ.กระบี่ ต.ปากน้ำ อ.เมืองกระบี่ จ.กระบี่</v>
          </cell>
          <cell r="F328" t="str">
            <v>-</v>
          </cell>
        </row>
        <row r="329">
          <cell r="D329" t="str">
            <v>นางเตือนใจ เรืองศรี</v>
          </cell>
          <cell r="E329" t="str">
            <v>48/44 ถ.กระบี่-เขาทอง ต.ปากน้ำ อ.เมืองกระบี่ จ.กระบี่</v>
          </cell>
          <cell r="F329" t="str">
            <v>เมย59-กย61</v>
          </cell>
        </row>
        <row r="330">
          <cell r="D330" t="str">
            <v>นางเตือนใจ เรืองศรี</v>
          </cell>
          <cell r="E330" t="str">
            <v>48/45 ถ.กระบี่-เขาทอง ต.ปากน้ำ อ.เมืองกระบี่ จ.กระบี่</v>
          </cell>
          <cell r="F330" t="str">
            <v>เมย59-พย60/มค/มีค-กย61</v>
          </cell>
        </row>
        <row r="331">
          <cell r="D331" t="str">
            <v>นางเตือนใจ เรืองศรี</v>
          </cell>
          <cell r="E331" t="str">
            <v>48/46 ต.ปากน้ำ อ.เมืองกระบี่ จ.กระบี่</v>
          </cell>
          <cell r="F331" t="str">
            <v>เมย59-กย61</v>
          </cell>
        </row>
        <row r="332">
          <cell r="D332" t="str">
            <v>นายปริญญา คำสุวรรณาน (บ้านสวนปู)</v>
          </cell>
          <cell r="E332" t="str">
            <v>50/3 ถ.กระบี่-เขาทอง ต.ปากน้ำ อ.เมืองกระบี่ จ.กระบี่</v>
          </cell>
          <cell r="F332" t="str">
            <v>เมย59-กย61</v>
          </cell>
        </row>
        <row r="333">
          <cell r="D333" t="str">
            <v>นายสมศักดิ์ หลู่สถิตย์กุล</v>
          </cell>
          <cell r="E333" t="str">
            <v>56/8 ถ.กระบี่ ต.ปากน้ำ อ.เมืองกระบี่ จ.กระบี่</v>
          </cell>
          <cell r="F333" t="str">
            <v>เมย59-กย61</v>
          </cell>
        </row>
        <row r="334">
          <cell r="D334" t="str">
            <v>บ.ศรีผ่องพานิชย์</v>
          </cell>
          <cell r="E334" t="str">
            <v>12 ถ.ศรีสวัสดิ์ ต.ปากน้ำ อ.เมืองกระบี่ จ.กระบี่</v>
          </cell>
          <cell r="F334" t="str">
            <v>ตค59-กย61</v>
          </cell>
        </row>
        <row r="335">
          <cell r="D335" t="str">
            <v>นายสมัคร ชดช้อย</v>
          </cell>
          <cell r="E335" t="str">
            <v>17 ถ.ศรีสวัสดิ์ ต.ปากน้ำ อ.เมืองกระบี่ จ.กระบี่</v>
          </cell>
          <cell r="F335" t="str">
            <v>-</v>
          </cell>
        </row>
        <row r="336">
          <cell r="D336" t="str">
            <v>นายสฤษดิ์พร พรพาณิชพันธุ์ (ซีนูน แฟชั่น)</v>
          </cell>
          <cell r="E336" t="str">
            <v>19 ถ.ศรีสวัสดิ์ มหาราช ซ.8  ต.ปากน้ำ อ.เมืองกระบี่ จ.กระบี่</v>
          </cell>
          <cell r="F336" t="str">
            <v>-</v>
          </cell>
        </row>
        <row r="337">
          <cell r="D337" t="str">
            <v>นายวิทยา จิวะนันทประวัติ</v>
          </cell>
          <cell r="E337" t="str">
            <v>ชั่วคราว ถ.ร่วมใจ ต.ปากน้ำ อ.เมืองกระบี่ จ.กระบี่</v>
          </cell>
          <cell r="F337" t="str">
            <v>เมย59-กย61</v>
          </cell>
        </row>
        <row r="338">
          <cell r="D338" t="str">
            <v>นางสงบ ภู่ศาสตร์</v>
          </cell>
          <cell r="E338" t="str">
            <v>1/30 ถ.ร่วมใจ ต.ปากน้ำ อ.เมืองกระบี่ จ.กระบี่</v>
          </cell>
          <cell r="F338" t="str">
            <v>สค-กย61</v>
          </cell>
        </row>
        <row r="339">
          <cell r="D339" t="str">
            <v>นางสงบ ภู่ศาสตร์</v>
          </cell>
          <cell r="E339" t="str">
            <v>1/31 ถ.ร่วมใจ ต.ปากน้ำ อ.เมืองกระบี่ จ.กระบี่</v>
          </cell>
          <cell r="F339" t="str">
            <v>เมย-มิย/กย/ธค59/มค60/มีค-พค/กค60/เมย-กย61</v>
          </cell>
        </row>
        <row r="340">
          <cell r="D340" t="str">
            <v>นางสงบ ภู่ศาสตร์</v>
          </cell>
          <cell r="E340" t="str">
            <v>1/32 ถ.ร่วมใจ ต.ปากน้ำ อ.เมืองกระบี่ จ.กระบี่</v>
          </cell>
          <cell r="F340" t="str">
            <v>พย60-กค61</v>
          </cell>
        </row>
        <row r="341">
          <cell r="D341" t="str">
            <v>นางสงบ ภู่ศาสตร์</v>
          </cell>
          <cell r="E341" t="str">
            <v>1/33 ถ.ร่วมใจ ต.ปากน้ำ อ.เมืองกระบี่ จ.กระบี่</v>
          </cell>
          <cell r="F341" t="str">
            <v>ธค60/กพ-มีค/พค-กย61</v>
          </cell>
        </row>
        <row r="342">
          <cell r="D342" t="str">
            <v>นางสงบ ภู่ศาสตร์</v>
          </cell>
          <cell r="E342" t="str">
            <v>1/34 ถ.ร่วมใจ ต.ปากน้ำ อ.เมืองกระบี่ จ.กระบี่</v>
          </cell>
          <cell r="F342" t="str">
            <v>มค-กย61</v>
          </cell>
        </row>
        <row r="343">
          <cell r="D343" t="str">
            <v>นางสงบ ภู่ศาสตร์</v>
          </cell>
          <cell r="E343" t="str">
            <v>1/35 ถ.ร่วมใจ ต.ปากน้ำ อ.เมืองกระบี่ จ.กระบี่</v>
          </cell>
          <cell r="F343" t="str">
            <v>เมย60-กย61</v>
          </cell>
        </row>
        <row r="344">
          <cell r="D344" t="str">
            <v>นางสงบ ภู่ศาสตร์</v>
          </cell>
          <cell r="E344" t="str">
            <v>1/36 ถ.ร่วมใจ ต.ปากน้ำ อ.เมืองกระบี่ จ.กระบี่</v>
          </cell>
          <cell r="F344" t="str">
            <v>สค-กย61</v>
          </cell>
        </row>
        <row r="345">
          <cell r="D345" t="str">
            <v>นางสงบ ภู่ศาสตร์</v>
          </cell>
          <cell r="E345" t="str">
            <v>1/37 ถ.ร่วมใจ ต.ปากน้ำ อ.เมืองกระบี่ จ.กระบี่</v>
          </cell>
          <cell r="F345" t="str">
            <v>สค-กย61</v>
          </cell>
        </row>
        <row r="346">
          <cell r="D346" t="str">
            <v>นางสุภาพร สวาปการ</v>
          </cell>
          <cell r="E346" t="str">
            <v>9/3 ถ.ร่วมใจ ต.ปากน้ำ อ.เมืองกระบี่ จ.กระบี่</v>
          </cell>
          <cell r="F346" t="str">
            <v>-</v>
          </cell>
        </row>
        <row r="347">
          <cell r="D347" t="str">
            <v>จ.ส.ต.อุทัย คงสงค์</v>
          </cell>
          <cell r="E347" t="str">
            <v>11 ถ.ร่วมใจ ต.ปากน้ำ อ.เมืองกระบี่ จ.กระบี่</v>
          </cell>
          <cell r="F347" t="str">
            <v>-</v>
          </cell>
        </row>
        <row r="348">
          <cell r="D348" t="str">
            <v>นางสกุลรัตน์ คงสงค์</v>
          </cell>
          <cell r="E348" t="str">
            <v>12/2 ถ.ร่วมใจ ต.ปากน้ำ อ.เมืองกระบี่ จ.กระบี่</v>
          </cell>
          <cell r="F348" t="str">
            <v>กย59-กย61</v>
          </cell>
        </row>
        <row r="349">
          <cell r="D349" t="str">
            <v>จ.ส.ต.อุทัย คงสงค์</v>
          </cell>
          <cell r="E349" t="str">
            <v>13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นายสาโรจน์ สวาปการ (หน่อง)</v>
          </cell>
          <cell r="E350" t="str">
            <v>14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นางยุพิน รัตนะ</v>
          </cell>
          <cell r="E351" t="str">
            <v>16 ถ.ร่วมใจ ต.ปากน้ำ อ.เมืองกระบี่ จ.กระบี่</v>
          </cell>
          <cell r="F351" t="str">
            <v>กย59-กย61</v>
          </cell>
        </row>
        <row r="352">
          <cell r="D352" t="str">
            <v>นางโกมล พรหมหิตาธร</v>
          </cell>
          <cell r="E352" t="str">
            <v>37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จสต.อุทัย คงสงค์ (ร้านค้า)</v>
          </cell>
          <cell r="E353" t="str">
            <v>47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นายวิเชียร บุญชูวงค์</v>
          </cell>
          <cell r="E354" t="str">
            <v>47/1 ถ.ร่วมใจ ต.ปากน้ำ อ.เมืองกระบี่ จ.กระบี่</v>
          </cell>
          <cell r="F354" t="str">
            <v>สค60-กย61</v>
          </cell>
        </row>
        <row r="355">
          <cell r="D355" t="str">
            <v>จสต.อุทัย คงสงค์</v>
          </cell>
          <cell r="E355" t="str">
            <v>49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นายชวน ภูเก้าล้วน</v>
          </cell>
          <cell r="E356" t="str">
            <v>53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นายชวน ภูเก้าล้วน</v>
          </cell>
          <cell r="E357" t="str">
            <v>53/2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53/3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53/4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นายชุมถิ่น ทองลอย (ที่ทำการตำรวจน้ำเก่า)</v>
          </cell>
          <cell r="E360" t="str">
            <v>53/7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นายณัฐเดช ทองลอย</v>
          </cell>
          <cell r="E361" t="str">
            <v>53/8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80/3 ถ.ร่วมใจ ต.ปากน้ำ อ.เมืองกระบี่ จ.กระบี่</v>
          </cell>
          <cell r="F362" t="str">
            <v>เมย59-มีค/พค-มิย/สค-กย61</v>
          </cell>
        </row>
        <row r="363">
          <cell r="D363" t="str">
            <v>บมจ.ไอ.ซี.ซี.อินเตอร์เนชั่นแนล</v>
          </cell>
          <cell r="E363" t="str">
            <v>1/4-5 ถ.ร่วมจิตร ต.ปากน้ำ อ.เมืองกระบี่ จ.กระบี่</v>
          </cell>
          <cell r="F363" t="str">
            <v>-</v>
          </cell>
        </row>
        <row r="364">
          <cell r="D364" t="str">
            <v>ธนาคารอาคารสงเคราะห์</v>
          </cell>
          <cell r="E364" t="str">
            <v>1/6-7 ถ.ร่วมจิตร ต.ปากน้ำ อ.เมืองกระบี่ จ.กระบี่</v>
          </cell>
          <cell r="F364" t="str">
            <v>-</v>
          </cell>
        </row>
        <row r="365">
          <cell r="D365" t="str">
            <v>นางสุมมา มนต์ภาณีวงศ์</v>
          </cell>
          <cell r="E365" t="str">
            <v>1/8 ถ.ร่วมจิตร-มหาราช ต.ปากน้ำ อ.เมืองกระบี่ จ.กระบี่</v>
          </cell>
          <cell r="F365" t="str">
            <v>-</v>
          </cell>
        </row>
        <row r="366">
          <cell r="D366" t="str">
            <v>นายแสงอรุณ สิริสงวนศักดิ์</v>
          </cell>
          <cell r="E366" t="str">
            <v>1/14 ถ.ร่วมจิตร ต.ปากน้ำ อ.เมืองกระบี่ จ.กระบี่</v>
          </cell>
          <cell r="F366" t="str">
            <v>มค60-กย61</v>
          </cell>
        </row>
        <row r="367"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สค59-กย61</v>
          </cell>
        </row>
        <row r="368"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เมย59-กย61</v>
          </cell>
        </row>
        <row r="369">
          <cell r="D369" t="str">
            <v>นางวัชรี ตันติสาครเขต</v>
          </cell>
          <cell r="E369" t="str">
            <v>1/21 ถ.ร่วมจิตร ต.ปากน้ำ อ.เมืองกระบี่ จ.กระบี่</v>
          </cell>
          <cell r="F369" t="str">
            <v>เมย-มิย/กย59-เมย/กค-กย61</v>
          </cell>
        </row>
        <row r="370"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</v>
          </cell>
        </row>
        <row r="371"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เมย59-มีค/พค-กย61</v>
          </cell>
        </row>
        <row r="372"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มิย59-มีค/พค-กย61</v>
          </cell>
        </row>
        <row r="373"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กพ-กย61</v>
          </cell>
        </row>
        <row r="374"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กพ-กย61</v>
          </cell>
        </row>
        <row r="375"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กพ-กย61</v>
          </cell>
        </row>
        <row r="376"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กพ/พค-กย61</v>
          </cell>
        </row>
        <row r="377"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เมย59-กย61</v>
          </cell>
        </row>
        <row r="378"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เมย59-กย61</v>
          </cell>
        </row>
        <row r="379"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เมย59-กย61</v>
          </cell>
        </row>
        <row r="380"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เมย-กย59/กพ/พค/กย60-กย61</v>
          </cell>
        </row>
        <row r="381"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</v>
          </cell>
        </row>
        <row r="382"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สค59-กย61</v>
          </cell>
        </row>
        <row r="383">
          <cell r="D383" t="str">
            <v>กิตตินันท์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-</v>
          </cell>
        </row>
        <row r="384">
          <cell r="D384" t="str">
            <v>กิตตินันท์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มค60-กย61</v>
          </cell>
        </row>
        <row r="385"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เมย59-กย61</v>
          </cell>
        </row>
        <row r="387"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เมย59-กย61</v>
          </cell>
        </row>
        <row r="388"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พค60-กย61</v>
          </cell>
        </row>
        <row r="389"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พค60-กย61</v>
          </cell>
        </row>
        <row r="390"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เมย/มิย/สค-กย/ธค60/กพ-มีค/พค/สค61</v>
          </cell>
        </row>
        <row r="391"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เมย59-กย61</v>
          </cell>
        </row>
        <row r="392"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กย61</v>
          </cell>
        </row>
        <row r="393"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กย59-กย61</v>
          </cell>
        </row>
        <row r="395"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เมย60-พค/กค-กย61</v>
          </cell>
        </row>
        <row r="396"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เมย59-มิย/ตค60-กย61</v>
          </cell>
        </row>
        <row r="397"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เมย59-กย61</v>
          </cell>
        </row>
        <row r="398"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</v>
          </cell>
        </row>
        <row r="399"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กย61</v>
          </cell>
        </row>
        <row r="401"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สค-กย61</v>
          </cell>
        </row>
        <row r="402"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กย61</v>
          </cell>
        </row>
        <row r="403"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พค-กย61</v>
          </cell>
        </row>
        <row r="405"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กย61</v>
          </cell>
        </row>
        <row r="406"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กย61</v>
          </cell>
        </row>
        <row r="407"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กย61</v>
          </cell>
        </row>
        <row r="408"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ตค59-กย61</v>
          </cell>
        </row>
        <row r="411"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เมย59-กย61</v>
          </cell>
        </row>
        <row r="412"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พค-สค/ตค59-กย61</v>
          </cell>
        </row>
        <row r="413"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-</v>
          </cell>
        </row>
        <row r="414"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D417" t="str">
            <v>วัดแก้วโกรวาราม(รร.พระปริยัติธรรม)</v>
          </cell>
          <cell r="E417" t="str">
            <v>ถ.อิศรา ต.ปากน้ำ อ.เมืองกระบี่ จ.กระบี่</v>
          </cell>
          <cell r="F417" t="str">
            <v>-</v>
          </cell>
        </row>
        <row r="418">
          <cell r="D418" t="str">
            <v>นายฮอง แซ่หลี</v>
          </cell>
          <cell r="E418" t="str">
            <v>ถ.อิศรา ต.ปากน้ำ อ.เมืองกระบี่ จ.กระบี่</v>
          </cell>
          <cell r="F418" t="str">
            <v>เมย59-กย61</v>
          </cell>
        </row>
        <row r="419">
          <cell r="D419" t="str">
            <v>นางศรียา วัฒนยมนาพร (ร้านอาหาร)</v>
          </cell>
          <cell r="E419" t="str">
            <v>ถ.อิศรา ต.ปากน้ำ อ.เมืองกระบี่ จ.กระบี่</v>
          </cell>
          <cell r="F419" t="str">
            <v>เมย59-กย61</v>
          </cell>
        </row>
        <row r="420">
          <cell r="D420" t="str">
            <v>บริษัทลีลาวัฒน์กระบี่ จำกัด (ปาร์คเวย์ฯ)</v>
          </cell>
          <cell r="E420" t="str">
            <v>ถ.อิศรา ต.ปากน้ำ อ.เมืองกระบี่ จ.กระบี่</v>
          </cell>
          <cell r="F420" t="str">
            <v>เมย59-เมย/ธค60-กย61</v>
          </cell>
        </row>
        <row r="421">
          <cell r="D421" t="str">
            <v>นางซิ่น บุญธรรม (ขายของชำ)</v>
          </cell>
          <cell r="E421" t="str">
            <v>ถ.อิศรา ต.ปากน้ำ อ.เมืองกระบี่ จ.กระบี่</v>
          </cell>
          <cell r="F421" t="str">
            <v>เมย59-กย61</v>
          </cell>
        </row>
        <row r="422">
          <cell r="D422" t="str">
            <v>วัดแก้วโกรวาราม</v>
          </cell>
          <cell r="E422" t="str">
            <v>โบสถ์วัด 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ฌาปนสถาน วัดแก้วโกรวาราม</v>
          </cell>
          <cell r="E423" t="str">
            <v>วัดแก้วโกรวาราม ต.ปากน้ำ อ.เมืองกระบี่ จ.กระบี่</v>
          </cell>
          <cell r="F423" t="str">
            <v>-</v>
          </cell>
        </row>
        <row r="424">
          <cell r="D424" t="str">
            <v>นายชัยยุทธ ลีลาประศาสน์(Thai's Talor)</v>
          </cell>
          <cell r="E424" t="str">
            <v>1 ถ.อิศรา ต.ปากน้ำ อ.เมืองกระบี่ จ.กระบี่</v>
          </cell>
          <cell r="F424" t="str">
            <v>เมย59-กย61</v>
          </cell>
        </row>
        <row r="425">
          <cell r="D425" t="str">
            <v>นายสมศักดิ์ แซ่ตั้ง (Zoo Coffee)</v>
          </cell>
          <cell r="E425" t="str">
            <v>10 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นายเติมศักดิ์ จิววุฒิพงศ์</v>
          </cell>
          <cell r="E426" t="str">
            <v>18 ถ.อิศรา ต.ปากน้ำ อ.เมืองกระบี่ จ.กระบี่</v>
          </cell>
          <cell r="F426" t="str">
            <v>กย61</v>
          </cell>
        </row>
        <row r="427">
          <cell r="D427" t="str">
            <v>นางนฤนาท ช้อนเติม</v>
          </cell>
          <cell r="E427" t="str">
            <v xml:space="preserve">23 ถ.อิศรา ต.ปากน้ำ อ.เมืองกระบี่ จ.กระบี่ </v>
          </cell>
          <cell r="F427" t="str">
            <v>-</v>
          </cell>
        </row>
        <row r="428">
          <cell r="D428" t="str">
            <v>นางสมร แซ่ลิ่ม (ขายหนังสือ)</v>
          </cell>
          <cell r="E428" t="str">
            <v>24 ถ.อิศรา ต.ปากน้ำ อ.เมืองกระบี่ จ.กระบี่</v>
          </cell>
          <cell r="F428" t="str">
            <v>เมย59-พค/กค60-กย61</v>
          </cell>
        </row>
        <row r="429">
          <cell r="D429" t="str">
            <v>น.ส.หอมหวล สมอินทร์</v>
          </cell>
          <cell r="E429" t="str">
            <v xml:space="preserve">26 ถ.อิศรา ต.ปากน้ำ อ.เมืองกระบี่ จ.กระบี่ </v>
          </cell>
          <cell r="F429" t="str">
            <v>-</v>
          </cell>
        </row>
        <row r="430">
          <cell r="D430" t="str">
            <v>นางทิพา สกถกิตติวัฒน์(Metta Thai Massage)</v>
          </cell>
          <cell r="E430" t="str">
            <v>27 ถ.อิศรา ต.ปากน้ำ อ.เมืองกระบี่ จ.กระบี่</v>
          </cell>
          <cell r="F430" t="str">
            <v>สค60-กย61</v>
          </cell>
        </row>
        <row r="431">
          <cell r="D431" t="str">
            <v>นางทิพา สกถกิตติวัฒน์(All Art)</v>
          </cell>
          <cell r="E431" t="str">
            <v>29 ถ.อิศรา ต.ปากน้ำ อ.เมืองกระบี่ จ.กระบี่</v>
          </cell>
          <cell r="F431" t="str">
            <v>สค-กย61</v>
          </cell>
        </row>
        <row r="432">
          <cell r="D432" t="str">
            <v>นายกงเพ็ง เกี่ยวข้อง(Salon Best)</v>
          </cell>
          <cell r="E432" t="str">
            <v>35 ถ.อิศรา ต.ปากน้ำ อ.เมืองกระบี่ จ.กระบี่</v>
          </cell>
          <cell r="F432" t="str">
            <v>มิย59-กย61</v>
          </cell>
        </row>
        <row r="433">
          <cell r="D433" t="str">
            <v>นางฉวีวรรณ ศิวะถาว์</v>
          </cell>
          <cell r="E433" t="str">
            <v>35/9 ถ.อิศรา ต.ปากน้ำ อ.เมืองกระบี่ จ.กระบี่</v>
          </cell>
          <cell r="F433" t="str">
            <v>เมย59-กย61</v>
          </cell>
        </row>
        <row r="434">
          <cell r="D434" t="str">
            <v>นายประชุม เฮ่งฉ้วน</v>
          </cell>
          <cell r="E434" t="str">
            <v>36 ถ.อิศรา ต.ปากน้ำ อ.เมืองกระบี่ จ.กระบี่</v>
          </cell>
          <cell r="F434" t="str">
            <v>-</v>
          </cell>
        </row>
        <row r="435">
          <cell r="D435" t="str">
            <v>นายวินัย ฉายะบูรณกุล(ศิลป์ยืนยง)</v>
          </cell>
          <cell r="E435" t="str">
            <v>39 ถ.อิศรา ต.ปากน้ำ อ.เมืองกระบี่ จ.กระบี่</v>
          </cell>
          <cell r="F435" t="str">
            <v>เมย59-มีค/สค60-กย61</v>
          </cell>
        </row>
        <row r="436"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เมย59-กย61</v>
          </cell>
        </row>
        <row r="437"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กย61</v>
          </cell>
        </row>
        <row r="438"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มค60-กย61</v>
          </cell>
        </row>
        <row r="439"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เมย59-พค/สค61</v>
          </cell>
        </row>
        <row r="441"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เมย59-กย61</v>
          </cell>
        </row>
        <row r="444"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กค59-กย61</v>
          </cell>
        </row>
        <row r="447"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พย60-กย61</v>
          </cell>
        </row>
        <row r="448"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พค-กย61</v>
          </cell>
        </row>
        <row r="450"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เมย59-กย61</v>
          </cell>
        </row>
        <row r="451"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เมย59-กค60/มีค-พค/กค-กย61</v>
          </cell>
        </row>
        <row r="452">
          <cell r="D452" t="str">
            <v>วัดแก้วโกรวาราม</v>
          </cell>
          <cell r="E452" t="str">
            <v>71/7 ถ.อิศรา ต.ปากน้ำ อ.เมืองกระบี่ จ.กระบี่</v>
          </cell>
          <cell r="F452" t="str">
            <v>-</v>
          </cell>
        </row>
        <row r="453"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ธค59-กย61</v>
          </cell>
        </row>
        <row r="461"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เมย60-กย61</v>
          </cell>
        </row>
        <row r="462"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มิย60-กย61</v>
          </cell>
        </row>
        <row r="466">
          <cell r="D466" t="str">
            <v>นายอำมาตย์ กะสิรักษ์</v>
          </cell>
          <cell r="E466" t="str">
            <v>ชั่วคราว ถ.เหมทานนท์ ต.ปากน้ำ อ.เมืองกระบี่ จ.กระบี่</v>
          </cell>
          <cell r="F466" t="str">
            <v>เมย-กค59/มีค60-พค/สค-กย61</v>
          </cell>
        </row>
        <row r="467">
          <cell r="D467" t="str">
            <v>นายสมภพ กุลวิจิตรรังสี</v>
          </cell>
          <cell r="E467" t="str">
            <v xml:space="preserve">ชั่วคราว ถ.เหมทานนท์ ต.ปากน้ำ อ.เมืองกระบี่ จ.กระบี่ </v>
          </cell>
          <cell r="F467" t="str">
            <v>เมย59-มิย/สค-กย61</v>
          </cell>
        </row>
        <row r="468">
          <cell r="D468" t="str">
            <v>นางจินดา เครือหลี</v>
          </cell>
          <cell r="E468" t="str">
            <v>2 ถ.เหมทานนท์ ต.ปากน้ำ อ.เมืองกระบี่ จ.กระบี่</v>
          </cell>
          <cell r="F468" t="str">
            <v>กย61</v>
          </cell>
        </row>
        <row r="469">
          <cell r="D469" t="str">
            <v>นายสกล จากที่ (ตรงข้างโกปี่แป๊ะยาว)</v>
          </cell>
          <cell r="E469" t="str">
            <v>2/3 ถ.เหมทานนท์ ต.ปากน้ำ อ.เมืองกระบี่ จ.กระบี่</v>
          </cell>
          <cell r="F469" t="str">
            <v>กย61</v>
          </cell>
        </row>
        <row r="470">
          <cell r="D470" t="str">
            <v>นายกิ้มตุ่น แซ่ห่าน</v>
          </cell>
          <cell r="E470" t="str">
            <v>2/9 ถ.เหมทานนท์ ต.ปากน้ำ อ.เมืองกระบี่ จ.กระบี่</v>
          </cell>
          <cell r="F470" t="str">
            <v>เมย59-มีค/พค-กย61</v>
          </cell>
        </row>
        <row r="471">
          <cell r="D471" t="str">
            <v>นางจันทร์ตรี เจียวก๊ก</v>
          </cell>
          <cell r="E471" t="str">
            <v>2/12 ถ.เหมทานนท์ ต.ปากน้ำ อ.เมืองกระบี่ จ.กระบี่</v>
          </cell>
          <cell r="F471" t="str">
            <v>-</v>
          </cell>
        </row>
        <row r="472">
          <cell r="D472" t="str">
            <v>นางสุธา ศิริรักษ์</v>
          </cell>
          <cell r="E472" t="str">
            <v>2/15 ถ.เหมทานนท์ ต.ปากน้ำ อ.เมืองกระบี่ จ.กระบี่</v>
          </cell>
          <cell r="F472" t="str">
            <v>-</v>
          </cell>
        </row>
        <row r="473">
          <cell r="D473" t="str">
            <v>นายชัยนาถ จรูญศักดิ์ (เพชรสื่อสาร)</v>
          </cell>
          <cell r="E473" t="str">
            <v>2/20 ถ.เหมทานนท์ ต.ปากน้ำ อ.เมืองกระบี่ จ.กระบี่</v>
          </cell>
          <cell r="F473" t="str">
            <v>กย61</v>
          </cell>
        </row>
        <row r="474">
          <cell r="D474" t="str">
            <v>นางสุฑารัตน์ จรูญศักดิ์ (บุญขวัญ บาร์เบอร์)</v>
          </cell>
          <cell r="E474" t="str">
            <v>2/21 ถ.เหมทานนท์ ต.ปากน้ำ อ.เมืองกระบี่ จ.กระบี่</v>
          </cell>
          <cell r="F474" t="str">
            <v>มิย59-กย61</v>
          </cell>
        </row>
        <row r="475"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เมย59-กย61</v>
          </cell>
        </row>
        <row r="476"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เมย-กย61</v>
          </cell>
        </row>
        <row r="477"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พค60-กย61</v>
          </cell>
        </row>
        <row r="478"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เมย-กย61</v>
          </cell>
        </row>
        <row r="479"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เมย59-กย61</v>
          </cell>
        </row>
        <row r="480"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มค-กย61</v>
          </cell>
        </row>
        <row r="481"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สค-กย/ธค59-มค/ธค60/กค-กย61</v>
          </cell>
        </row>
        <row r="483"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สค-กย/พย-ธค59/กพ/พค-กย/พย60-กพ/เมย/มิย/กย61</v>
          </cell>
        </row>
        <row r="484"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กย61</v>
          </cell>
        </row>
        <row r="485"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กย60-กย61</v>
          </cell>
        </row>
        <row r="486"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มิย-กย61</v>
          </cell>
        </row>
        <row r="487"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มิย59-กย61</v>
          </cell>
        </row>
        <row r="488">
          <cell r="D488" t="str">
            <v>น.ส.ศุภรา ศิขรินรัตน์</v>
          </cell>
          <cell r="E488" t="str">
            <v>22/1 ถ.เหมทานนท์ ต.ปากน้ำ อ.เมืองกระบี่ จ.กระบี่</v>
          </cell>
          <cell r="F488" t="str">
            <v>มิย-กย61</v>
          </cell>
        </row>
        <row r="489">
          <cell r="D489" t="str">
            <v>น.ส.ศุภรา ศิขรินรัตน์</v>
          </cell>
          <cell r="E489" t="str">
            <v>22/2 ถ.เหมทานนท์ ต.ปากน้ำ อ.เมืองกระบี่ จ.กระบี่</v>
          </cell>
          <cell r="F489" t="str">
            <v>สค61</v>
          </cell>
        </row>
        <row r="490">
          <cell r="D490" t="str">
            <v>น.ส.ศุภรา ศิขรินรัตน์</v>
          </cell>
          <cell r="E490" t="str">
            <v>26/1 ถ.เหมทานนท์ ต.ปากน้ำ อ.เมืองกระบี่ จ.กระบี่</v>
          </cell>
          <cell r="F490" t="str">
            <v>มิย-กย61</v>
          </cell>
        </row>
        <row r="491">
          <cell r="D491" t="str">
            <v>น.ส.ศุภรา ศิขรินรัตน์</v>
          </cell>
          <cell r="E491" t="str">
            <v>26/2 ถ.เหมทานนท์ ต.ปากน้ำ อ.เมืองกระบี่ จ.กระบี่</v>
          </cell>
          <cell r="F491" t="str">
            <v>มิย-กย61</v>
          </cell>
        </row>
        <row r="492">
          <cell r="D492" t="str">
            <v>นางบ่วง เหมทานนท์(กรมการค้าภายใน)</v>
          </cell>
          <cell r="E492" t="str">
            <v>28-30 ถ.เหมทานนท์ ต.ปากน้ำ อ.เมืองกระบี่ จ.กระบี่</v>
          </cell>
          <cell r="F492" t="str">
            <v>เมย-มิย/ธค59/มีค/มิย/กย60-มค/เมย/มิย/กย61</v>
          </cell>
        </row>
        <row r="493">
          <cell r="D493" t="str">
            <v>นายชะนะ เหมทานนท์</v>
          </cell>
          <cell r="E493" t="str">
            <v>32 ถ.เหมทานนท์ ต.ปากน้ำ อ.เมืองกระบี่ จ.กระบี่</v>
          </cell>
          <cell r="F493" t="str">
            <v>-</v>
          </cell>
        </row>
        <row r="494">
          <cell r="D494" t="str">
            <v>นายพิภพ อาตย์สกุล (ครัวกำปั่น)</v>
          </cell>
          <cell r="E494" t="str">
            <v>35/2 ถ.เหมทานนท์ ต.ปากน้ำ อ.เมืองกระบี่ จ.กระบี่</v>
          </cell>
          <cell r="F494" t="str">
            <v>พย59-กย61</v>
          </cell>
        </row>
        <row r="495">
          <cell r="D495" t="str">
            <v>นางแคล้ว ปานเพชร</v>
          </cell>
          <cell r="E495" t="str">
            <v>35/4 ถ.เหมทานนท์ ต.ปากน้ำ อ.เมืองกระบี่ จ.กระบี่</v>
          </cell>
          <cell r="F495" t="str">
            <v>เมย59-กย61</v>
          </cell>
        </row>
        <row r="496">
          <cell r="D496" t="str">
            <v>นางอนงค์ บุญญานุพงค์</v>
          </cell>
          <cell r="E496" t="str">
            <v>35/8 ถ.เหมทานนท์ ต.ปากน้ำ อ.เมืองกระบี่ จ.กระบี่</v>
          </cell>
          <cell r="F496" t="str">
            <v>-</v>
          </cell>
        </row>
        <row r="497">
          <cell r="D497" t="str">
            <v>นางฐณัฏศนันทน์ เหมทานนท์</v>
          </cell>
          <cell r="E497" t="str">
            <v xml:space="preserve">36/8 ถ.เหมทานนท์ ต.ปากน้ำ อ.เมืองกระบี่ จ.กระบี่ </v>
          </cell>
          <cell r="F497" t="str">
            <v>สค59-ธค60/กพ-กย61</v>
          </cell>
        </row>
        <row r="498">
          <cell r="D498" t="str">
            <v>นายกิตติ แสงศรี</v>
          </cell>
          <cell r="E498" t="str">
            <v>39/9 ถ.เหมทานนท์ ต.ปากน้ำ อ.เมืองกระบี่ จ.กระบี่</v>
          </cell>
          <cell r="F498" t="str">
            <v>เมย59-กย61</v>
          </cell>
        </row>
        <row r="499">
          <cell r="D499" t="str">
            <v>นายทัศนพงศ์ ลีลาบูรณพงศ์</v>
          </cell>
          <cell r="E499" t="str">
            <v>54 ถ.เหมทานนท์ ต.ปากน้ำ อ.เมืองกระบี่ จ.กระบี่</v>
          </cell>
          <cell r="F499" t="str">
            <v>กพ-กย61</v>
          </cell>
        </row>
        <row r="500">
          <cell r="D500" t="str">
            <v>นายทัศนพงศ์ ลีลาบูรณพงศ์</v>
          </cell>
          <cell r="E500" t="str">
            <v>54/2 ถ.เหมทานนท์ ต.ปากน้ำ อ.เมืองกระบี่ จ.กระบี่</v>
          </cell>
          <cell r="F500" t="str">
            <v>พย59-กย61</v>
          </cell>
        </row>
        <row r="501">
          <cell r="D501" t="str">
            <v>นายทัศนพงศ์ ลีลาบูรณพงศ์ (อรุณรุ่งโรจน์)</v>
          </cell>
          <cell r="E501" t="str">
            <v>54/3 ถ.เหมทานนท์ ต.ปากน้ำ อ.เมืองกระบี่ จ.กระบี่</v>
          </cell>
          <cell r="F501" t="str">
            <v>กพ-กย61</v>
          </cell>
        </row>
        <row r="502">
          <cell r="D502" t="str">
            <v>นายวิชรัตน์ ภิญโญธรรมโนทัย</v>
          </cell>
          <cell r="E502" t="str">
            <v>54/4 ถ.เหมทานนท์ ต.ปากน้ำ อ.เมืองกระบี่ จ.กระบี่</v>
          </cell>
          <cell r="F502" t="str">
            <v>เมย59-กย61</v>
          </cell>
        </row>
        <row r="503">
          <cell r="D503" t="str">
            <v>น.ส.สุนีย์ แซ่ค่อ (ไตรแก้ว ค้าขาย)</v>
          </cell>
          <cell r="E503" t="str">
            <v xml:space="preserve">64 ถ.เหมทานนท์ ต.ปากน้ำ อ.เมืองกระบี่ จ.กระบี่ </v>
          </cell>
          <cell r="F503" t="str">
            <v>-</v>
          </cell>
        </row>
        <row r="504">
          <cell r="D504" t="str">
            <v>นางศิริพรรณ อ่ำปลอด (ร้านอาซี)</v>
          </cell>
          <cell r="E504" t="str">
            <v>70/3 ถ.เหมทานนท์ ต.ปากน้ำ อ.เมืองกระบี่ จ.กระบี่</v>
          </cell>
          <cell r="F504" t="str">
            <v>มีค-กย61</v>
          </cell>
        </row>
        <row r="505">
          <cell r="D505" t="str">
            <v>นางศิริพรรณ อ่ำปลอด (ร้านอาซี)</v>
          </cell>
          <cell r="E505" t="str">
            <v>70/5 ถ.เหมทานนท์ ต.ปากน้ำ อ.เมืองกระบี่ จ.กระบี่</v>
          </cell>
          <cell r="F505" t="str">
            <v>มีค-กย61</v>
          </cell>
        </row>
        <row r="506">
          <cell r="D506" t="str">
            <v>น.ส.อ้อยทิพย์ ตันจิตร</v>
          </cell>
          <cell r="E506" t="str">
            <v>77/1 ถ.เหมทานนท์ ต.ปากน้ำ อ.เมืองกระบี่ จ.กระบี่</v>
          </cell>
          <cell r="F506" t="str">
            <v>เมย59-กย61</v>
          </cell>
        </row>
        <row r="507">
          <cell r="D507" t="str">
            <v>นายทศพร ปัจฉิมศิริ (ตำหรอย)</v>
          </cell>
          <cell r="E507" t="str">
            <v>79 ถ.เหมทานนท์ ต.ปากน้ำ อ.เมืองกระบี่ จ.กระบี่</v>
          </cell>
          <cell r="F507" t="str">
            <v>-</v>
          </cell>
        </row>
        <row r="508">
          <cell r="D508" t="str">
            <v>นายเจริญกิจ คณทาธรรม</v>
          </cell>
          <cell r="E508" t="str">
            <v>80/2 ถ.เหมทานนท์ ต.ปากน้ำ อ.เมืองกระบี่ จ.กระบี่</v>
          </cell>
          <cell r="F508" t="str">
            <v>เมย59-มิย61</v>
          </cell>
        </row>
        <row r="509">
          <cell r="D509" t="str">
            <v>นายสมพร เสริมเกียรติวัฒน์</v>
          </cell>
          <cell r="E509" t="str">
            <v>81/5 ถ.เหมทานนท์ ต.ปากน้ำ อ.เมืองกระบี่ จ.กระบี่</v>
          </cell>
          <cell r="F509" t="str">
            <v>พค60-กย61</v>
          </cell>
        </row>
        <row r="510">
          <cell r="D510" t="str">
            <v>นายสมรัช อุยานนท์รักษ์</v>
          </cell>
          <cell r="E510" t="str">
            <v>88/1 ถ.เหมทานนท์ ต.ปากน้ำ อ.เมืองกระบี่ จ.กระบี่</v>
          </cell>
          <cell r="F510" t="str">
            <v>-</v>
          </cell>
        </row>
        <row r="511">
          <cell r="D511" t="str">
            <v>ร้านบีบี ยูนิค น้ำแข็งหลอด</v>
          </cell>
          <cell r="E511" t="str">
            <v>88/4 ถ.เหมทานนท์ ต.ปากน้ำ อ.เมืองกระบี่ จ.กระบี่</v>
          </cell>
          <cell r="F511" t="str">
            <v>-</v>
          </cell>
        </row>
        <row r="512">
          <cell r="D512" t="str">
            <v>นายประดิษฐ์ อรุณธรรมรัตน์ (ห้างทองสุประดิษฐ์ 2)</v>
          </cell>
          <cell r="E512" t="str">
            <v>88/5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น.ส.วรรณพร ณ ถลาง</v>
          </cell>
          <cell r="E513" t="str">
            <v>88/6 ถ.เหมทานนท์ ต.ปากน้ำ อ.เมืองกระบี่ จ.กระบี่</v>
          </cell>
          <cell r="F513" t="str">
            <v>พย60-มีค/พค-กย61</v>
          </cell>
        </row>
        <row r="514">
          <cell r="D514" t="str">
            <v>นางอุไรวรรณ ภักดี</v>
          </cell>
          <cell r="E514" t="str">
            <v>88/7 ถ.เหมทานนท์ ต.ปากน้ำ อ.เมืองกระบี่ จ.กระบี่</v>
          </cell>
          <cell r="F514" t="str">
            <v>ธค60-มีค/พค-กย61</v>
          </cell>
        </row>
        <row r="515">
          <cell r="D515" t="str">
            <v>นายสุพจน์ นากดวงตา</v>
          </cell>
          <cell r="E515" t="str">
            <v>88/8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นางขนิษฐา ไทยฤทธิ์ (เซ็นเตอร์ไอยรากระบี่)</v>
          </cell>
          <cell r="E516" t="str">
            <v>88/10 ถ.เหมทานนท์ ต.ปากน้ำ อ.เมืองกระบี่ จ.กระบี่</v>
          </cell>
          <cell r="F516" t="str">
            <v>สค-กย61</v>
          </cell>
        </row>
        <row r="517"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เมย59-กย61</v>
          </cell>
        </row>
        <row r="518"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เมย59-เมย/มิย-กย61</v>
          </cell>
        </row>
        <row r="519"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เมย-ตค/ธค59/มค60/มีค-พค/กค/กย60-เมย/มิย-กย61</v>
          </cell>
        </row>
        <row r="520"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เมย59-กย61</v>
          </cell>
        </row>
        <row r="524"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ตค60-กย61</v>
          </cell>
        </row>
        <row r="525"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มิย-พย60/มค-กย61</v>
          </cell>
        </row>
        <row r="526"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กค-กย61</v>
          </cell>
        </row>
        <row r="527"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พค-กย61</v>
          </cell>
        </row>
        <row r="528"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มิย59-กย61</v>
          </cell>
        </row>
        <row r="529"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เมย-พค/กค-กย61</v>
          </cell>
        </row>
        <row r="531"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กย59-กย61</v>
          </cell>
        </row>
        <row r="532"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กย59-กย61</v>
          </cell>
        </row>
        <row r="533"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กพ-พค61</v>
          </cell>
        </row>
        <row r="535"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เมย59-เมย/มิย60-กย61</v>
          </cell>
        </row>
        <row r="536"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เมย59-กพ/เมย-มิย/สค60-กย61</v>
          </cell>
        </row>
        <row r="537"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เมย59-กย61</v>
          </cell>
        </row>
        <row r="538"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สค60-กย61</v>
          </cell>
        </row>
        <row r="540"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เมย59-กย61</v>
          </cell>
        </row>
        <row r="542"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-</v>
          </cell>
        </row>
        <row r="546"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พค-กย61</v>
          </cell>
        </row>
        <row r="549"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ธค60-กย61</v>
          </cell>
        </row>
        <row r="550"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ตค59-กย61</v>
          </cell>
        </row>
        <row r="551"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กย61</v>
          </cell>
        </row>
        <row r="553"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สค-กย61</v>
          </cell>
        </row>
        <row r="554"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เมย59-มค/มีค/พค-กย61</v>
          </cell>
        </row>
        <row r="555">
          <cell r="D555" t="str">
            <v>นายประชา ยินดี</v>
          </cell>
          <cell r="E555" t="str">
            <v>17 ถ.เจ้าฟ้า ต.ปากน้ำ อ.เมืองกระบี่ จ.กระบี่</v>
          </cell>
          <cell r="F555" t="str">
            <v>เมย/กค-ธค59-มีค/พค-กค61</v>
          </cell>
        </row>
        <row r="556"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สค-กย61</v>
          </cell>
        </row>
        <row r="557"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เมย59-กย61</v>
          </cell>
        </row>
        <row r="560"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กย59-กย61</v>
          </cell>
        </row>
        <row r="561"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เมย59-กย61</v>
          </cell>
        </row>
        <row r="563"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เมย59-มีค/พค-กย61</v>
          </cell>
        </row>
        <row r="564"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สค59-ธค60/กพ/เมย-กย61</v>
          </cell>
        </row>
        <row r="566"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เมย59-กย61</v>
          </cell>
        </row>
        <row r="567"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เมย59-กย61</v>
          </cell>
        </row>
        <row r="568"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สค-กย61</v>
          </cell>
        </row>
        <row r="569"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เมย59-กย61</v>
          </cell>
        </row>
        <row r="570"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เมย59-กย61</v>
          </cell>
        </row>
        <row r="571"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ธค60-กย61</v>
          </cell>
        </row>
        <row r="572"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เมย59-กย61</v>
          </cell>
        </row>
        <row r="573"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เมย59-กย61</v>
          </cell>
        </row>
        <row r="574"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ธค60-กย61</v>
          </cell>
        </row>
        <row r="575"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เมย59-กย61</v>
          </cell>
        </row>
        <row r="576"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เมย59-กพ/เมย-มิย/พย60-กย61</v>
          </cell>
        </row>
        <row r="580"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เมย59-กย61</v>
          </cell>
        </row>
        <row r="581"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เมย59-กย61</v>
          </cell>
        </row>
        <row r="582"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เมย59-กย61</v>
          </cell>
        </row>
        <row r="583"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เมย59-กย61</v>
          </cell>
        </row>
        <row r="584"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เมย59-กย61</v>
          </cell>
        </row>
        <row r="585"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เมย59-กย61</v>
          </cell>
        </row>
        <row r="586"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เมย59-กย61</v>
          </cell>
        </row>
        <row r="587"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เมย59-กย61</v>
          </cell>
        </row>
        <row r="588"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กย61</v>
          </cell>
        </row>
        <row r="589"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D591" t="str">
            <v>น.ส.จินดา ร่วมทอง</v>
          </cell>
          <cell r="E591" t="str">
            <v>7 ถ.เจ้าคุณ ต.ปากน้ำ อ.เมืองกระบี่ จ.กระบี่</v>
          </cell>
          <cell r="F591" t="str">
            <v>-</v>
          </cell>
        </row>
        <row r="592">
          <cell r="D592" t="str">
            <v>นายอำพล จิววุฒิพงศ์</v>
          </cell>
          <cell r="E592" t="str">
            <v>7/1 ถ.เจ้าคุณ ต.ปากน้ำ อ.เมืองกระบี่ จ.กระบี่</v>
          </cell>
          <cell r="F592" t="str">
            <v>เมย59-กย61</v>
          </cell>
        </row>
        <row r="593">
          <cell r="D593" t="str">
            <v>นายภิรมย์ พรพาณิชพันธุ์</v>
          </cell>
          <cell r="E593" t="str">
            <v>7/22 ถ.เจ้าคุณ ต.ปากน้ำ อ.เมืองกระบี่ จ.กระบี่</v>
          </cell>
          <cell r="F593" t="str">
            <v>เมย59-มิย/สค-กย61</v>
          </cell>
        </row>
        <row r="594">
          <cell r="D594" t="str">
            <v>นายภิรมย์ พรพาณิชพันธุ์</v>
          </cell>
          <cell r="E594" t="str">
            <v>7/23 ถ.เจ้าคุณ ต.ปากน้ำ อ.เมืองกระบี่ จ.กระบี่</v>
          </cell>
          <cell r="F594" t="str">
            <v>เมย59-กย61</v>
          </cell>
        </row>
        <row r="595">
          <cell r="D595" t="str">
            <v>นายภิรมย์ พรพาณิชพันธุ์</v>
          </cell>
          <cell r="E595" t="str">
            <v>7/24 ถ.เจ้าคุณ ต.ปากน้ำ อ.เมืองกระบี่ จ.กระบี่</v>
          </cell>
          <cell r="F595" t="str">
            <v>กค-กย61</v>
          </cell>
        </row>
        <row r="596">
          <cell r="D596" t="str">
            <v>นายภิรมย์ พรพาณิชพันธุ์</v>
          </cell>
          <cell r="E596" t="str">
            <v>7/25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นายภิรมย์ พรพาณิชพันธุ์</v>
          </cell>
          <cell r="E597" t="str">
            <v>7/26 ถ.เจ้าคุณ ต.ปากน้ำ อ.เมืองกระบี่ จ.กระบี่</v>
          </cell>
          <cell r="F597" t="str">
            <v>เมย-พค61</v>
          </cell>
        </row>
        <row r="598">
          <cell r="D598" t="str">
            <v>นายภิรมย์ พรพาณิชพันธุ์</v>
          </cell>
          <cell r="E598" t="str">
            <v>7/27 ถ.เจ้าคุณ ต.ปากน้ำ อ.เมืองกระบี่ จ.กระบี่</v>
          </cell>
          <cell r="F598" t="str">
            <v>สค-กย61</v>
          </cell>
        </row>
        <row r="599">
          <cell r="D599" t="str">
            <v>น.ส.วรรณทนีย์ ประทีปศิริปัญญา</v>
          </cell>
          <cell r="E599" t="str">
            <v>9 ถ.เจ้าคุณ ต.ปากน้ำ อ.เมืองกระบี่ จ.กระบี่</v>
          </cell>
          <cell r="F599" t="str">
            <v>-</v>
          </cell>
        </row>
        <row r="600">
          <cell r="D600" t="str">
            <v>บ.BS.สถาปัตถ์ จำกัด (บริษัท สยามสมอ พัฒนา จำกัด)</v>
          </cell>
          <cell r="E600" t="str">
            <v>10 ถ.เจ้าคุณ ต.ปากน้ำ อ.เมืองกระบี่ จ.กระบี่</v>
          </cell>
          <cell r="F600" t="str">
            <v>-</v>
          </cell>
        </row>
        <row r="601">
          <cell r="D601" t="str">
            <v>บ.BS.สถาปัตถ์ จำกัด(จิตไพศาล)</v>
          </cell>
          <cell r="E601" t="str">
            <v>12 ถ.เจ้าคุณ ต.ปากน้ำ อ.เมืองกระบี่ จ.กระบี่</v>
          </cell>
          <cell r="F601" t="str">
            <v>มค60-ธค60/กพ-เมย61</v>
          </cell>
        </row>
        <row r="602">
          <cell r="D602" t="str">
            <v>บ.BS.สถาปัตถ์ จำกัด</v>
          </cell>
          <cell r="E602" t="str">
            <v>16 ถ.เจ้าคุณ ต.ปากน้ำ อ.เมืองกระบี่ จ.กระบี่</v>
          </cell>
          <cell r="F602" t="str">
            <v>-</v>
          </cell>
        </row>
        <row r="603">
          <cell r="D603" t="str">
            <v>นายมาโนช ทองส่งโสม</v>
          </cell>
          <cell r="E603" t="str">
            <v>28/56 ถ.เจ้าคุณ ต.ปากน้ำ อ.เมืองกระบี่ จ.กระบี่</v>
          </cell>
          <cell r="F603" t="str">
            <v>เมย59-กย61</v>
          </cell>
        </row>
        <row r="604">
          <cell r="D604" t="str">
            <v>บ.BS.สถาปัตย์ จำกัด(คุณมีชัย)</v>
          </cell>
          <cell r="E604" t="str">
            <v>40 ถ.เจ้าคุณ ต.ปากน้ำ อ.เมืองกระบี่ จ.กระบี่</v>
          </cell>
          <cell r="F604" t="str">
            <v>เมย59-กย61</v>
          </cell>
        </row>
        <row r="605">
          <cell r="D605" t="str">
            <v>นางธิดา เทพเฉลิม</v>
          </cell>
          <cell r="E605" t="str">
            <v>44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นายล้วน ตันตาปกุล</v>
          </cell>
          <cell r="E606" t="str">
            <v>46 ถ.เจ้าคุณ ต.ปากน้ำ อ.เมืองกระบี่ จ.กระบี่</v>
          </cell>
          <cell r="F606" t="str">
            <v>กพ-เมย/มิย-ตค/ธค60-กย61</v>
          </cell>
        </row>
        <row r="607">
          <cell r="D607" t="str">
            <v>นางยุวดี ลี้ตระกูล</v>
          </cell>
          <cell r="E607" t="str">
            <v>48 ถ.เจ้าคุณ ต.ปากน้ำ อ.เมืองกระบี่ จ.กระบี่</v>
          </cell>
          <cell r="F607" t="str">
            <v>-</v>
          </cell>
        </row>
        <row r="608">
          <cell r="D608" t="str">
            <v>บ.BS.สถาปัตย์ จำกัด</v>
          </cell>
          <cell r="E608" t="str">
            <v>50 ถ.เจ้าคุณ ต.ปากน้ำ อ.เมืองกระบี่ จ.กระบี่</v>
          </cell>
          <cell r="F608" t="str">
            <v>-</v>
          </cell>
        </row>
        <row r="609">
          <cell r="D609" t="str">
            <v>บ.BS.สถาปัตย์ จำกัด</v>
          </cell>
          <cell r="E609" t="str">
            <v>100 ถ.เจ้าคุณ ต.ปากน้ำ อ.เมืองกระบี่ จ.กระบี่</v>
          </cell>
          <cell r="F609" t="str">
            <v>มค-กย61</v>
          </cell>
        </row>
        <row r="610">
          <cell r="D610" t="str">
            <v>นางวัลลภา สุวรรณพิทักษ์</v>
          </cell>
          <cell r="E610" t="str">
            <v>124 ถ.เจ้าคุณ ต.ปากน้ำ อ.เมืองกระบี่ จ.กระบี่</v>
          </cell>
          <cell r="F610" t="str">
            <v>กย59-กย61</v>
          </cell>
        </row>
        <row r="611">
          <cell r="D611" t="str">
            <v>วัดแก้วโกรวาราม</v>
          </cell>
          <cell r="E611" t="str">
            <v>128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นางสุพัชลี ยุวะกนิษฐ์ (ซัก อบ ผ้า)</v>
          </cell>
          <cell r="E612" t="str">
            <v>2-4 ถ.พฤกษาอุทิศ ต.ปากน้ำ อ.เมืองกระบี่ จ.กระบี่</v>
          </cell>
          <cell r="F612" t="str">
            <v>พค-กย61</v>
          </cell>
        </row>
        <row r="613">
          <cell r="D613" t="str">
            <v>นายสมรักษ์ ลีลาประศาสน์ (ห้างลีลาภัณฑ์)</v>
          </cell>
          <cell r="E613" t="str">
            <v>4 ถ.พฤกษาอุทิศ ต.ปากน้ำ อ.เมืองกระบี่ จ.กระบี่</v>
          </cell>
          <cell r="F613" t="str">
            <v>กย61</v>
          </cell>
        </row>
        <row r="614">
          <cell r="D614" t="str">
            <v>นางสุพัชลี ยุวะกนิษฐ์</v>
          </cell>
          <cell r="E614" t="str">
            <v>4 ถ.พฤกษาอุทิศ ต.ปากน้ำ อ.เมืองกระบี่ จ.กระบี่</v>
          </cell>
          <cell r="F614" t="str">
            <v>เมย59-กย61</v>
          </cell>
        </row>
        <row r="615">
          <cell r="D615" t="str">
            <v>นายสุรชัย วัฒนาวงศ์ศิริ (ร้านอาหารเจ)</v>
          </cell>
          <cell r="E615" t="str">
            <v>4/1 ถ.พฤกษาอุทิศ ต.ปากน้ำ อ.เมืองกระบี่ จ.กระบี่</v>
          </cell>
          <cell r="F615" t="str">
            <v>สค60-กย61</v>
          </cell>
        </row>
        <row r="616">
          <cell r="D616" t="str">
            <v>นางศิริวรรณ กาลสัมฤทธิ์</v>
          </cell>
          <cell r="E616" t="str">
            <v>5 ถ.พฤษาอุทิศ ต.ปากน้ำ อ.เมืองกระบี่ จ.กระบี่</v>
          </cell>
          <cell r="F616" t="str">
            <v>มิย-ตค/ธค60-กย61</v>
          </cell>
        </row>
        <row r="617">
          <cell r="D617" t="str">
            <v>นางสุพัชลี ยุวกนิษฐ์</v>
          </cell>
          <cell r="E617" t="str">
            <v>6 ถ.พฤษาอุทิศ ต.ปากน้ำ อ.เมืองกระบี่ จ.กระบี่</v>
          </cell>
          <cell r="F617" t="str">
            <v>กค-กย61</v>
          </cell>
        </row>
        <row r="618">
          <cell r="D618" t="str">
            <v>นางสุพัชลี ยุวะกนิษฐ์</v>
          </cell>
          <cell r="E618" t="str">
            <v>8 ถ.พฤกษาอุทิศ ต.ปากน้ำ อ.เมืองกระบี่ จ.กระบี่</v>
          </cell>
          <cell r="F618" t="str">
            <v>เมย-กย61</v>
          </cell>
        </row>
        <row r="619">
          <cell r="D619" t="str">
            <v>นายนนทเทพ เอี่ยนเล่ง</v>
          </cell>
          <cell r="E619" t="str">
            <v xml:space="preserve">9 ถ.พฤกษาอุทิศ ต.ปากน้ำ อ.เมืองกระบี่ จ.กระบี่ </v>
          </cell>
          <cell r="F619" t="str">
            <v>-</v>
          </cell>
        </row>
        <row r="620">
          <cell r="D620" t="str">
            <v>นางสุพัชลี ยุวะกนิษฐ์</v>
          </cell>
          <cell r="E620" t="str">
            <v>10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นางสุวรรณี ตรังพาณิชย์(สเต็ก คิงคอง)</v>
          </cell>
          <cell r="E621" t="str">
            <v>15 ถ.พฤกษาอุทิศ ต.ปากน้ำ อ.เมืองกระบี่ จ.กระบี่</v>
          </cell>
          <cell r="F621" t="str">
            <v>-</v>
          </cell>
        </row>
        <row r="622">
          <cell r="D622" t="str">
            <v>นายบุญง่วน บุญชนะวิวัฒน์</v>
          </cell>
          <cell r="E622" t="str">
            <v>15 ถ.พฤกษาอุทิศ ต.ปากน้ำ อ.เมืองกระบี่ จ.กระบี่</v>
          </cell>
          <cell r="F622" t="str">
            <v>เมย59-กย61</v>
          </cell>
        </row>
        <row r="623">
          <cell r="D623" t="str">
            <v>นายกัมพุช ณ.ตะกั่วทุ่ง</v>
          </cell>
          <cell r="E623" t="str">
            <v>18 ถ.พฤกษาอุทิศ ต.ปากน้ำ อ.เมืองกระบี่ จ.กระบี่</v>
          </cell>
          <cell r="F623" t="str">
            <v>เมย59-กย61</v>
          </cell>
        </row>
        <row r="624">
          <cell r="D624" t="str">
            <v>นายกัมพุช ณ.ตะกั่วทุ่ง</v>
          </cell>
          <cell r="E624" t="str">
            <v>20 ถ.พฤกษาอุทิศ ต.ปากน้ำ อ.เมืองกระบี่ จ.กระบี่</v>
          </cell>
          <cell r="F624" t="str">
            <v>เมย59-กย61</v>
          </cell>
        </row>
        <row r="625">
          <cell r="D625" t="str">
            <v>นายกัมพุช ณ.ตะกั่วทุ่ง</v>
          </cell>
          <cell r="E625" t="str">
            <v>22 ถ.พฤกษาอุทิศ ต.ปากน้ำ อ.เมืองกระบี่ จ.กระบี่</v>
          </cell>
          <cell r="F625" t="str">
            <v>พย60/มค/มีค/พค/กย61</v>
          </cell>
        </row>
        <row r="626"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เมย59-กย61</v>
          </cell>
        </row>
        <row r="628"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เมย59-กย61</v>
          </cell>
        </row>
        <row r="629"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เมย59-กย61</v>
          </cell>
        </row>
        <row r="630"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เมย59-กย61</v>
          </cell>
        </row>
        <row r="632"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ตค/ธค59-ตค/ธค60-กย61</v>
          </cell>
        </row>
        <row r="633"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เมย/กค60/กพ/มีค/พค-กค61</v>
          </cell>
        </row>
        <row r="634"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มค-กย61</v>
          </cell>
        </row>
        <row r="635"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มค-กย61</v>
          </cell>
        </row>
        <row r="636"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เมย59-กย61</v>
          </cell>
        </row>
        <row r="637"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เมย59-กย61</v>
          </cell>
        </row>
        <row r="638"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สค-กย61</v>
          </cell>
        </row>
        <row r="640"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</v>
          </cell>
        </row>
        <row r="645"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</v>
          </cell>
        </row>
        <row r="646"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กย61</v>
          </cell>
        </row>
        <row r="647"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กย61</v>
          </cell>
        </row>
        <row r="648"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เมย59-กย61</v>
          </cell>
        </row>
        <row r="652"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เมย59-กย61</v>
          </cell>
        </row>
        <row r="653"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ธค59-กย61</v>
          </cell>
        </row>
        <row r="654"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พค59-กย61</v>
          </cell>
        </row>
        <row r="655"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เมย59-กย61</v>
          </cell>
        </row>
        <row r="656"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พค59-กย61</v>
          </cell>
        </row>
        <row r="657"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พย59-กย61</v>
          </cell>
        </row>
        <row r="658"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เมย-พค/กค59-มีค/พค-สค/ตค60-กย61</v>
          </cell>
        </row>
        <row r="660"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สค-กย61</v>
          </cell>
        </row>
        <row r="661"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ตค60-กย61</v>
          </cell>
        </row>
        <row r="662"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เมย59-กย1</v>
          </cell>
        </row>
        <row r="664"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เมย59-กย61</v>
          </cell>
        </row>
        <row r="665"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เมย59-กย61</v>
          </cell>
        </row>
        <row r="666"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เมย59-กย61</v>
          </cell>
        </row>
        <row r="667"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มิย59-กย61</v>
          </cell>
        </row>
        <row r="668"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</v>
          </cell>
        </row>
        <row r="670"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กค59-กพ/พค60-กย61</v>
          </cell>
        </row>
        <row r="671"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พย59-ธค60/กพ-กย61</v>
          </cell>
        </row>
        <row r="673"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เมย-กค/กย59-ตค/ธค60-กย61</v>
          </cell>
        </row>
        <row r="674"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เมย-กค/กย59-ตค/ธค60-กย61</v>
          </cell>
        </row>
        <row r="675"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เมย59-กย61</v>
          </cell>
        </row>
        <row r="676"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เมย59-กย61</v>
          </cell>
        </row>
        <row r="677"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เมย59-กย61</v>
          </cell>
        </row>
        <row r="678"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D679" t="str">
            <v>บริษัทศรีผ่องพานิชย์ จำกัด</v>
          </cell>
          <cell r="E679" t="str">
            <v>92 ถ.หลวงพ่อ ต.ปากน้ำ อ.เมืองกระบี่ จ.กระบี่</v>
          </cell>
          <cell r="F679" t="str">
            <v>ธค60/กพ-กย61</v>
          </cell>
        </row>
        <row r="680">
          <cell r="D680" t="str">
            <v>บจก.ศรีผ่องพานิชย์</v>
          </cell>
          <cell r="E680" t="str">
            <v>92/18 ถ.หลวงพ่อ ต.ปากน้ำ อ.เมืองกระบี่ จ.กระบี่</v>
          </cell>
          <cell r="F680" t="str">
            <v>เมย59-กย61</v>
          </cell>
        </row>
        <row r="681">
          <cell r="D681" t="str">
            <v>บจก.ศรีผ่องพานิชย์</v>
          </cell>
          <cell r="E681" t="str">
            <v>92/19 ถ.หลวงพ่อ ต.ปากน้ำ อ.เมืองกระบี่ จ.กระบี่</v>
          </cell>
          <cell r="F681" t="str">
            <v>กพ-มิย/สค60-พค61</v>
          </cell>
        </row>
        <row r="682">
          <cell r="D682" t="str">
            <v>บจก.ศรีผ่องพานิชย์</v>
          </cell>
          <cell r="E682" t="str">
            <v>92/20 ถ.หลวงพ่อ ต.ปากน้ำ อ.เมืองกระบี่ จ.กระบี่</v>
          </cell>
          <cell r="F682" t="str">
            <v>เมย59-กย61</v>
          </cell>
        </row>
        <row r="683">
          <cell r="D683" t="str">
            <v>บจก.ศรีผ่องพานิชย์</v>
          </cell>
          <cell r="E683" t="str">
            <v>92/21 ถ.หลวงพ่อ ต.ปากน้ำ อ.เมืองกระบี่ จ.กระบี่</v>
          </cell>
          <cell r="F683" t="str">
            <v>เมย59-กย61</v>
          </cell>
        </row>
        <row r="684">
          <cell r="D684" t="str">
            <v>บจก.ศรีผ่องพานิชย์</v>
          </cell>
          <cell r="E684" t="str">
            <v>92/23 ถ.หลวงพ่อ ต.ปากน้ำ อ.เมืองกระบี่ จ.กระบี่</v>
          </cell>
          <cell r="F684" t="str">
            <v>เมย59-กย61</v>
          </cell>
        </row>
        <row r="685">
          <cell r="D685" t="str">
            <v>บจก.ศรีผ่องพานิชย์</v>
          </cell>
          <cell r="E685" t="str">
            <v>92/24 ถ.หลวงพ่อ ต.ปากน้ำ อ.เมืองกระบี่ จ.กระบี่</v>
          </cell>
          <cell r="F685" t="str">
            <v>ธค59-พค/สค/พย60-กย61</v>
          </cell>
        </row>
        <row r="686">
          <cell r="D686" t="str">
            <v>บจก.ศรีผ่องพานิชย์</v>
          </cell>
          <cell r="E686" t="str">
            <v>92/28 ถ.หลวงพ่อ ต.ปากน้ำ อ.เมืองกระบี่ จ.กระบี่</v>
          </cell>
          <cell r="F686" t="str">
            <v>เมย59-กย61</v>
          </cell>
        </row>
        <row r="687">
          <cell r="D687" t="str">
            <v>นายชวน ภูเก้าล้วน</v>
          </cell>
          <cell r="E687" t="str">
            <v>92/30 ถ.หลวงพ่อ ต.ปากน้ำ อ.เมืองกระบี่ จ.กระบี่</v>
          </cell>
          <cell r="F687" t="str">
            <v>เมย59-กย61</v>
          </cell>
        </row>
        <row r="688">
          <cell r="D688" t="str">
            <v>นายชวน ภูเก้าล้วน</v>
          </cell>
          <cell r="E688" t="str">
            <v>92/31-32 ถ.หลวงพ่อ ต.ปากน้ำ อ.เมืองกระบี่ จ.กระบี่</v>
          </cell>
          <cell r="F688" t="str">
            <v>เมย59-สค61</v>
          </cell>
        </row>
        <row r="689">
          <cell r="D689" t="str">
            <v>น.ส.วนาสิริ นิวัตภัทรพร</v>
          </cell>
          <cell r="E689" t="str">
            <v>92/32 ถ.หลวงพ่อ ต.ปากน้ำ อ.เมืองกระบี่ จ.กระบี่</v>
          </cell>
          <cell r="F689" t="str">
            <v>เมย59-สค61</v>
          </cell>
        </row>
        <row r="690">
          <cell r="D690" t="str">
            <v>นายชวน ภูเก้าล้วน</v>
          </cell>
          <cell r="E690" t="str">
            <v>92/33 ถ.หลวงพ่อ ต.ปากน้ำ อ.เมืองกระบี่ จ.กระบี่</v>
          </cell>
          <cell r="F690" t="str">
            <v>กค60-กย61</v>
          </cell>
        </row>
        <row r="691">
          <cell r="D691" t="str">
            <v>นายชวน ภูเก้าล้วน</v>
          </cell>
          <cell r="E691" t="str">
            <v>92/34 ถ.หลวงพ่อ ต.ปากน้ำ อ.เมืองกระบี่ จ.กระบี่</v>
          </cell>
          <cell r="F691" t="str">
            <v>-</v>
          </cell>
        </row>
        <row r="692">
          <cell r="D692" t="str">
            <v>นายชวน ภูเก้าล้วน</v>
          </cell>
          <cell r="E692" t="str">
            <v>92/35 ถ.หลวงพ่อ ต.ปากน้ำ อ.เมืองกระบี่ จ.กระบี่</v>
          </cell>
          <cell r="F692" t="str">
            <v>เมย59-กย61</v>
          </cell>
        </row>
        <row r="693">
          <cell r="D693" t="str">
            <v>นายชวน ภูเก้าล้วน</v>
          </cell>
          <cell r="E693" t="str">
            <v>92/36-37 ถ.หลวงพ่อ ต.ปากน้ำ อ.เมืองกระบี่ จ.กระบี่</v>
          </cell>
          <cell r="F693" t="str">
            <v>เมย59-กย61</v>
          </cell>
        </row>
        <row r="694">
          <cell r="D694" t="str">
            <v>นายชวน ภูเก้าล้วน</v>
          </cell>
          <cell r="E694" t="str">
            <v>92/38 ถ.หลวงพ่อ ต.ปากน้ำ อ.เมืองกระบี่ จ.กระบี่</v>
          </cell>
          <cell r="F694" t="str">
            <v>กย61</v>
          </cell>
        </row>
        <row r="695">
          <cell r="D695" t="str">
            <v>นายชวน ภูเก้าล้วน</v>
          </cell>
          <cell r="E695" t="str">
            <v>239/1 ถ.หลวงพ่อ ต.ปากน้ำ อ.เมืองกระบี่ จ.กระบี่</v>
          </cell>
          <cell r="F695" t="str">
            <v>เมย59-กย61</v>
          </cell>
        </row>
        <row r="696">
          <cell r="D696" t="str">
            <v>บริษัท กระบี่ซิตี้ วิว จำกัด</v>
          </cell>
          <cell r="E696" t="str">
            <v>3 ถ.มหาราช ซ.2 ต.ปากน้ำ อ.เมืองกระบี่ จ.กระบี่</v>
          </cell>
          <cell r="F696" t="str">
            <v>เมย59-กย61</v>
          </cell>
        </row>
        <row r="697">
          <cell r="D697" t="str">
            <v>นายโสภณ กสิณะโสภณ(บ.AIA)</v>
          </cell>
          <cell r="E697" t="str">
            <v>2 ถ.รื่นฤดี ต.ปากน้ำ อ.เมืองกระบี่ จ.กระบี่</v>
          </cell>
          <cell r="F697" t="str">
            <v>-</v>
          </cell>
        </row>
        <row r="698">
          <cell r="D698" t="str">
            <v>นายไพสิฐ สุนทรหัทยา(บ.พรสิฐเคหะการ)</v>
          </cell>
          <cell r="E698" t="str">
            <v>5 ถ.รื่นฤดี ต.ปากน้ำ อ.เมืองกระบี่ จ.กระบี่</v>
          </cell>
          <cell r="F698" t="str">
            <v>-</v>
          </cell>
        </row>
        <row r="699">
          <cell r="D699" t="str">
            <v>นางชอบศิริ อุกกฎานนท์</v>
          </cell>
          <cell r="E699" t="str">
            <v>6 ถ.รื่นฤดี ต.ปากน้ำ อ.เมืองกระบี่ จ.กระบี่</v>
          </cell>
          <cell r="F699" t="str">
            <v>สค-กย61</v>
          </cell>
        </row>
        <row r="700">
          <cell r="D700" t="str">
            <v>นางกัญญา ไกรเลิศ (ร้าน I Do)</v>
          </cell>
          <cell r="E700" t="str">
            <v>7 ถ.รื่นฤดี ต.ปากน้ำ อ.เมืองกระบี่ จ.กระบี่</v>
          </cell>
          <cell r="F700" t="str">
            <v>กพ60-กย61</v>
          </cell>
        </row>
        <row r="701">
          <cell r="D701" t="str">
            <v>นางศิริพรรณ ภูเก้าล้วน (Sleep with Me)</v>
          </cell>
          <cell r="E701" t="str">
            <v>8 ถ.รื่นฤดี มหาราช ซ.2  ต.ปากน้ำ อ.เมืองกระบี่ จ.กระบี่</v>
          </cell>
          <cell r="F701" t="str">
            <v>เมย59-กย61</v>
          </cell>
        </row>
        <row r="702">
          <cell r="D702" t="str">
            <v>นายประสาร เจียวก๊ก(เจ้าจอม)</v>
          </cell>
          <cell r="E702" t="str">
            <v>10 ถ.รื่นฤดี ต.ปากน้ำ อ.เมืองกระบี่ จ.กระบี่</v>
          </cell>
          <cell r="F702" t="str">
            <v>มิย60-กย61</v>
          </cell>
        </row>
        <row r="703">
          <cell r="D703" t="str">
            <v>บริษัท ไทย ทาซากิ เอ็นจิเนียริ่ง จำกัด เลขที่ผู้เสียภาษีอากร 0105540035711</v>
          </cell>
          <cell r="E703" t="str">
            <v>12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นายสุพรรณ แนวหาด (เบบี้ &amp; แม่จ๋า)</v>
          </cell>
          <cell r="E704" t="str">
            <v>14 ถ.รื่นฤดี ต.ปากน้ำ อ.เมืองกระบี่ จ.กระบี่</v>
          </cell>
          <cell r="F704" t="str">
            <v>กย61</v>
          </cell>
        </row>
        <row r="705">
          <cell r="D705" t="str">
            <v>นางอุษา ภูเก้าล้วน</v>
          </cell>
          <cell r="E705" t="str">
            <v>16-18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นายสุวัฒน์ สร้างสกุล (Lipstick Guesthouse &amp; Tour)</v>
          </cell>
          <cell r="E706" t="str">
            <v>20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นายวิชัย ลิ้มวัฒนกูล (KL House)</v>
          </cell>
          <cell r="E707" t="str">
            <v>24-26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นายยุทธนะ เบิกนา (Café' De' Krabi)</v>
          </cell>
          <cell r="E708" t="str">
            <v>29 ถ.รื่นฤดี ต.ปากน้ำ อ.เมืองกระบี่ จ.กระบี่</v>
          </cell>
          <cell r="F708" t="str">
            <v>พค59-กย61</v>
          </cell>
        </row>
        <row r="709">
          <cell r="D709" t="str">
            <v xml:space="preserve">นายวิชัย ลิ้มวัฒนากูล </v>
          </cell>
          <cell r="E709" t="str">
            <v>30 ถ.รื่นฤดี มหาราช ซ.2  ต.ปากน้ำ อ.เมืองกระบี่ จ.กระบี่</v>
          </cell>
          <cell r="F709" t="str">
            <v>-</v>
          </cell>
        </row>
        <row r="710">
          <cell r="D710" t="str">
            <v>นายสุรสิทธิ์ เกกินะ (ยามิน)</v>
          </cell>
          <cell r="E710" t="str">
            <v>40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นายธัชกร ธนิตนนท์</v>
          </cell>
          <cell r="E711" t="str">
            <v xml:space="preserve">ชั่วคราว ถ.พัฒนา ต.ปากน้ำ อ.เมืองกระบี่ จ.กระบี่ </v>
          </cell>
          <cell r="F711" t="str">
            <v>เมย59-กย61</v>
          </cell>
        </row>
        <row r="712">
          <cell r="D712" t="str">
            <v>นายสิทธิชัย ศิรินุกูลพิพัฒน์</v>
          </cell>
          <cell r="E712" t="str">
            <v>1 ถ.พัฒนา มหาราช ซ.6 ต.ปากน้ำ อ.เมืองกระบี่ จ.กระบี่</v>
          </cell>
          <cell r="F712" t="str">
            <v>กย61</v>
          </cell>
        </row>
        <row r="713">
          <cell r="D713" t="str">
            <v>นายเทียนชัย ลีลาบูรณะพงษ์ (ทรายแก้ว)</v>
          </cell>
          <cell r="E713" t="str">
            <v>2 ถ.พัฒนา ต.ปากน้ำ อ.เมืองกระบี่ จ.กระบี่</v>
          </cell>
          <cell r="F713" t="str">
            <v>-</v>
          </cell>
        </row>
        <row r="714">
          <cell r="D714" t="str">
            <v>บ.ศรีผ่องพานิชย์ (บ.ซูซูกิ)</v>
          </cell>
          <cell r="E714" t="str">
            <v>6 ถ.พัฒนา ต.ปากน้ำ อ.เมืองกระบี่ จ.กระบี่</v>
          </cell>
          <cell r="F714" t="str">
            <v>เมย-กค/ตค59/มค-พค/กค-กย60/มค/พค/กค61</v>
          </cell>
        </row>
        <row r="715">
          <cell r="D715" t="str">
            <v>หจก.กระบี่ เอสที</v>
          </cell>
          <cell r="E715" t="str">
            <v>6/1 ถ.พัฒนา มหาราช ต.ปากน้ำ อ.เมืองกระบี่ จ.กระบี่</v>
          </cell>
          <cell r="F715" t="str">
            <v>-</v>
          </cell>
        </row>
        <row r="716">
          <cell r="D716" t="str">
            <v>นายสมศักดิ์ แซ่เฮ่า(ร้านเฮาดี้)</v>
          </cell>
          <cell r="E716" t="str">
            <v>9 ถ.พัฒนา มหาราช ซ.6 ต.ปากน้ำ อ.เมืองกระบี่ จ.กระบี่</v>
          </cell>
          <cell r="F716" t="str">
            <v>สค-กย61</v>
          </cell>
        </row>
        <row r="717">
          <cell r="D717" t="str">
            <v>บ.ศรีผ่องพานิชย์ (สมเจริญ)</v>
          </cell>
          <cell r="E717" t="str">
            <v>10 ถ.พัฒนา ต.ปากน้ำ อ.เมืองกระบี่ จ.กระบี่</v>
          </cell>
          <cell r="F717" t="str">
            <v>-</v>
          </cell>
        </row>
        <row r="718">
          <cell r="D718" t="str">
            <v>บ.ศรีผ่องพานิชย์ (สุปราณี กาญจนี เบเกอรี่)</v>
          </cell>
          <cell r="E718" t="str">
            <v>12 ถ.พัฒนา ต.ปากน้ำ อ.เมืองกระบี่ จ.กระบี่</v>
          </cell>
          <cell r="F718" t="str">
            <v>-</v>
          </cell>
        </row>
        <row r="719">
          <cell r="D719" t="str">
            <v>บ.ศรีผ่องพานิชย์ (สุปราณี กาญจนี เบเกอรี่)</v>
          </cell>
          <cell r="E719" t="str">
            <v>14 ถ.พัฒนา ต.ปากน้ำ อ.เมืองกระบี่ จ.กระบี่</v>
          </cell>
          <cell r="F719" t="str">
            <v>-</v>
          </cell>
        </row>
        <row r="720">
          <cell r="D720" t="str">
            <v>บ.ศรีผ่องพานิชย์ (บอลลูน)</v>
          </cell>
          <cell r="E720" t="str">
            <v>17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(วิกกี้)</v>
          </cell>
          <cell r="E721" t="str">
            <v>19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(ธ.ทหารไทย)</v>
          </cell>
          <cell r="E722" t="str">
            <v xml:space="preserve">20 ถ.พัฒนา ต.ปากน้ำ อ.เมืองกระบี่ จ.กระบี่ </v>
          </cell>
          <cell r="F722" t="str">
            <v>-</v>
          </cell>
        </row>
        <row r="723">
          <cell r="D723" t="str">
            <v>บ.ศรีผ่องพานิชย์ (ห้างไทยนิยม)</v>
          </cell>
          <cell r="E723" t="str">
            <v>21 ถ.พัฒนา ต.ปากน้ำ อ.เมืองกระบี่ จ.กระบี่</v>
          </cell>
          <cell r="F723" t="str">
            <v>เมย59-กย61</v>
          </cell>
        </row>
        <row r="724">
          <cell r="D724" t="str">
            <v>บ.ศรีผ่องพานิชย์</v>
          </cell>
          <cell r="E724" t="str">
            <v>22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(ห้างไทยนิยม)</v>
          </cell>
          <cell r="E725" t="str">
            <v>23-27 ถ.พัฒนา ต.ปากน้ำ อ.เมืองกระบี่ จ.กระบี่</v>
          </cell>
          <cell r="F725" t="str">
            <v>เมย59-กย61</v>
          </cell>
        </row>
        <row r="726">
          <cell r="D726" t="str">
            <v>บ.ศรีผ่องพานิชย์ (พัฒนาภัณฑ์)</v>
          </cell>
          <cell r="E726" t="str">
            <v>24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(พัฒนาภัณฑ์)</v>
          </cell>
          <cell r="E727" t="str">
            <v>26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(สยามบาร์เบอร์)</v>
          </cell>
          <cell r="E728" t="str">
            <v>28 ถ.พัฒนา ต.ปากน้ำ อ.เมืองกระบี่ จ.กระบี่</v>
          </cell>
          <cell r="F728" t="str">
            <v>-</v>
          </cell>
        </row>
        <row r="729">
          <cell r="D729" t="str">
            <v>บ.ศรีผ่องพานิชย์ (ชัยวิวัฒน์)</v>
          </cell>
          <cell r="E729" t="str">
            <v>30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(ฮุด ฮุด ช็อป)</v>
          </cell>
          <cell r="E730" t="str">
            <v>32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(ลี้ เฮ่ง ฮวด)</v>
          </cell>
          <cell r="E731" t="str">
            <v>35 ถ.พัฒนา ต.ปากน้ำ อ.เมืองกระบี่ จ.กระบี่</v>
          </cell>
          <cell r="F731" t="str">
            <v>กย61</v>
          </cell>
        </row>
        <row r="732">
          <cell r="D732" t="str">
            <v>บ.ศรีผ่องพานิชย์ (ไฮไฟ)</v>
          </cell>
          <cell r="E732" t="str">
            <v>36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(หมอยงยุทธ)</v>
          </cell>
          <cell r="E733" t="str">
            <v>37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(มุสลิมสโตร์)</v>
          </cell>
          <cell r="E734" t="str">
            <v>38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(ริชกี บาร์เบอร์)</v>
          </cell>
          <cell r="E735" t="str">
            <v>43 ถ.พัฒนา ต.ปากน้ำ อ.เมืองกระบี่ จ.กระบี่</v>
          </cell>
          <cell r="F735" t="str">
            <v>พค-กย61</v>
          </cell>
        </row>
        <row r="736">
          <cell r="D736" t="str">
            <v>บ.ศรีผ่องพานิชย์</v>
          </cell>
          <cell r="E736" t="str">
            <v>51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จำกัด</v>
          </cell>
          <cell r="E737" t="str">
            <v>53-57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(Krabi Resort)</v>
          </cell>
          <cell r="E738" t="str">
            <v>59 ถ.พัฒนา ต.ปากน้ำ อ.เมืองกระบี่ จ.กระบี่</v>
          </cell>
          <cell r="F738" t="str">
            <v>-</v>
          </cell>
        </row>
        <row r="739">
          <cell r="D739" t="str">
            <v>บ.ศรีผ่องพานิชย์ (ยินดี คอลแลคชั่น สาขา2)</v>
          </cell>
          <cell r="E739" t="str">
            <v>61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บ.ศรีผ่องพานิชย์(หมอยุพา)</v>
          </cell>
          <cell r="E740" t="str">
            <v>63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บ.ศรีผ่องพานิชย์(เจ้าพระยาดิจิตอล)</v>
          </cell>
          <cell r="E741" t="str">
            <v>13 ถ.ประชาชื่น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(นางเนียบ โภคากร)</v>
          </cell>
          <cell r="E742" t="str">
            <v>1 ถ.ประชาชื่น ต.ปากน้ำ อ.เมืองกระบี่ จ.กระบี่</v>
          </cell>
          <cell r="F742" t="str">
            <v>เมย59-กย61</v>
          </cell>
        </row>
        <row r="743">
          <cell r="D743" t="str">
            <v>บ.ศรีผ่องพานิชย์</v>
          </cell>
          <cell r="E743" t="str">
            <v>3-5 ถ.ประชาชื่น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 (น.ส.ลัดดา)</v>
          </cell>
          <cell r="E744" t="str">
            <v>4 ถ.ประชาชื่น ต.ปากน้ำ อ.เมืองกระบี่ จ.กระบี่</v>
          </cell>
          <cell r="F744" t="str">
            <v>กย61</v>
          </cell>
        </row>
        <row r="745"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มค-กย61</v>
          </cell>
        </row>
        <row r="748"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นายกิตติ จิววุฒิพงค์</v>
          </cell>
          <cell r="E749" t="str">
            <v>25 ถ.มหาราช ประชาชื่น ซ.4 ต.ปากน้ำ อ.เมืองกระบี่ จ.กระบี่</v>
          </cell>
          <cell r="F749" t="str">
            <v>สค59-ธค60/กพ/พค-มิย/สค61</v>
          </cell>
        </row>
        <row r="750">
          <cell r="D750" t="str">
            <v>บ.ศรีผ่องพานิชย์ (เสริมสวยสมจิตร)</v>
          </cell>
          <cell r="E750" t="str">
            <v>25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นายบุญเวช ตันธนวัฒน์</v>
          </cell>
          <cell r="E751" t="str">
            <v>28 ถ.มหาราช ประชาชื่น ซ.4 ต.ปากน้ำ อ.เมืองกระบี่ จ.กระบี่</v>
          </cell>
          <cell r="F751" t="str">
            <v>-</v>
          </cell>
        </row>
        <row r="752">
          <cell r="D752" t="str">
            <v>นายจำเริญ ตันติพิศาลกุล (ก๋วยเตี๋ยวแปดริ้ว)</v>
          </cell>
          <cell r="E752" t="str">
            <v>33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(เทคนิคสแคว์)</v>
          </cell>
          <cell r="E753" t="str">
            <v>34 ถ.ประชาชื่น ต.ปากน้ำ อ.เมืองกระบี่ จ.กระบี่</v>
          </cell>
          <cell r="F753" t="str">
            <v>-</v>
          </cell>
        </row>
        <row r="754">
          <cell r="D754" t="str">
            <v>บ.ศรีผ่องพานิชย์ (นายสมุทร ณ.ตะกั่วทุ่ง) DK Optic</v>
          </cell>
          <cell r="E754" t="str">
            <v>36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(บลูเบอรี่ช็อป)</v>
          </cell>
          <cell r="E755" t="str">
            <v>37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บ.ศรีผ่องพานิชย์(นายสมุทร ณ.ตะกั่วทุ่ง)</v>
          </cell>
          <cell r="E756" t="str">
            <v>38 ถ.ประชาชื่น ต.ปากน้ำ อ.เมืองกระบี่ จ.กระบี่</v>
          </cell>
          <cell r="F756" t="str">
            <v>กย61</v>
          </cell>
        </row>
        <row r="757">
          <cell r="D757" t="str">
            <v>บ.ศรีผ่องพานิชย์ (นายสมุทร ณ.ตะกั่วทุ่ง) Hello House</v>
          </cell>
          <cell r="E757" t="str">
            <v>40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โรงเรียนด๊อกเตอร์หนึ่งแม็คกระบี่</v>
          </cell>
          <cell r="E758" t="str">
            <v>41 ถ.ประชาชื่น ต.ปากน้ำ อ.เมืองกระบี่ จ.กระบี่</v>
          </cell>
          <cell r="F758" t="str">
            <v>เมย59-กย61</v>
          </cell>
        </row>
        <row r="759">
          <cell r="D759" t="str">
            <v>น.ส.พิชญ์สินี ขาวล้วน (โรงเรียนด๊อกเตอร์หนึ่งแม็คกระบี่)</v>
          </cell>
          <cell r="E759" t="str">
            <v>43 ถ.ประชาชื่น ต.ปากน้ำ อ.เมืองกระบี่ จ.กระบี่</v>
          </cell>
          <cell r="F759" t="str">
            <v>เมย59-กย61</v>
          </cell>
        </row>
        <row r="760">
          <cell r="D760" t="str">
            <v>บ.ศรีผ่องพานิชย์ (อิน แอนด์ ออน)</v>
          </cell>
          <cell r="E760" t="str">
            <v>44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นายทรงศักดิ์ วะเจดีย์</v>
          </cell>
          <cell r="E761" t="str">
            <v>46 ถ.มหาราช ประชาชื่น ซ.4 ต.ปากน้ำ อ.เมืองกระบี่ จ.กระบี่</v>
          </cell>
          <cell r="F761" t="str">
            <v>เมย59-กย61</v>
          </cell>
        </row>
        <row r="762">
          <cell r="D762" t="str">
            <v>น.ส.พิชญ์สินี ขาวล้วน (โรงเรียนด๊อกเตอร์หนึ่งแม็คกระบี่)</v>
          </cell>
          <cell r="E762" t="str">
            <v>47 ถ.ประชาชื่น ต.ปากน้ำ อ.เมืองกระบี่ จ.กระบี่</v>
          </cell>
          <cell r="F762" t="str">
            <v>เมย59-กย61</v>
          </cell>
        </row>
        <row r="763">
          <cell r="D763" t="str">
            <v>แผงลอย บ.ศรีผ่อง (สุกี้วี 1)</v>
          </cell>
          <cell r="E763" t="str">
            <v>50 ถ.ประชาชื่น ต.ปากน้ำ อ.เมืองกระบี่ จ.กระบี่</v>
          </cell>
          <cell r="F763" t="str">
            <v>พค59-กย61</v>
          </cell>
        </row>
        <row r="764">
          <cell r="D764" t="str">
            <v>น.ส.อรวรรณ อมรเวช</v>
          </cell>
          <cell r="E764" t="str">
            <v xml:space="preserve">ชั่วคราว ถ.อุตรกิจ ต.ปากน้ำ อ.เมืองกระบี่ จ.กระบี่ </v>
          </cell>
          <cell r="F764" t="str">
            <v>เมย59-กย61</v>
          </cell>
        </row>
        <row r="765"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สค-กย61</v>
          </cell>
        </row>
        <row r="766"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เมย59-กย61</v>
          </cell>
        </row>
        <row r="769"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เมย59-กย61</v>
          </cell>
        </row>
        <row r="770"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มีค-กย61</v>
          </cell>
        </row>
        <row r="771"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เมย59-กย61</v>
          </cell>
        </row>
        <row r="772"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D773" t="str">
            <v>โรงเรียนอนุบาล กระบี่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เมย59-กย61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เมย59-กย61</v>
          </cell>
        </row>
        <row r="776"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กย61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กย61</v>
          </cell>
        </row>
        <row r="778"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เมย59-กย61</v>
          </cell>
        </row>
        <row r="779"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มค60-กย61</v>
          </cell>
        </row>
        <row r="780"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เมย59-กย61</v>
          </cell>
        </row>
        <row r="781"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เมย59-กย61</v>
          </cell>
        </row>
        <row r="783">
          <cell r="D783" t="str">
            <v>นางเพ็ญจันทร์ เพิกอาภรณ์ (Cha Guest House &amp; Tour)</v>
          </cell>
          <cell r="E783" t="str">
            <v>45 ถ.อุตรกิจ ต.ปากน้ำ อ.เมืองกระบี่ จ.กระบี่</v>
          </cell>
          <cell r="F783" t="str">
            <v>สค-กย61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พย59-กย61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มิย-กย61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กพ-กย61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พค59-พย60/มค-กย61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ธค60-กย61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กย61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กย61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กย61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มิย59-กย61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ธค59-กย61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กย59-กย61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-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มค60-กย61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เมย59-กย61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เมย59-กย61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เมย59-สค/ตค60-กย61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เมย59-กย61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เมย59-กย61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เมย59-กย61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เมย59-กย51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กย59-กย61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กย61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เมย59-กย61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สค59-พย60/เมย-กย61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-</v>
          </cell>
        </row>
        <row r="824">
          <cell r="D824" t="str">
            <v>นายวิวัฒน์ ช่อไม้</v>
          </cell>
          <cell r="E824" t="str">
            <v>249/19 ถ.อุตรกิจ ต.ปากน้ำ อ.เมืองกระบี่ จ.กระบี่</v>
          </cell>
          <cell r="F824" t="str">
            <v>เมย59-มค/กย60-กย61</v>
          </cell>
        </row>
        <row r="825">
          <cell r="D825" t="str">
            <v>บ.ศรีผ่องพานิชย์(ร้าน CHEEK IN)</v>
          </cell>
          <cell r="E825" t="str">
            <v>253 ถ.อุตรกิจ ต.ปากน้ำ อ.เมืองกระบี่ จ.กระบี่</v>
          </cell>
          <cell r="F825" t="str">
            <v>กย61</v>
          </cell>
        </row>
        <row r="826">
          <cell r="D826" t="str">
            <v>นายทรรศนะ แซ่จิว (บริษัทเอกกิตติ คลีนนิ่ง จำกัด)</v>
          </cell>
          <cell r="E826" t="str">
            <v>265 ถ.อุตรกิจ ต.ปากน้ำ อ.เมืองกระบี่ จ.กระบี่</v>
          </cell>
          <cell r="F826" t="str">
            <v>เมย59-เมย/มิย/สค-พย60/มค-เมย/มิย-กย61</v>
          </cell>
        </row>
        <row r="827">
          <cell r="D827" t="str">
            <v>นายทรรศนะ แซ่จิว (สุปราณี)</v>
          </cell>
          <cell r="E827" t="str">
            <v>269 ถ.อุตรกิจ ต.ปากน้ำ อ.เมืองกระบี่ จ.กระบี่</v>
          </cell>
          <cell r="F827" t="str">
            <v>กย61</v>
          </cell>
        </row>
        <row r="828">
          <cell r="D828" t="str">
            <v>นายทรรศนะ แซ่จิว</v>
          </cell>
          <cell r="E828" t="str">
            <v>271 ถ.อุตรกิจ ต.ปากน้ำ อ.เมืองกระบี่ จ.กระบี่</v>
          </cell>
          <cell r="F828" t="str">
            <v>กย61</v>
          </cell>
        </row>
        <row r="829">
          <cell r="D829" t="str">
            <v>นายทรรศนะ แซ่จิว(ที่พักขุนนาง)</v>
          </cell>
          <cell r="E829" t="str">
            <v>273/1 ถ.อุตรกิจ ต.ปากน้ำ อ.เมืองกระบี่ จ.กระบี่</v>
          </cell>
          <cell r="F829" t="str">
            <v>-</v>
          </cell>
        </row>
        <row r="830">
          <cell r="D830" t="str">
            <v>บมจ.เอสโซ่(ประเทศไทย)(บ.ดุสิตไทเกอร์เอนเนอร์ยี จำกัด)</v>
          </cell>
          <cell r="E830" t="str">
            <v>273/3 ถ.อุตรกิจ ต.ปากน้ำ อ.เมืองกระบี่ จ.กระบี่</v>
          </cell>
          <cell r="F830" t="str">
            <v>-</v>
          </cell>
        </row>
        <row r="831">
          <cell r="D831" t="str">
            <v>นายสุทัศน์ เกี่ยวข้อง</v>
          </cell>
          <cell r="E831" t="str">
            <v>287/12 ถ.อุตรกิจ ต.ปากน้ำ อ.เมืองกระบี่ จ.กระบี่</v>
          </cell>
          <cell r="F831" t="str">
            <v>เมย59-กย61</v>
          </cell>
        </row>
        <row r="832">
          <cell r="D832" t="str">
            <v>นายศราวุธ สำราญ</v>
          </cell>
          <cell r="E832" t="str">
            <v xml:space="preserve">ชั่วคราว ซ.พวงมณี ต.ปากน้ำ อ.เมืองกระบี่ จ.กระบี่ </v>
          </cell>
          <cell r="F832" t="str">
            <v>เมย59-พค61</v>
          </cell>
        </row>
        <row r="833">
          <cell r="D833" t="str">
            <v>นายสรวิทย์ ผกามาศ</v>
          </cell>
          <cell r="E833" t="str">
            <v>29 ซ.นารถวิถี ต.ปากน้ำ อ.เมืองกระบี่ จ.กระบี่</v>
          </cell>
          <cell r="F833" t="str">
            <v>เมย59-พค/สค-กย61</v>
          </cell>
        </row>
        <row r="834">
          <cell r="D834" t="str">
            <v>นายมานพ พรหมแทนสุด</v>
          </cell>
          <cell r="E834" t="str">
            <v>ชั่วคราว ซ.นารถวิถี ต.ปากน้ำ อ.เมืองกระบี่ จ.กระบี่</v>
          </cell>
          <cell r="F834" t="str">
            <v>เมย59-กย61</v>
          </cell>
        </row>
        <row r="835">
          <cell r="D835" t="str">
            <v>นายศราวุฒิ ภูมิภมร</v>
          </cell>
          <cell r="E835" t="str">
            <v>122 ถ.นารถวิถี ต.ปากน้ำ อ.เมืองกระบี่ จ.กระบี่</v>
          </cell>
          <cell r="F835" t="str">
            <v>-</v>
          </cell>
        </row>
        <row r="836">
          <cell r="D836" t="str">
            <v>นายดำรงศักดิ์ เกสรินทร์</v>
          </cell>
          <cell r="E836" t="str">
            <v>39 แก้ววิลล่า ต.ปากน้ำ อ.เมืองกระบี่ จ.กระบี่</v>
          </cell>
          <cell r="F836" t="str">
            <v>เมย59-กย61</v>
          </cell>
        </row>
        <row r="837">
          <cell r="D837" t="str">
            <v>นางประนอม สุขโหตุ</v>
          </cell>
          <cell r="E837" t="str">
            <v>10 แก้ววิลล่า ต.ปากน้ำ อ.เมืองกระบี่ จ.กระบี่</v>
          </cell>
          <cell r="F837" t="str">
            <v>เมย59-กย61</v>
          </cell>
        </row>
        <row r="838">
          <cell r="D838" t="str">
            <v>น.ส.พรรณศรี ณ.ถลาง</v>
          </cell>
          <cell r="E838" t="str">
            <v>44 ถ.ตะกั่วทุ่ง ต.ปากน้ำ อ.เมืองกระบี่ จ.กระบี่</v>
          </cell>
          <cell r="F838" t="str">
            <v>เมย59-กย61</v>
          </cell>
        </row>
        <row r="839">
          <cell r="D839" t="str">
            <v>นางประจวบ บรรลือศิลป์</v>
          </cell>
          <cell r="E839" t="str">
            <v>138 ซ.ตะกั่วทุ่ง ต.ปากน้ำ อ.เมืองกระบี่ จ.กระบี่</v>
          </cell>
          <cell r="F839" t="str">
            <v>มิย59-กย61</v>
          </cell>
        </row>
        <row r="840">
          <cell r="D840" t="str">
            <v>นางเอมอร อริยวงค์</v>
          </cell>
          <cell r="E840" t="str">
            <v>140/2 ถ.ตะกั่วทุ่ง ต.ปากน้ำ อ.เมืองกระบี่ จ.กระบี่</v>
          </cell>
          <cell r="F840" t="str">
            <v>-</v>
          </cell>
        </row>
        <row r="841">
          <cell r="D841" t="str">
            <v>นายสาเรศ ไกรนรา</v>
          </cell>
          <cell r="E841" t="str">
            <v>3/1 ถ.มหาราช ต.ปากน้ำ อ.เมืองกระบี่ จ.กระบี่ 81000</v>
          </cell>
          <cell r="F841" t="str">
            <v>-</v>
          </cell>
        </row>
        <row r="842">
          <cell r="D842" t="str">
            <v>นายปรีชา เกื้อกูลสง</v>
          </cell>
          <cell r="E842" t="str">
            <v>118/2 ถ.มหาราช ต.ปากน้ำ อ.เมืองกระบี่ จ.กระบี่</v>
          </cell>
          <cell r="F842" t="str">
            <v>-</v>
          </cell>
        </row>
        <row r="843">
          <cell r="D843" t="str">
            <v>นายวีระ พยุงพันธุ์(098-0153268)</v>
          </cell>
          <cell r="E843" t="str">
            <v>- ชั่วคราว ถ.มหาราชซอย3 ต.ปากน้ำ อ.เมืองกระบี่ จ.กระบี่</v>
          </cell>
          <cell r="F843" t="str">
            <v>-</v>
          </cell>
        </row>
        <row r="844">
          <cell r="D844" t="str">
            <v>นายสมพงษ์ จิววุฒิพงค์</v>
          </cell>
          <cell r="E844" t="str">
            <v>140/3 ซ.ตะกั่วทุ่ง ต.ปากน้ำ อ.เมืองกระบี่ จ.กระบี่</v>
          </cell>
          <cell r="F844" t="str">
            <v>-</v>
          </cell>
        </row>
        <row r="845">
          <cell r="D845" t="str">
            <v>นายรัฐกร ยุวะกนิษฐ์(075-611504)</v>
          </cell>
          <cell r="E845" t="str">
            <v>134/2 ถ.มหาราช ต.ปากน้ำ อ.เมืองกระบี่ จ.กระบี่ 81000</v>
          </cell>
          <cell r="F845" t="str">
            <v>-</v>
          </cell>
        </row>
        <row r="846">
          <cell r="D846" t="str">
            <v>บ.ศรีผ่องพานิชย์(ชำระโดย บจก.เอสดับบลิวเรสเทอรองต์)</v>
          </cell>
          <cell r="E846" t="str">
            <v>5 ถ.มหาราช ต.ปากน้ำ อ.เมืองกระบี่ จ.กระบี่ 81000</v>
          </cell>
          <cell r="F846" t="str">
            <v>-</v>
          </cell>
        </row>
        <row r="847">
          <cell r="D847"/>
          <cell r="E847"/>
          <cell r="F847"/>
        </row>
        <row r="848">
          <cell r="D848"/>
          <cell r="E848"/>
          <cell r="F848"/>
        </row>
        <row r="849">
          <cell r="D849"/>
          <cell r="E849"/>
          <cell r="F849"/>
        </row>
        <row r="850">
          <cell r="D850" t="str">
            <v>นางมะลิสา ศิริเกียรติกุล (ลิสา เบเกอรี่)</v>
          </cell>
          <cell r="E850" t="str">
            <v>123 ถ.อุตรกิจ ต.ปากน้ำ อ.เมืองกระบี่ จ.กระบี่</v>
          </cell>
          <cell r="F850" t="str">
            <v>กย59-สค61</v>
          </cell>
        </row>
        <row r="851">
          <cell r="D851" t="str">
            <v>น.ส.สุวิภา สกลกิติวัฒน์</v>
          </cell>
          <cell r="E851" t="str">
            <v>125 ถ.อุตรกิจ ต.ปากน้ำ อ.เมืองกระบี่ จ.กระบี่</v>
          </cell>
          <cell r="F851" t="str">
            <v>-</v>
          </cell>
        </row>
        <row r="852">
          <cell r="D852" t="str">
            <v>นางทิพา สกลกิตติวัฒน์</v>
          </cell>
          <cell r="E852" t="str">
            <v>127 ถ.อุตรกิจ ต.ปากน้ำ อ.เมืองกระบี่ จ.กระบี่</v>
          </cell>
          <cell r="F852" t="str">
            <v>-</v>
          </cell>
        </row>
        <row r="853">
          <cell r="D853" t="str">
            <v>นายขุ้น หงษ์ยศ (ร้านศรีฟ้า)</v>
          </cell>
          <cell r="E853" t="str">
            <v>153 ถ.อุตรกิจ ต.ปากน้ำ อ.เมืองกระบี่ จ.กระบี่</v>
          </cell>
          <cell r="F853" t="str">
            <v>-</v>
          </cell>
        </row>
        <row r="854">
          <cell r="D854" t="str">
            <v>นายลิ่มเซ่ง เก้าเอี่ยน (The Art of Tea)</v>
          </cell>
          <cell r="E854" t="str">
            <v>159 ถ.อุตรกิจ ต.ปากน้ำ อ.เมืองกระบี่ จ.กระบี่</v>
          </cell>
          <cell r="F854" t="str">
            <v>-</v>
          </cell>
        </row>
        <row r="855">
          <cell r="D855" t="str">
            <v>ธนาคารกรุงไทย จำกัด</v>
          </cell>
          <cell r="E855" t="str">
            <v>163 ถ.อุตรกิจ ต.ปากน้ำ อ.เมืองกระบี่ จ.กระบี่</v>
          </cell>
          <cell r="F855" t="str">
            <v>-</v>
          </cell>
        </row>
        <row r="856">
          <cell r="D856" t="str">
            <v>นายบุญชัย จิวนันทประวัติ (Freah Coffee)</v>
          </cell>
          <cell r="E856" t="str">
            <v>165-167 ถ.อุตรกิจ ต.ปากน้ำ อ.เมืองกระบี่ จ.กระบี่</v>
          </cell>
          <cell r="F856" t="str">
            <v>กย59-สค61</v>
          </cell>
        </row>
        <row r="857">
          <cell r="D857" t="str">
            <v>นายเชาว์ลิต วโนทยาโรจน์(ทำฟัน)</v>
          </cell>
          <cell r="E857" t="str">
            <v>167/1 ถ.อุตรกิจ ต.ปากน้ำ อ.เมืองกระบี่ จ.กระบี่</v>
          </cell>
          <cell r="F857" t="str">
            <v>-</v>
          </cell>
        </row>
        <row r="858">
          <cell r="D858" t="str">
            <v>ธนาคารไทยพานิชย์ จำกัด</v>
          </cell>
          <cell r="E858" t="str">
            <v>169 ถ.อุตรกิจ ต.ปากน้ำ อ.เมืองกระบี่ จ.กระบี่</v>
          </cell>
          <cell r="F858" t="str">
            <v>-</v>
          </cell>
        </row>
        <row r="859">
          <cell r="D859" t="str">
            <v>นายโกสิต อริยวงศ์ (คลินิกแพทย์นพพร-กรัณยา)</v>
          </cell>
          <cell r="E859" t="str">
            <v>179 ถ.อุตรกิจ ต.ปากน้ำ อ.เมืองกระบี่ จ.กระบี่</v>
          </cell>
          <cell r="F859" t="str">
            <v>-</v>
          </cell>
        </row>
        <row r="860">
          <cell r="D860" t="str">
            <v>นายบุญเลิศ แซ่หลิม</v>
          </cell>
          <cell r="E860" t="str">
            <v>182 ถ.อุตรกิจ ต.ปากน้ำ อ.เมืองกระบี่ จ.กระบี่</v>
          </cell>
          <cell r="F860" t="str">
            <v>มิย59-สค61</v>
          </cell>
        </row>
        <row r="861">
          <cell r="D861" t="str">
            <v>นางอาภรณ์รัตน์ บ่อหนา (ตะวันหวาน โฮเต็ล)</v>
          </cell>
          <cell r="E861" t="str">
            <v>183 ถ.อุตรกิจ ต.ปากน้ำ อ.เมืองกระบี่ จ.กระบี่</v>
          </cell>
          <cell r="F861" t="str">
            <v>ธค59-สค61</v>
          </cell>
        </row>
        <row r="862">
          <cell r="D862" t="str">
            <v>นายสุพละ ผลิพัฒน์</v>
          </cell>
          <cell r="E862" t="str">
            <v>184 ถ.อุตรกิจ ต.ปากน้ำ อ.เมืองกระบี่ จ.กระบี่</v>
          </cell>
          <cell r="F862" t="str">
            <v>กย59-สค61</v>
          </cell>
        </row>
        <row r="863">
          <cell r="D863" t="str">
            <v>ที่ทำการไปรษณีย์กระบี่ เลขที่ผู้เสียภาษีอากร 0105546095724</v>
          </cell>
          <cell r="E863" t="str">
            <v>190 ถ.อุตรกิจ ต.ปากน้ำ อ.เมืองกระบี่ จ.กระบี่ (สาขา 00944)</v>
          </cell>
          <cell r="F863" t="str">
            <v>-</v>
          </cell>
        </row>
        <row r="864">
          <cell r="D864" t="str">
            <v>ธนาคารกสิกรไทย จำกัด</v>
          </cell>
          <cell r="E864" t="str">
            <v>199/201 ถ.อุตรกิจ ต.ปากน้ำ อ.เมืองกระบี่ จ.กระบี่</v>
          </cell>
          <cell r="F864" t="str">
            <v>มค60-สค61</v>
          </cell>
        </row>
        <row r="865">
          <cell r="D865" t="str">
            <v>บ.กระบี่จังหวัดพานิชย์ จำกัด</v>
          </cell>
          <cell r="E865" t="str">
            <v>201/1-2 ถ.อุตรกิจ ต.ปากน้ำ อ.เมืองกระบี่ จ.กระบี่</v>
          </cell>
          <cell r="F865" t="str">
            <v>เมย59-สค61</v>
          </cell>
        </row>
        <row r="866">
          <cell r="D866" t="str">
            <v>นายสุวัฒน์ บุญชนะวิวัฒน์ (P.P.มารีนทัวส์)</v>
          </cell>
          <cell r="E866" t="str">
            <v>201/3-4 ถ.อุตรกิจ ต.ปากน้ำ อ.เมืองกระบี่ จ.กระบี่</v>
          </cell>
          <cell r="F866" t="str">
            <v>-</v>
          </cell>
        </row>
        <row r="867">
          <cell r="D867" t="str">
            <v>นายจิตต์ จิววุฒิพงศ์ (LE GATEAU)</v>
          </cell>
          <cell r="E867" t="str">
            <v>201/5 ถ.อุตรกิจ ต.ปากน้ำ อ.เมืองกระบี่ จ.กระบี่</v>
          </cell>
          <cell r="F867" t="str">
            <v>สค61</v>
          </cell>
        </row>
        <row r="868">
          <cell r="D868" t="str">
            <v>นายเติม ศรีกระจ่าง (อารี  Cheap Shop)</v>
          </cell>
          <cell r="E868" t="str">
            <v>216 ถ.อุตรกิจ ต.ปากน้ำ อ.เมืองกระบี่ จ.กระบี่</v>
          </cell>
          <cell r="F868" t="str">
            <v>เมย59-สค61</v>
          </cell>
        </row>
        <row r="869">
          <cell r="D869" t="str">
            <v>นางสุรีย์ จิตต์ธรรม</v>
          </cell>
          <cell r="E869" t="str">
            <v>223 ถ.อุตรกิจ ต.ปากน้ำ อ.เมืองกระบี่ จ.กระบี่</v>
          </cell>
          <cell r="F869" t="str">
            <v>เมย59-สค/ตค60-สค61</v>
          </cell>
        </row>
        <row r="870">
          <cell r="D870" t="str">
            <v>นายสฤษฎ์พงษ์ เกี่ยวข้อง (Laundry Service)</v>
          </cell>
          <cell r="E870" t="str">
            <v>224 ถ.อุตรกิจ ต.ปากน้ำ อ.เมืองกระบี่ จ.กระบี่</v>
          </cell>
          <cell r="F870" t="str">
            <v>เมย59-สค61</v>
          </cell>
        </row>
        <row r="871">
          <cell r="D871" t="str">
            <v>นางสมจิตร แซ่เฮง-บาร์เบียร์</v>
          </cell>
          <cell r="E871" t="str">
            <v>228 ถ.อุตรกิจ ต.ปากน้ำ อ.เมืองกระบี่ จ.กระบี่</v>
          </cell>
          <cell r="F871" t="str">
            <v>เมย59-สค61</v>
          </cell>
        </row>
        <row r="872">
          <cell r="D872" t="str">
            <v>นายภิญโญ ธรรมรุจี (Noko Nest Restaurant)</v>
          </cell>
          <cell r="E872" t="str">
            <v>239/2 ถ.อุตรกิจ ต.ปากน้ำ อ.เมืองกระบี่ จ.กระบี่</v>
          </cell>
          <cell r="F872" t="str">
            <v>-</v>
          </cell>
        </row>
        <row r="873">
          <cell r="D873" t="str">
            <v>นายภิญโญ ธรรมรุจี</v>
          </cell>
          <cell r="E873" t="str">
            <v>239/3 ถ.อุตรกิจ ต.ปากน้ำ อ.เมืองกระบี่ จ.กระบี่</v>
          </cell>
          <cell r="F873" t="str">
            <v>เมย59-สค61</v>
          </cell>
        </row>
        <row r="874">
          <cell r="D874" t="str">
            <v>นายภิญโญ ธรรมรุจี</v>
          </cell>
          <cell r="E874" t="str">
            <v>241 ถ.อุตรกิจ ต.ปากน้ำ อ.เมืองกระบี่ จ.กระบี่</v>
          </cell>
          <cell r="F874" t="str">
            <v>เมย59-สค61</v>
          </cell>
        </row>
        <row r="875">
          <cell r="D875" t="str">
            <v>นายใบ อนันต์การกิจ(อนันต์สุขสม)</v>
          </cell>
          <cell r="E875" t="str">
            <v>241/2 ถ.อุตรกิจ ต.ปากน้ำ อ.เมืองกระบี่ จ.กระบี่</v>
          </cell>
          <cell r="F875" t="str">
            <v>กย59-สค61</v>
          </cell>
        </row>
        <row r="876">
          <cell r="D876" t="str">
            <v>บ.ศรีผ่องพานิชย์(ปั้มเชลล์)</v>
          </cell>
          <cell r="E876" t="str">
            <v>243 ถ.อุตรกิจ ต.ปากน้ำ อ.เมืองกระบี่ จ.กระบี่</v>
          </cell>
          <cell r="F876" t="str">
            <v>-</v>
          </cell>
        </row>
        <row r="877">
          <cell r="D877" t="str">
            <v>นายรุ่งโรจน์ ใหมอ่อน</v>
          </cell>
          <cell r="E877" t="str">
            <v>249/2 ถ.อุตรกิจ ต.ปากน้ำ อ.เมืองกระบี่ จ.กระบี่</v>
          </cell>
          <cell r="F877" t="str">
            <v>สค61</v>
          </cell>
        </row>
        <row r="878">
          <cell r="D878" t="str">
            <v>นางวาสนา หมั่นห้อง (ร้านมิ่งมิตร)</v>
          </cell>
          <cell r="E878" t="str">
            <v>249/5 ถ.อุตรกิจ ต.ปากน้ำ อ.เมืองกระบี่ จ.กระบี่</v>
          </cell>
          <cell r="F878" t="str">
            <v>เมย59-สค61</v>
          </cell>
        </row>
        <row r="879">
          <cell r="D879" t="str">
            <v>นางรำไพ ภูเก้าล้วน (โรงไม้ศรีผ่อง)</v>
          </cell>
          <cell r="E879" t="str">
            <v>249/6 ถ.อุตรกิจ ต.ปากน้ำ อ.เมืองกระบี่ จ.กระบี่</v>
          </cell>
          <cell r="F879" t="str">
            <v>สค59-พย60/เมย-สค61</v>
          </cell>
        </row>
        <row r="880">
          <cell r="D880" t="str">
            <v>นายบรรเจิด เทรดกิติวรางค์ ( เก็บเงินที่ ร้านบรรเจิดติดกับกสิกรไทย)</v>
          </cell>
          <cell r="E880" t="str">
            <v>249/13 ถ.อุตรกิจ ต.ปากน้ำ อ.เมืองกระบี่ จl.กระบี่</v>
          </cell>
          <cell r="F880" t="str">
            <v>กพ61</v>
          </cell>
        </row>
        <row r="881">
          <cell r="D881" t="str">
            <v>บริษัท ซูซูกิ ฟอร์จูน จำกัด (เลขที่ผู้เสียภาษีอากร 0815550000019)</v>
          </cell>
          <cell r="E881" t="str">
            <v>249/14 ถ.อุตรกิจ ต.ปากน้ำ อ.เมืองกระบี่ จ.กระบี่ (สาขากระบี่ 00002)</v>
          </cell>
          <cell r="F881" t="str">
            <v>-</v>
          </cell>
        </row>
        <row r="882">
          <cell r="D882" t="str">
            <v>นายวิวัฒน์ ช่อไม้</v>
          </cell>
          <cell r="E882" t="str">
            <v>249/19 ถ.อุตรกิจ ต.ปากน้ำ อ.เมืองกระบี่ จ.กระบี่</v>
          </cell>
          <cell r="F882" t="str">
            <v>เมย59-มค/กย60-สค61</v>
          </cell>
        </row>
        <row r="883">
          <cell r="D883" t="str">
            <v>บ.ศรีผ่องพานิชย์(ร้าน CHEEK IN)</v>
          </cell>
          <cell r="E883" t="str">
            <v>253 ถ.อุตรกิจ ต.ปากน้ำ อ.เมืองกระบี่ จ.กระบี่</v>
          </cell>
          <cell r="F883" t="str">
            <v>ธค59-สค61</v>
          </cell>
        </row>
        <row r="884">
          <cell r="D884" t="str">
            <v>นายทรรศนะ แซ่จิว (บริษัทเอกกิตติ คลีนนิ่ง จำกัด)</v>
          </cell>
          <cell r="E884" t="str">
            <v>265 ถ.อุตรกิจ ต.ปากน้ำ อ.เมืองกระบี่ จ.กระบี่</v>
          </cell>
          <cell r="F884" t="str">
            <v>เมย59-เมย/มิย/สค-พย60/มค-เมย/มิย-สค61</v>
          </cell>
        </row>
        <row r="885">
          <cell r="D885" t="str">
            <v>นายทรรศนะ แซ่จิว (สุปราณี)</v>
          </cell>
          <cell r="E885" t="str">
            <v>269 ถ.อุตรกิจ ต.ปากน้ำ อ.เมืองกระบี่ จ.กระบี่</v>
          </cell>
          <cell r="F885" t="str">
            <v>-</v>
          </cell>
        </row>
        <row r="886">
          <cell r="D886" t="str">
            <v>นายทรรศนะ แซ่จิว</v>
          </cell>
          <cell r="E886" t="str">
            <v>271 ถ.อุตรกิจ ต.ปากน้ำ อ.เมืองกระบี่ จ.กระบี่</v>
          </cell>
          <cell r="F886" t="str">
            <v>-</v>
          </cell>
        </row>
        <row r="887">
          <cell r="D887" t="str">
            <v>นายทรรศนะ แซ่จิว(ที่พักขุนนาง)</v>
          </cell>
          <cell r="E887" t="str">
            <v>273/1 ถ.อุตรกิจ ต.ปากน้ำ อ.เมืองกระบี่ จ.กระบี่</v>
          </cell>
          <cell r="F887" t="str">
            <v>-</v>
          </cell>
        </row>
        <row r="888">
          <cell r="D888" t="str">
            <v>บมจ.เอสโซ่(ประเทศไทย)(บ.ดุสิตไทเกอร์เอนเนอร์ยี จำกัด)</v>
          </cell>
          <cell r="E888" t="str">
            <v>273/3 ถ.อุตรกิจ ต.ปากน้ำ อ.เมืองกระบี่ จ.กระบี่</v>
          </cell>
          <cell r="F888" t="str">
            <v>-</v>
          </cell>
        </row>
        <row r="889">
          <cell r="D889" t="str">
            <v>นายสุทัศน์ เกี่ยวข้อง</v>
          </cell>
          <cell r="E889" t="str">
            <v>287/12 ถ.อุตรกิจ ต.ปากน้ำ อ.เมืองกระบี่ จ.กระบี่</v>
          </cell>
          <cell r="F889" t="str">
            <v>เมย59-สค61</v>
          </cell>
        </row>
        <row r="890">
          <cell r="D890" t="str">
            <v>นายศราวุธ สำราญ</v>
          </cell>
          <cell r="E890" t="str">
            <v xml:space="preserve">ชั่วคราว ซ.พวงมณี ต.ปากน้ำ อ.เมืองกระบี่ จ.กระบี่ </v>
          </cell>
          <cell r="F890" t="str">
            <v>เมย59-พค61</v>
          </cell>
        </row>
        <row r="891">
          <cell r="D891" t="str">
            <v>นายสรวิทย์ ผกามาศ</v>
          </cell>
          <cell r="E891" t="str">
            <v>29 ซ.นารถวิถี ต.ปากน้ำ อ.เมืองกระบี่ จ.กระบี่</v>
          </cell>
          <cell r="F891" t="str">
            <v>เมย59-พค/สค61</v>
          </cell>
        </row>
        <row r="892">
          <cell r="D892" t="str">
            <v>นายมานพ พรหมแทนสุด</v>
          </cell>
          <cell r="E892" t="str">
            <v>ชั่วคราว ซ.นารถวิถี ต.ปากน้ำ อ.เมืองกระบี่ จ.กระบี่</v>
          </cell>
          <cell r="F892" t="str">
            <v>เมย59-สค61</v>
          </cell>
        </row>
        <row r="893">
          <cell r="D893" t="str">
            <v>นายศราวุฒิ ภูมิภมร</v>
          </cell>
          <cell r="E893" t="str">
            <v>122 ถ.นารถวิถี ต.ปากน้ำ อ.เมืองกระบี่ จ.กระบี่</v>
          </cell>
          <cell r="F893" t="str">
            <v>-</v>
          </cell>
        </row>
        <row r="894">
          <cell r="D894" t="str">
            <v>นายดำรงศักดิ์ เกสรินทร์</v>
          </cell>
          <cell r="E894" t="str">
            <v>39 แก้ววิลล่า ต.ปากน้ำ อ.เมืองกระบี่ จ.กระบี่</v>
          </cell>
          <cell r="F894" t="str">
            <v>เมย59-สค61</v>
          </cell>
        </row>
        <row r="895">
          <cell r="D895" t="str">
            <v>นางประนอม สุขโหตุ</v>
          </cell>
          <cell r="E895" t="str">
            <v>10 แก้ววิลล่า ต.ปากน้ำ อ.เมืองกระบี่ จ.กระบี่</v>
          </cell>
          <cell r="F895" t="str">
            <v>เมย59-สค61</v>
          </cell>
        </row>
        <row r="896">
          <cell r="D896" t="str">
            <v>น.ส.พรรณศรี ณ.ถลาง</v>
          </cell>
          <cell r="E896" t="str">
            <v>44 ถ.ตะกั่วทุ่ง ต.ปากน้ำ อ.เมืองกระบี่ จ.กระบี่</v>
          </cell>
          <cell r="F896" t="str">
            <v>เมย59-สค61</v>
          </cell>
        </row>
        <row r="897">
          <cell r="D897" t="str">
            <v>นางประจวบ บรรลือศิลป์</v>
          </cell>
          <cell r="E897" t="str">
            <v>138 ซ.ตะกั่วทุ่ง ต.ปากน้ำ อ.เมืองกระบี่ จ.กระบี่</v>
          </cell>
          <cell r="F897" t="str">
            <v>มิย59-สค61</v>
          </cell>
        </row>
        <row r="898">
          <cell r="D898" t="str">
            <v>นางเอมอร อริยวงค์</v>
          </cell>
          <cell r="E898" t="str">
            <v>140/2 ถ.ตะกั่วทุ่ง ต.ปากน้ำ อ.เมืองกระบี่ จ.กระบี่</v>
          </cell>
          <cell r="F898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เมย59-สค61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สค61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สค61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มิย60-สค61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กค59-สค61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มิย/สค61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เมย59-สค61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สค61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เมย59-มิย/สค61</v>
          </cell>
        </row>
        <row r="19">
          <cell r="C19" t="str">
            <v>1264724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เมย59-สค61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เมย59-พค/กย60-สค61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พย59-สค61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พย59-สค61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เมย59-มีค/พค60-สค61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เมย59-กย60/มค-สค61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เมย59-สค61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เมย59-สค61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เมย59-สค61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เมย59-สค61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เมย59-สค61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เมย59-สค61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พย60-สค61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พย60-สค61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พย59-สค61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เมย59-สค61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เมย59-สค61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เมย59-สค61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เมย59-สค61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เมย59-สค61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เมย-กย/พย59-พค/ธค60-สค61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มิย59-สค61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กค59-สค61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เมย59-กพ/กค-สค61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พย60-สค61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พย60-สค61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กย/พย60-สค61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พค59-สค61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เมย59-สค61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เมย59-สค61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พย60-มค/มีค-สค61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พย59-สค61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มิย60-สค61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เมย59-สค61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เมย59-สค61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สค61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เมย-สค61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สค59-สค61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ตค59-สค61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เมย59-สค61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เมย59-สค61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เมย59-สค61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พค-สค61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เมย59-สค61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เมย59-สค61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เมย59-สค61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ธค60-สค61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เมย59-สค61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มค60-สค61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กย60-กพ/พค/กค-สค61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สค61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กค60-สค61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กย59-สค61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เมย59-สค61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กค-สค61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เมย60-สค61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สค59-สค61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เมย59-สค61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เมย59-สค61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เมย59-สค61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เมย59-กย/พย60-สค61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พย60-สค61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พย60-สค61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มิย-สค61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สค61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เมย60-มค/มีค-สค61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สค61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-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มีค-สค61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เมย59-พค/กค-สค61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กย59-สค61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กย59-สค61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มค-สค61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มีค-สค61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ตค59/กพ/มิย-กค/ตค60-สค61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เมย59-สค61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-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เมย59-มิย/ตค/ธค60-สค61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มิย59-กพ/กค60-สค61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กย59-สค61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เมย59-สค61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เมย59-สค61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เมย59-สค61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เมย59-สค61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สค61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สค61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เมย59-สค61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เมย-พย59/มค/เมย-สค/ตค60/กพ-เมย/มิย/สค61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พย60-สค61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สค61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มีค60-สค61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กพ-สค61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-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เมย59-สค61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เมย59-สค61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เมย59-สค61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เมย59-สค61</v>
          </cell>
        </row>
        <row r="191">
          <cell r="C191" t="str">
            <v>0187206</v>
          </cell>
          <cell r="D191" t="str">
            <v>นายกฤษณ์ ขันติ (Liquors Boutique)</v>
          </cell>
          <cell r="E191" t="str">
            <v>15/1 ถ.สุคนธ์ ต.ปากน้ำ อ.เมืองกระบี่ จ.กระบี่</v>
          </cell>
          <cell r="F191" t="str">
            <v>สค61</v>
          </cell>
        </row>
        <row r="192">
          <cell r="C192" t="str">
            <v>0187192</v>
          </cell>
          <cell r="D192" t="str">
            <v>บริษัทกระบี่รวมเจริญ จำกัด</v>
          </cell>
          <cell r="E192" t="str">
            <v>15/2-4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1382554</v>
          </cell>
          <cell r="D193" t="str">
            <v>บริษัท ซีพี ออลล์ จำกัด (มหาชน)</v>
          </cell>
          <cell r="E193" t="str">
            <v xml:space="preserve">15/4 ถ.สุคนธ์ ต.ปากน้ำ อ.เมืองกระบี่ จ.กระบี่ </v>
          </cell>
          <cell r="F193" t="str">
            <v>พย60-สค61</v>
          </cell>
        </row>
        <row r="194">
          <cell r="C194" t="str">
            <v>0186832</v>
          </cell>
          <cell r="D194" t="str">
            <v>บจก.ศรีผ่อง (ร้านข้าวหมูกรอบเมืองกระบี่)</v>
          </cell>
          <cell r="E194" t="str">
            <v>21 ถ.สุคนธ์ ต.ปากน้ำ อ.เมืองกระบี่ จ.กระบี่</v>
          </cell>
          <cell r="F194" t="str">
            <v>สค-กย/พย59-สค61</v>
          </cell>
        </row>
        <row r="195">
          <cell r="C195" t="str">
            <v>0234456</v>
          </cell>
          <cell r="D195" t="str">
            <v>นายบึ้ง เหมทานนท์</v>
          </cell>
          <cell r="E195" t="str">
            <v>26-24 ถ.สุคนธ์ ต.ปากน้ำ อ.เมืองกระบี่ จ.กระบี่</v>
          </cell>
          <cell r="F195" t="str">
            <v>เมย-กย/พย59-สค61</v>
          </cell>
        </row>
        <row r="196">
          <cell r="C196" t="str">
            <v>1033362</v>
          </cell>
          <cell r="D196" t="str">
            <v>นางเปรมฤดี ศุภธาราวิศาล</v>
          </cell>
          <cell r="E196" t="str">
            <v>25 ถ.สุคนธ์ มหาราช ซ.10  ต.ปากน้ำ อ.เมืองกระบี่ จ.กระบี่</v>
          </cell>
          <cell r="F196" t="str">
            <v>-</v>
          </cell>
        </row>
        <row r="197">
          <cell r="C197" t="str">
            <v>0262446</v>
          </cell>
          <cell r="D197" t="str">
            <v>บ.ศรีผ่องพานิชย์ จำกัด (ห้างทองนำเจริญ)</v>
          </cell>
          <cell r="E197" t="str">
            <v>27-29 ถ.สุคนธ์ ต.ปากน้ำ อ.เมืองกระบี่ จ.กระบี่</v>
          </cell>
          <cell r="F197" t="str">
            <v>-</v>
          </cell>
        </row>
        <row r="198">
          <cell r="C198" t="str">
            <v>0289788</v>
          </cell>
          <cell r="D198" t="str">
            <v>น.ส.ผ่องศรี ภูเก้าล้วน (ตำรับยา)</v>
          </cell>
          <cell r="E198" t="str">
            <v>31 ถ.สุคนธ์ ต.ปากน้ำ อ.เมืองกระบี่ จ.กระบี่</v>
          </cell>
          <cell r="F198" t="str">
            <v>พย60-สค61</v>
          </cell>
        </row>
        <row r="199">
          <cell r="C199" t="str">
            <v>0307910</v>
          </cell>
          <cell r="D199" t="str">
            <v>นางคนึงนิตย์ ชัยสวัสดิ์ (ห้างทองสุประดิษฐ์)</v>
          </cell>
          <cell r="E199" t="str">
            <v>33 ถ.สุคนธ์ ต.ปากน้ำ อ.เมืองกระบี่ จ.กระบี่</v>
          </cell>
          <cell r="F199" t="str">
            <v xml:space="preserve"> -</v>
          </cell>
        </row>
        <row r="200">
          <cell r="C200" t="str">
            <v>0186728</v>
          </cell>
          <cell r="D200" t="str">
            <v>นางมยุรี สุนทรวรภาส (แจ็ค บูติก)</v>
          </cell>
          <cell r="E200" t="str">
            <v>35 ถ.สุคนธ์ ต.ปากน้ำ อ.เมืองกระบี่ จ.กระบี่</v>
          </cell>
          <cell r="F200" t="str">
            <v>ธค60-สค61</v>
          </cell>
        </row>
        <row r="201">
          <cell r="C201" t="str">
            <v>0917438</v>
          </cell>
          <cell r="D201" t="str">
            <v>นางวาริน เจียวก๊ก</v>
          </cell>
          <cell r="E201" t="str">
            <v>38 ถ.มหาราช ซ.10 ต.ปากน้ำ อ.เมืองกระบี่ จ.กระบี่</v>
          </cell>
          <cell r="F201" t="str">
            <v>-</v>
          </cell>
        </row>
        <row r="202">
          <cell r="C202" t="str">
            <v>0235048</v>
          </cell>
          <cell r="D202" t="str">
            <v>นายสุเทพ วัฒนาวงค์ศิริ (บ.กระบี่เซอร์วิส)</v>
          </cell>
          <cell r="E202" t="str">
            <v>62 ถ.สุคนธ์ ต.ปากน้ำ อ.เมืองกระบี่ จ.กระบี่</v>
          </cell>
          <cell r="F202" t="str">
            <v>เมย59-สค61</v>
          </cell>
        </row>
        <row r="203">
          <cell r="C203" t="str">
            <v>0235484</v>
          </cell>
          <cell r="D203" t="str">
            <v>น.ส.สุนีย์ แซ่ค่อ-อันดามันแอดเวอร์ไทซิ่ง</v>
          </cell>
          <cell r="E203" t="str">
            <v>70 ถ.สุคนธ์ ต.ปากน้ำ อ.เมืองกระบี่ จ.กระบี่</v>
          </cell>
          <cell r="F203" t="str">
            <v>เมย59-สค61</v>
          </cell>
        </row>
        <row r="204">
          <cell r="C204" t="str">
            <v>0193454</v>
          </cell>
          <cell r="D204" t="str">
            <v>นายบรรจบ กาลสัมฤทธิ์ (ไฮ้จั้วพาณิชย์)</v>
          </cell>
          <cell r="E204" t="str">
            <v>2/1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0193340</v>
          </cell>
          <cell r="D205" t="str">
            <v>น.ส.สุนีย์ แซ่ค่อ</v>
          </cell>
          <cell r="E205" t="str">
            <v>2/2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1530166</v>
          </cell>
          <cell r="D206" t="str">
            <v>นายพงศ์ศักดิ์ ชดช้อย</v>
          </cell>
          <cell r="E206" t="str">
            <v>2/6 ถ.มหาราช ซ.6 ต.ปากน้ำ อ.เมืองกระบี่ จ.กระบี่</v>
          </cell>
          <cell r="F206" t="str">
            <v>เมย59-สค61</v>
          </cell>
        </row>
        <row r="207">
          <cell r="C207" t="str">
            <v>0194264</v>
          </cell>
          <cell r="D207" t="str">
            <v>นายกิตติ จิววุฒิพงศ์ (แสงทองการแว่น)</v>
          </cell>
          <cell r="E207" t="str">
            <v>3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0194046</v>
          </cell>
          <cell r="D208" t="str">
            <v>ร้านเอเซีย</v>
          </cell>
          <cell r="E208" t="str">
            <v>7 ถ.พัฒนา มหาราช ซ.6 ต.ปากน้ำ อ.เมืองกระบี่ จ.กระบี่</v>
          </cell>
          <cell r="F208" t="str">
            <v>สค61</v>
          </cell>
        </row>
        <row r="209">
          <cell r="C209" t="str">
            <v>0204950</v>
          </cell>
          <cell r="D209" t="str">
            <v>บ.ศรีผ่องพานิชย์ (ร้านตรี)</v>
          </cell>
          <cell r="E209" t="str">
            <v>8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0193890</v>
          </cell>
          <cell r="D210" t="str">
            <v>นายสินชัย พรพานิชย์พันธ์ (นิวส์โอเต็ล)</v>
          </cell>
          <cell r="E210" t="str">
            <v>11 ถ.พัฒนา มหาราช ซ.6 ต.ปากน้ำ อ.เมืองกระบี่ จ.กระบี่</v>
          </cell>
          <cell r="F210" t="str">
            <v>สค61</v>
          </cell>
        </row>
        <row r="211">
          <cell r="C211" t="str">
            <v>0205106</v>
          </cell>
          <cell r="D211" t="str">
            <v>บ.ศรีผ่องพานิชย์ (ทวี ศรีสุคนธ์)</v>
          </cell>
          <cell r="E211" t="str">
            <v>15 ถ.พัฒนา ต.ปากน้ำ อ.เมืองกระบี่ จ.กระบี่</v>
          </cell>
          <cell r="F211" t="str">
            <v>ธค60-สค61</v>
          </cell>
        </row>
        <row r="212">
          <cell r="C212" t="str">
            <v>0205656</v>
          </cell>
          <cell r="D212" t="str">
            <v>บ.ศรีผ่องพานิชย์ (รุ้งเพชร)</v>
          </cell>
          <cell r="E212" t="str">
            <v>29 ถ.พัฒนา ต.ปากน้ำ อ.เมืองกระบี่ จ.กระบี่</v>
          </cell>
          <cell r="F212" t="str">
            <v xml:space="preserve"> -</v>
          </cell>
        </row>
        <row r="213">
          <cell r="C213" t="str">
            <v>0205760</v>
          </cell>
          <cell r="D213" t="str">
            <v>บ.ศรีผ่องพานิชย์ (สุวรรณาเภสัช)</v>
          </cell>
          <cell r="E213" t="str">
            <v>31 ถ.พัฒนา ต.ปากน้ำ อ.เมืองกระบี่ จ.กระบี่</v>
          </cell>
          <cell r="F213" t="str">
            <v>-</v>
          </cell>
        </row>
        <row r="214">
          <cell r="C214" t="str">
            <v>0206134</v>
          </cell>
          <cell r="D214" t="str">
            <v>บ.ศรีผ่องพานิชย์ (ศิริวัฒน์) (ซิตี้ฟาร์มาซี)</v>
          </cell>
          <cell r="E214" t="str">
            <v>39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0203472</v>
          </cell>
          <cell r="D215" t="str">
            <v>บ.ศรีผ่องพานิชย์ (โกจิว)</v>
          </cell>
          <cell r="E215" t="str">
            <v>40 ถ.พัฒนา ต.ปากน้ำ อ.เมืองกระบี่ จ.กระบี่</v>
          </cell>
          <cell r="F215" t="str">
            <v>-</v>
          </cell>
        </row>
        <row r="216">
          <cell r="C216" t="str">
            <v>0206570</v>
          </cell>
          <cell r="D216" t="str">
            <v>บ.ศรีผ่องพานิชย์ (ไทยสมุทรเฟอร์นิเจอร์)</v>
          </cell>
          <cell r="E216" t="str">
            <v>49 ถ.พัฒนา ต.ปากน้ำ อ.เมืองกระบี่ จ.กระบี่</v>
          </cell>
          <cell r="F216" t="str">
            <v>มีค-สค61</v>
          </cell>
        </row>
        <row r="217">
          <cell r="C217" t="str">
            <v>0049966</v>
          </cell>
          <cell r="D217" t="str">
            <v>บริษัท ซี ดับบลิว พี พริ้นติ้ง จำกัด สำนักงานใหญ่ เลขผู้เสียภาษี 0815561000899</v>
          </cell>
          <cell r="E217" t="str">
            <v>188 ถ.อุตรกิจ ต.ปากน้ำ อ.เมืองกระบี่ จ.กระบี่ 81000.</v>
          </cell>
          <cell r="F217" t="str">
            <v>-</v>
          </cell>
        </row>
        <row r="218">
          <cell r="C218" t="str">
            <v>1054394</v>
          </cell>
          <cell r="D218" t="str">
            <v>นายชลอ นครินทร์ (Chanchalay)</v>
          </cell>
          <cell r="E218" t="str">
            <v>55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1506039</v>
          </cell>
          <cell r="D219" t="str">
            <v>นางประภาพร  กิตติธรกุล (UR Residence)</v>
          </cell>
          <cell r="E219" t="str">
            <v>69 ถ.อุตรกิจ ต.ปากน้ำ อ.เมืองกระบี่ จ.กระบี่</v>
          </cell>
          <cell r="F219" t="str">
            <v>พค60-สค61</v>
          </cell>
        </row>
        <row r="220">
          <cell r="C220" t="str">
            <v>0053158</v>
          </cell>
          <cell r="D220" t="str">
            <v>นายบวร สุวรรณเนาว์-โรงแรมแกรนด์ทาวเวอร์</v>
          </cell>
          <cell r="E220" t="str">
            <v>73/1 ถ.อุตรกิจ ต.ปากน้ำ อ.เมืองกระบี่ จ.กระบี่</v>
          </cell>
          <cell r="F220" t="str">
            <v>กค59-สค61</v>
          </cell>
        </row>
        <row r="221">
          <cell r="C221" t="str">
            <v>1474888</v>
          </cell>
          <cell r="D221" t="str">
            <v>หจก.แพ็คอัพกรุ๊ป</v>
          </cell>
          <cell r="E221" t="str">
            <v>87 ถ.อุตริกจ ต.ปากน้ำ อ.เมืองกระบี่ จ.กระบี่</v>
          </cell>
          <cell r="F221" t="str">
            <v>-</v>
          </cell>
        </row>
        <row r="222">
          <cell r="C222" t="str">
            <v>0182924</v>
          </cell>
          <cell r="D222" t="str">
            <v>นายซุ่ยหยิน แซ่จิว (ห้างทองสุวรรณนคร)</v>
          </cell>
          <cell r="E222" t="str">
            <v>129 ถ.อุตรกิจ ต.ปากน้ำ อ.เมืองกระบี่ จ.กระบี่</v>
          </cell>
          <cell r="F222" t="str">
            <v xml:space="preserve"> -</v>
          </cell>
        </row>
        <row r="223">
          <cell r="C223" t="str">
            <v>0183170</v>
          </cell>
          <cell r="D223" t="str">
            <v>นางปรัฏฐา ฟุ้งสาคร</v>
          </cell>
          <cell r="E223" t="str">
            <v>133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0183284</v>
          </cell>
          <cell r="D224" t="str">
            <v>นายจังหยู่ แซ่เลี้ยว (บริษัท ซีพี ออลล์ จำกัด (มหาชน)</v>
          </cell>
          <cell r="E224" t="str">
            <v xml:space="preserve">135/13 ถ.อุตรกิจ ต.ปากน้ำ อ.เมืองกระบี่ จ.กระบี่ </v>
          </cell>
          <cell r="F224" t="str">
            <v>พย60-สค61</v>
          </cell>
        </row>
        <row r="225">
          <cell r="C225" t="str">
            <v>0183398</v>
          </cell>
          <cell r="D225" t="str">
            <v>นายซ้อง แซ่ด่าน (สายรุ้ง)</v>
          </cell>
          <cell r="E225" t="str">
            <v>139 ถ.อุตรกิจ ต.ปากน้ำ อ.เมืองกระบี่ จ.กระบี่</v>
          </cell>
          <cell r="F225" t="str">
            <v>มิย-กค61</v>
          </cell>
        </row>
        <row r="226">
          <cell r="C226" t="str">
            <v>0183620</v>
          </cell>
          <cell r="D226" t="str">
            <v>นายสุรินทร์ บุญนิยม (Chan Phen Tour)</v>
          </cell>
          <cell r="E226" t="str">
            <v>145 ถ.อุตรกิจ ต.ปากน้ำ อ.เมืองกระบี่ จ.กระบี่</v>
          </cell>
          <cell r="F226" t="str">
            <v>ตค/ธค59-กพ/สค/ตค60-กค61</v>
          </cell>
        </row>
        <row r="227">
          <cell r="C227" t="str">
            <v>0192862</v>
          </cell>
          <cell r="D227" t="str">
            <v>บ.เวียงทองการท่องเที่ยวจำกัด</v>
          </cell>
          <cell r="E227" t="str">
            <v>155-157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0184326</v>
          </cell>
          <cell r="D228" t="str">
            <v>เผ่งอัง ติ่มซำ</v>
          </cell>
          <cell r="E228" t="str">
            <v>161 ถ.อุตรกิจ ต.ปากน้ำ อ.เมืองกระบี่ จ.กระบี่</v>
          </cell>
          <cell r="F228" t="str">
            <v>ตค/ธค59-สค61</v>
          </cell>
        </row>
        <row r="229">
          <cell r="C229" t="str">
            <v>1501735</v>
          </cell>
          <cell r="D229" t="str">
            <v>นางจินตนา สุนทราภรณ์ชัย (River View)</v>
          </cell>
          <cell r="E229" t="str">
            <v>171 ถ.อุตรกิจ ต.ปากน้ำ อ.เมืองกระบี่ จ.กระบี่</v>
          </cell>
          <cell r="F229" t="str">
            <v>พย59-สค61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พย59-สค61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เมย-พค/กค/ตค59-เมย/มิย-พย60/กพ-มีค/พค-สค61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ตค/ธค59-กพ/สค/ธค60-มิย/สค61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กพ60-สค61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เมย59-สค61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เมย59-สค61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เมย59-สค61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-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กค59-สค61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มีค-สค61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พค59-สค61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เมย59-สค61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ธค60-สค61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มีค60-สค61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มีค60-สค61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เมย59-สค61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พค60-สค61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เมย-พค/กค59-สค61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เมย59-สค61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กค-สค61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เมย59-สค61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เมย59-สค61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4"/>
  <sheetViews>
    <sheetView topLeftCell="A829" zoomScale="70" zoomScaleNormal="70" workbookViewId="0">
      <selection activeCell="E862" sqref="E86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7" customWidth="1"/>
    <col min="4" max="4" width="56" style="9" customWidth="1"/>
    <col min="5" max="5" width="53.6640625" style="9" customWidth="1"/>
    <col min="6" max="6" width="38" style="11" customWidth="1"/>
    <col min="7" max="7" width="21.1640625" style="68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4.6640625" style="45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61" t="s">
        <v>3267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"/>
    </row>
    <row r="2" spans="1:19" x14ac:dyDescent="0.4">
      <c r="A2" s="73"/>
      <c r="B2" s="73"/>
      <c r="C2" s="74"/>
      <c r="D2" s="73"/>
      <c r="E2" s="73"/>
      <c r="F2" s="73"/>
      <c r="G2" s="75"/>
      <c r="H2" s="76"/>
      <c r="I2" s="73"/>
      <c r="J2" s="73"/>
      <c r="K2" s="73"/>
      <c r="L2" s="73"/>
      <c r="M2" s="73" t="s">
        <v>2196</v>
      </c>
      <c r="N2" s="5"/>
    </row>
    <row r="3" spans="1:19" ht="33.75" customHeight="1" x14ac:dyDescent="0.4">
      <c r="A3" s="157" t="s">
        <v>0</v>
      </c>
      <c r="B3" s="157" t="s">
        <v>1</v>
      </c>
      <c r="C3" s="160" t="s">
        <v>3036</v>
      </c>
      <c r="D3" s="157" t="s">
        <v>2</v>
      </c>
      <c r="E3" s="157" t="s">
        <v>3</v>
      </c>
      <c r="F3" s="67" t="s">
        <v>4</v>
      </c>
      <c r="G3" s="158" t="s">
        <v>3039</v>
      </c>
      <c r="H3" s="14" t="s">
        <v>5</v>
      </c>
      <c r="I3" s="14" t="s">
        <v>6</v>
      </c>
      <c r="J3" s="157" t="s">
        <v>7</v>
      </c>
      <c r="K3" s="157" t="s">
        <v>8</v>
      </c>
      <c r="L3" s="67" t="s">
        <v>9</v>
      </c>
      <c r="M3" s="157" t="s">
        <v>10</v>
      </c>
      <c r="N3" s="159" t="s">
        <v>11</v>
      </c>
      <c r="O3" s="46"/>
    </row>
    <row r="4" spans="1:19" x14ac:dyDescent="0.4">
      <c r="A4" s="157"/>
      <c r="B4" s="157"/>
      <c r="C4" s="160"/>
      <c r="D4" s="157"/>
      <c r="E4" s="157"/>
      <c r="F4" s="67" t="s">
        <v>12</v>
      </c>
      <c r="G4" s="158"/>
      <c r="H4" s="14" t="s">
        <v>13</v>
      </c>
      <c r="I4" s="14" t="s">
        <v>2837</v>
      </c>
      <c r="J4" s="157"/>
      <c r="K4" s="157"/>
      <c r="L4" s="67" t="s">
        <v>14</v>
      </c>
      <c r="M4" s="157"/>
      <c r="N4" s="159"/>
      <c r="O4" s="46"/>
      <c r="P4" s="30"/>
      <c r="Q4" s="1"/>
    </row>
    <row r="5" spans="1:19" ht="24" customHeight="1" x14ac:dyDescent="0.4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3263</v>
      </c>
      <c r="G5" s="58">
        <v>1337.0400000000002</v>
      </c>
      <c r="H5" s="69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 x14ac:dyDescent="0.4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3269</v>
      </c>
      <c r="G6" s="71">
        <v>8381.35</v>
      </c>
      <c r="H6" s="69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 x14ac:dyDescent="0.4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3263</v>
      </c>
      <c r="G7" s="71">
        <v>34146.959999999999</v>
      </c>
      <c r="H7" s="69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 x14ac:dyDescent="0.4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3270</v>
      </c>
      <c r="G8" s="71">
        <v>752.79</v>
      </c>
      <c r="H8" s="69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 x14ac:dyDescent="0.4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3271</v>
      </c>
      <c r="G9" s="71">
        <v>348.3300000000001</v>
      </c>
      <c r="H9" s="69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 x14ac:dyDescent="0.4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2982</v>
      </c>
      <c r="G10" s="71">
        <v>1831.34</v>
      </c>
      <c r="H10" s="69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 x14ac:dyDescent="0.4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3263</v>
      </c>
      <c r="G11" s="71">
        <v>1722.7700000000009</v>
      </c>
      <c r="H11" s="69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 x14ac:dyDescent="0.4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3272</v>
      </c>
      <c r="G12" s="71">
        <v>4913.46</v>
      </c>
      <c r="H12" s="69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 x14ac:dyDescent="0.4">
      <c r="A13" s="2">
        <v>9</v>
      </c>
      <c r="B13" s="33">
        <v>6120008893</v>
      </c>
      <c r="C13" s="3" t="s">
        <v>2999</v>
      </c>
      <c r="D13" s="16" t="s">
        <v>3002</v>
      </c>
      <c r="E13" s="16" t="s">
        <v>3003</v>
      </c>
      <c r="F13" s="3" t="s">
        <v>3273</v>
      </c>
      <c r="G13" s="71">
        <v>22.490000000000002</v>
      </c>
      <c r="H13" s="69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 x14ac:dyDescent="0.4">
      <c r="A14" s="2">
        <v>10</v>
      </c>
      <c r="B14" s="33">
        <v>6120008894</v>
      </c>
      <c r="C14" s="3" t="s">
        <v>2910</v>
      </c>
      <c r="D14" s="16" t="s">
        <v>39</v>
      </c>
      <c r="E14" s="16" t="s">
        <v>2912</v>
      </c>
      <c r="F14" s="2" t="s">
        <v>59</v>
      </c>
      <c r="G14" s="58">
        <v>0</v>
      </c>
      <c r="H14" s="69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 x14ac:dyDescent="0.4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9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 x14ac:dyDescent="0.4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3264</v>
      </c>
      <c r="G16" s="71">
        <v>6014.5300000000007</v>
      </c>
      <c r="H16" s="69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 x14ac:dyDescent="0.4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1">
        <v>580.48</v>
      </c>
      <c r="H17" s="69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 x14ac:dyDescent="0.4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1">
        <v>138.57</v>
      </c>
      <c r="H18" s="69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 x14ac:dyDescent="0.4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3274</v>
      </c>
      <c r="G19" s="71">
        <v>1329.5300000000004</v>
      </c>
      <c r="H19" s="69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 x14ac:dyDescent="0.4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3263</v>
      </c>
      <c r="G20" s="71">
        <v>4804.9100000000008</v>
      </c>
      <c r="H20" s="69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 x14ac:dyDescent="0.4">
      <c r="A21" s="2">
        <v>17</v>
      </c>
      <c r="B21" s="33">
        <v>6120008901</v>
      </c>
      <c r="C21" s="3" t="s">
        <v>3017</v>
      </c>
      <c r="D21" s="16" t="s">
        <v>58</v>
      </c>
      <c r="E21" s="16" t="s">
        <v>3022</v>
      </c>
      <c r="F21" s="2" t="s">
        <v>3252</v>
      </c>
      <c r="G21" s="58">
        <v>14.98</v>
      </c>
      <c r="H21" s="69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 x14ac:dyDescent="0.4">
      <c r="A22" s="2">
        <v>18</v>
      </c>
      <c r="B22" s="33">
        <v>6120008902</v>
      </c>
      <c r="C22" s="3" t="s">
        <v>60</v>
      </c>
      <c r="D22" s="16" t="s">
        <v>2925</v>
      </c>
      <c r="E22" s="16" t="s">
        <v>61</v>
      </c>
      <c r="F22" s="3" t="s">
        <v>59</v>
      </c>
      <c r="G22" s="71">
        <v>0</v>
      </c>
      <c r="H22" s="69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 x14ac:dyDescent="0.4">
      <c r="A23" s="2">
        <v>19</v>
      </c>
      <c r="B23" s="33">
        <v>6120008903</v>
      </c>
      <c r="C23" s="3" t="s">
        <v>138</v>
      </c>
      <c r="D23" s="16" t="s">
        <v>3173</v>
      </c>
      <c r="E23" s="16" t="s">
        <v>2847</v>
      </c>
      <c r="F23" s="3" t="s">
        <v>59</v>
      </c>
      <c r="G23" s="71">
        <v>0</v>
      </c>
      <c r="H23" s="69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 x14ac:dyDescent="0.4">
      <c r="A24" s="2">
        <v>20</v>
      </c>
      <c r="B24" s="33">
        <v>6120008904</v>
      </c>
      <c r="C24" s="3" t="s">
        <v>62</v>
      </c>
      <c r="D24" s="16" t="s">
        <v>2926</v>
      </c>
      <c r="E24" s="16" t="s">
        <v>63</v>
      </c>
      <c r="F24" s="3" t="s">
        <v>59</v>
      </c>
      <c r="G24" s="71">
        <v>0</v>
      </c>
      <c r="H24" s="69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 x14ac:dyDescent="0.4">
      <c r="A25" s="2">
        <v>21</v>
      </c>
      <c r="B25" s="33">
        <v>6120008905</v>
      </c>
      <c r="C25" s="3" t="s">
        <v>64</v>
      </c>
      <c r="D25" s="16" t="s">
        <v>2927</v>
      </c>
      <c r="E25" s="16" t="s">
        <v>65</v>
      </c>
      <c r="F25" s="3" t="s">
        <v>59</v>
      </c>
      <c r="G25" s="71">
        <v>0</v>
      </c>
      <c r="H25" s="69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 x14ac:dyDescent="0.4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2969</v>
      </c>
      <c r="F26" s="3" t="s">
        <v>59</v>
      </c>
      <c r="G26" s="71">
        <v>0</v>
      </c>
      <c r="H26" s="69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 x14ac:dyDescent="0.4">
      <c r="A27" s="2">
        <v>23</v>
      </c>
      <c r="B27" s="33">
        <v>6120008907</v>
      </c>
      <c r="C27" s="3" t="s">
        <v>66</v>
      </c>
      <c r="D27" s="16" t="s">
        <v>2928</v>
      </c>
      <c r="E27" s="16" t="s">
        <v>67</v>
      </c>
      <c r="F27" s="3" t="s">
        <v>3275</v>
      </c>
      <c r="G27" s="71">
        <v>74.960000000000008</v>
      </c>
      <c r="H27" s="69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 x14ac:dyDescent="0.4">
      <c r="A28" s="2">
        <v>24</v>
      </c>
      <c r="B28" s="33">
        <v>6120008908</v>
      </c>
      <c r="C28" s="3" t="s">
        <v>68</v>
      </c>
      <c r="D28" s="16" t="s">
        <v>2929</v>
      </c>
      <c r="E28" s="16" t="s">
        <v>69</v>
      </c>
      <c r="F28" s="3" t="s">
        <v>3263</v>
      </c>
      <c r="G28" s="71">
        <v>6591.2699999999986</v>
      </c>
      <c r="H28" s="69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 x14ac:dyDescent="0.4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1">
        <v>0</v>
      </c>
      <c r="H29" s="69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 x14ac:dyDescent="0.4">
      <c r="A30" s="2">
        <v>26</v>
      </c>
      <c r="B30" s="33">
        <v>6120008910</v>
      </c>
      <c r="C30" s="3" t="s">
        <v>200</v>
      </c>
      <c r="D30" s="16" t="s">
        <v>2930</v>
      </c>
      <c r="E30" s="16" t="s">
        <v>2931</v>
      </c>
      <c r="F30" s="3" t="s">
        <v>3263</v>
      </c>
      <c r="G30" s="71">
        <v>1209.6800000000003</v>
      </c>
      <c r="H30" s="69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 x14ac:dyDescent="0.4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3256</v>
      </c>
      <c r="G31" s="71">
        <v>112.36</v>
      </c>
      <c r="H31" s="69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 x14ac:dyDescent="0.4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2932</v>
      </c>
      <c r="F32" s="3" t="s">
        <v>59</v>
      </c>
      <c r="G32" s="71">
        <v>0</v>
      </c>
      <c r="H32" s="69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 x14ac:dyDescent="0.4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1">
        <v>0</v>
      </c>
      <c r="H33" s="69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 x14ac:dyDescent="0.4">
      <c r="A34" s="2">
        <v>30</v>
      </c>
      <c r="B34" s="33">
        <v>6120008914</v>
      </c>
      <c r="C34" s="3" t="s">
        <v>79</v>
      </c>
      <c r="D34" s="16" t="s">
        <v>2933</v>
      </c>
      <c r="E34" s="16" t="s">
        <v>81</v>
      </c>
      <c r="F34" s="3" t="s">
        <v>3252</v>
      </c>
      <c r="G34" s="71">
        <v>168.53</v>
      </c>
      <c r="H34" s="69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 x14ac:dyDescent="0.4">
      <c r="A35" s="2">
        <v>31</v>
      </c>
      <c r="B35" s="33">
        <v>6120008915</v>
      </c>
      <c r="C35" s="3" t="s">
        <v>82</v>
      </c>
      <c r="D35" s="16" t="s">
        <v>2934</v>
      </c>
      <c r="E35" s="16" t="s">
        <v>83</v>
      </c>
      <c r="F35" s="3" t="s">
        <v>3276</v>
      </c>
      <c r="G35" s="71">
        <v>6119.3600000000006</v>
      </c>
      <c r="H35" s="69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 x14ac:dyDescent="0.4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3263</v>
      </c>
      <c r="G36" s="71">
        <v>5778.6099999999988</v>
      </c>
      <c r="H36" s="69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 x14ac:dyDescent="0.4">
      <c r="A37" s="2">
        <v>33</v>
      </c>
      <c r="B37" s="33">
        <v>6120008917</v>
      </c>
      <c r="C37" s="3" t="s">
        <v>87</v>
      </c>
      <c r="D37" s="16" t="s">
        <v>3174</v>
      </c>
      <c r="E37" s="16" t="s">
        <v>88</v>
      </c>
      <c r="F37" s="3" t="s">
        <v>59</v>
      </c>
      <c r="G37" s="71">
        <v>0</v>
      </c>
      <c r="H37" s="69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 x14ac:dyDescent="0.4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3263</v>
      </c>
      <c r="G38" s="71">
        <v>2733.92</v>
      </c>
      <c r="H38" s="69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 x14ac:dyDescent="0.4">
      <c r="A39" s="2">
        <v>35</v>
      </c>
      <c r="B39" s="33">
        <v>6120008919</v>
      </c>
      <c r="C39" s="3" t="s">
        <v>147</v>
      </c>
      <c r="D39" s="16" t="s">
        <v>2935</v>
      </c>
      <c r="E39" s="16" t="s">
        <v>2936</v>
      </c>
      <c r="F39" s="3" t="s">
        <v>59</v>
      </c>
      <c r="G39" s="71">
        <v>0</v>
      </c>
      <c r="H39" s="69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 x14ac:dyDescent="0.4">
      <c r="A40" s="2">
        <v>36</v>
      </c>
      <c r="B40" s="33">
        <v>6120008920</v>
      </c>
      <c r="C40" s="3" t="s">
        <v>92</v>
      </c>
      <c r="D40" s="16" t="s">
        <v>2937</v>
      </c>
      <c r="E40" s="16" t="s">
        <v>93</v>
      </c>
      <c r="F40" s="3" t="s">
        <v>59</v>
      </c>
      <c r="G40" s="71">
        <v>0</v>
      </c>
      <c r="H40" s="69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 x14ac:dyDescent="0.4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1">
        <v>0</v>
      </c>
      <c r="H41" s="69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 x14ac:dyDescent="0.4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3263</v>
      </c>
      <c r="G42" s="71">
        <v>4568.9700000000012</v>
      </c>
      <c r="H42" s="69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6"/>
    </row>
    <row r="43" spans="1:17" ht="24" customHeight="1" x14ac:dyDescent="0.4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1">
        <v>0</v>
      </c>
      <c r="H43" s="69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 x14ac:dyDescent="0.4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3100</v>
      </c>
      <c r="G44" s="71">
        <v>82.39</v>
      </c>
      <c r="H44" s="69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 x14ac:dyDescent="0.4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3263</v>
      </c>
      <c r="G45" s="71">
        <v>895.13</v>
      </c>
      <c r="H45" s="69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 x14ac:dyDescent="0.4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1">
        <v>0</v>
      </c>
      <c r="H46" s="69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 x14ac:dyDescent="0.4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3263</v>
      </c>
      <c r="G47" s="71">
        <v>5093.26</v>
      </c>
      <c r="H47" s="69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 x14ac:dyDescent="0.4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3097</v>
      </c>
      <c r="G48" s="71">
        <v>2198.35</v>
      </c>
      <c r="H48" s="69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 x14ac:dyDescent="0.4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3277</v>
      </c>
      <c r="G49" s="71">
        <v>1741.4900000000007</v>
      </c>
      <c r="H49" s="69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 x14ac:dyDescent="0.4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3263</v>
      </c>
      <c r="G50" s="71">
        <v>2767.6500000000005</v>
      </c>
      <c r="H50" s="69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 x14ac:dyDescent="0.4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3263</v>
      </c>
      <c r="G51" s="71">
        <v>3202.05</v>
      </c>
      <c r="H51" s="69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 x14ac:dyDescent="0.4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3263</v>
      </c>
      <c r="G52" s="71">
        <v>5523.9400000000014</v>
      </c>
      <c r="H52" s="69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 x14ac:dyDescent="0.4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3263</v>
      </c>
      <c r="G53" s="71">
        <v>5366.6399999999994</v>
      </c>
      <c r="H53" s="69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 x14ac:dyDescent="0.4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3278</v>
      </c>
      <c r="G54" s="71">
        <v>2587.83</v>
      </c>
      <c r="H54" s="69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 x14ac:dyDescent="0.4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3263</v>
      </c>
      <c r="G55" s="71">
        <v>2479.2799999999997</v>
      </c>
      <c r="H55" s="69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 x14ac:dyDescent="0.4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3263</v>
      </c>
      <c r="G56" s="71">
        <v>1936.2300000000012</v>
      </c>
      <c r="H56" s="69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 x14ac:dyDescent="0.4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3279</v>
      </c>
      <c r="G57" s="71">
        <v>198.53999999999994</v>
      </c>
      <c r="H57" s="69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 x14ac:dyDescent="0.4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3280</v>
      </c>
      <c r="G58" s="71">
        <v>715.36000000000024</v>
      </c>
      <c r="H58" s="69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 x14ac:dyDescent="0.4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1">
        <v>0</v>
      </c>
      <c r="H59" s="69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 x14ac:dyDescent="0.4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3281</v>
      </c>
      <c r="G60" s="71">
        <v>1778.9400000000003</v>
      </c>
      <c r="H60" s="69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 x14ac:dyDescent="0.4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3263</v>
      </c>
      <c r="G61" s="71">
        <v>3115.91</v>
      </c>
      <c r="H61" s="69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 x14ac:dyDescent="0.4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3263</v>
      </c>
      <c r="G62" s="71">
        <v>4306.8300000000008</v>
      </c>
      <c r="H62" s="69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 x14ac:dyDescent="0.4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3263</v>
      </c>
      <c r="G63" s="71">
        <v>2906.1800000000003</v>
      </c>
      <c r="H63" s="69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 x14ac:dyDescent="0.4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3090</v>
      </c>
      <c r="G64" s="71">
        <v>4093.34</v>
      </c>
      <c r="H64" s="69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 x14ac:dyDescent="0.4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3263</v>
      </c>
      <c r="G65" s="71">
        <v>4329.28</v>
      </c>
      <c r="H65" s="69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 x14ac:dyDescent="0.4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3122</v>
      </c>
      <c r="G66" s="71">
        <v>3190.7700000000004</v>
      </c>
      <c r="H66" s="69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 x14ac:dyDescent="0.4">
      <c r="A67" s="2">
        <v>63</v>
      </c>
      <c r="B67" s="33">
        <v>6120008947</v>
      </c>
      <c r="C67" s="3" t="s">
        <v>188</v>
      </c>
      <c r="D67" s="16" t="s">
        <v>2938</v>
      </c>
      <c r="E67" s="16" t="s">
        <v>189</v>
      </c>
      <c r="F67" s="3" t="s">
        <v>59</v>
      </c>
      <c r="G67" s="71">
        <v>0</v>
      </c>
      <c r="H67" s="69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 x14ac:dyDescent="0.4">
      <c r="A68" s="2">
        <v>64</v>
      </c>
      <c r="B68" s="33">
        <v>6120008948</v>
      </c>
      <c r="C68" s="3" t="s">
        <v>195</v>
      </c>
      <c r="D68" s="16" t="s">
        <v>2939</v>
      </c>
      <c r="E68" s="16" t="s">
        <v>196</v>
      </c>
      <c r="F68" s="3" t="s">
        <v>59</v>
      </c>
      <c r="G68" s="71">
        <v>0</v>
      </c>
      <c r="H68" s="69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 x14ac:dyDescent="0.4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3282</v>
      </c>
      <c r="G69" s="71">
        <v>5887.21</v>
      </c>
      <c r="H69" s="69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 x14ac:dyDescent="0.4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1">
        <v>0</v>
      </c>
      <c r="H70" s="69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 x14ac:dyDescent="0.4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3263</v>
      </c>
      <c r="G71" s="71">
        <v>4793.68</v>
      </c>
      <c r="H71" s="69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 x14ac:dyDescent="0.4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1">
        <v>0</v>
      </c>
      <c r="H72" s="69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 x14ac:dyDescent="0.4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1">
        <v>0</v>
      </c>
      <c r="H73" s="69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 x14ac:dyDescent="0.4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1">
        <v>0</v>
      </c>
      <c r="H74" s="69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 x14ac:dyDescent="0.4">
      <c r="A75" s="2">
        <v>71</v>
      </c>
      <c r="B75" s="33">
        <v>6120008955</v>
      </c>
      <c r="C75" s="3" t="s">
        <v>232</v>
      </c>
      <c r="D75" s="16" t="s">
        <v>2940</v>
      </c>
      <c r="E75" s="16" t="s">
        <v>233</v>
      </c>
      <c r="F75" s="3" t="s">
        <v>3283</v>
      </c>
      <c r="G75" s="71">
        <v>932.54999999999973</v>
      </c>
      <c r="H75" s="69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 x14ac:dyDescent="0.4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3284</v>
      </c>
      <c r="G76" s="72">
        <v>606.74000000000012</v>
      </c>
      <c r="H76" s="69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 x14ac:dyDescent="0.4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1">
        <v>0</v>
      </c>
      <c r="H77" s="69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 x14ac:dyDescent="0.4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3285</v>
      </c>
      <c r="G78" s="71">
        <v>471.92000000000013</v>
      </c>
      <c r="H78" s="69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 x14ac:dyDescent="0.4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1">
        <v>0</v>
      </c>
      <c r="H79" s="69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 x14ac:dyDescent="0.4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3253</v>
      </c>
      <c r="G80" s="71">
        <v>146.06</v>
      </c>
      <c r="H80" s="69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 x14ac:dyDescent="0.4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3263</v>
      </c>
      <c r="G81" s="71">
        <v>2037.3700000000008</v>
      </c>
      <c r="H81" s="69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 x14ac:dyDescent="0.4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3263</v>
      </c>
      <c r="G82" s="71">
        <v>1247.1800000000003</v>
      </c>
      <c r="H82" s="69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 x14ac:dyDescent="0.4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1">
        <v>0</v>
      </c>
      <c r="H83" s="69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 x14ac:dyDescent="0.4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3263</v>
      </c>
      <c r="G84" s="71">
        <v>8441.32</v>
      </c>
      <c r="H84" s="69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 x14ac:dyDescent="0.4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1">
        <v>0</v>
      </c>
      <c r="H85" s="69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 x14ac:dyDescent="0.4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1">
        <v>0</v>
      </c>
      <c r="H86" s="69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 x14ac:dyDescent="0.4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1">
        <v>0</v>
      </c>
      <c r="H87" s="69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 x14ac:dyDescent="0.4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1">
        <v>0</v>
      </c>
      <c r="H88" s="69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 x14ac:dyDescent="0.4">
      <c r="A89" s="2">
        <v>85</v>
      </c>
      <c r="B89" s="33">
        <v>6120008969</v>
      </c>
      <c r="C89" s="4" t="s">
        <v>311</v>
      </c>
      <c r="D89" s="16" t="s">
        <v>3251</v>
      </c>
      <c r="E89" s="16" t="s">
        <v>3050</v>
      </c>
      <c r="F89" s="3" t="s">
        <v>59</v>
      </c>
      <c r="G89" s="71">
        <v>0</v>
      </c>
      <c r="H89" s="69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 x14ac:dyDescent="0.4">
      <c r="A90" s="2">
        <v>86</v>
      </c>
      <c r="B90" s="33">
        <v>6120008970</v>
      </c>
      <c r="C90" s="3" t="s">
        <v>3044</v>
      </c>
      <c r="D90" s="16" t="s">
        <v>3045</v>
      </c>
      <c r="E90" s="16" t="s">
        <v>3046</v>
      </c>
      <c r="F90" s="4" t="s">
        <v>3252</v>
      </c>
      <c r="G90" s="58">
        <v>112.35</v>
      </c>
      <c r="H90" s="69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 x14ac:dyDescent="0.4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1">
        <v>0</v>
      </c>
      <c r="H91" s="69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 x14ac:dyDescent="0.4">
      <c r="A92" s="2">
        <v>88</v>
      </c>
      <c r="B92" s="33">
        <v>6120008972</v>
      </c>
      <c r="C92" s="3" t="s">
        <v>485</v>
      </c>
      <c r="D92" s="16" t="s">
        <v>2941</v>
      </c>
      <c r="E92" s="16" t="s">
        <v>486</v>
      </c>
      <c r="F92" s="3" t="s">
        <v>3283</v>
      </c>
      <c r="G92" s="71">
        <v>1123.52</v>
      </c>
      <c r="H92" s="69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 x14ac:dyDescent="0.4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3283</v>
      </c>
      <c r="G93" s="71">
        <v>3804.96</v>
      </c>
      <c r="H93" s="69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 x14ac:dyDescent="0.4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3283</v>
      </c>
      <c r="G94" s="71">
        <v>161.06999999999996</v>
      </c>
      <c r="H94" s="69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 x14ac:dyDescent="0.4">
      <c r="A95" s="2">
        <v>91</v>
      </c>
      <c r="B95" s="33">
        <v>6120008975</v>
      </c>
      <c r="C95" s="3" t="s">
        <v>503</v>
      </c>
      <c r="D95" s="16" t="s">
        <v>3230</v>
      </c>
      <c r="E95" s="16" t="s">
        <v>3239</v>
      </c>
      <c r="F95" s="3" t="s">
        <v>59</v>
      </c>
      <c r="G95" s="71">
        <v>0</v>
      </c>
      <c r="H95" s="69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 x14ac:dyDescent="0.4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1">
        <v>0</v>
      </c>
      <c r="H96" s="69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 x14ac:dyDescent="0.4">
      <c r="A97" s="2">
        <v>93</v>
      </c>
      <c r="B97" s="33">
        <v>6120008977</v>
      </c>
      <c r="C97" s="3" t="s">
        <v>520</v>
      </c>
      <c r="D97" s="16" t="s">
        <v>2942</v>
      </c>
      <c r="E97" s="16" t="s">
        <v>521</v>
      </c>
      <c r="F97" s="3" t="s">
        <v>59</v>
      </c>
      <c r="G97" s="71">
        <v>0</v>
      </c>
      <c r="H97" s="69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 x14ac:dyDescent="0.4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1">
        <v>0</v>
      </c>
      <c r="H98" s="69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 x14ac:dyDescent="0.4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9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 x14ac:dyDescent="0.4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9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 x14ac:dyDescent="0.4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3266</v>
      </c>
      <c r="G101" s="71">
        <v>198.5</v>
      </c>
      <c r="H101" s="69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 x14ac:dyDescent="0.4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9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 x14ac:dyDescent="0.4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3263</v>
      </c>
      <c r="G103" s="71">
        <v>6242.98</v>
      </c>
      <c r="H103" s="69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 x14ac:dyDescent="0.4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3259</v>
      </c>
      <c r="G104" s="71">
        <v>1131.0300000000002</v>
      </c>
      <c r="H104" s="69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 x14ac:dyDescent="0.4">
      <c r="A105" s="2">
        <v>101</v>
      </c>
      <c r="B105" s="33">
        <v>6120008985</v>
      </c>
      <c r="C105" s="3" t="s">
        <v>3136</v>
      </c>
      <c r="D105" s="16" t="s">
        <v>3140</v>
      </c>
      <c r="E105" s="16" t="s">
        <v>3141</v>
      </c>
      <c r="F105" s="2" t="s">
        <v>3286</v>
      </c>
      <c r="G105" s="58">
        <v>14.99</v>
      </c>
      <c r="H105" s="69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 x14ac:dyDescent="0.4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3252</v>
      </c>
      <c r="G106" s="71">
        <v>29.96</v>
      </c>
      <c r="H106" s="69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 x14ac:dyDescent="0.4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3266</v>
      </c>
      <c r="G107" s="71">
        <v>812.68</v>
      </c>
      <c r="H107" s="69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 x14ac:dyDescent="0.4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3263</v>
      </c>
      <c r="G108" s="71">
        <v>438.24000000000012</v>
      </c>
      <c r="H108" s="69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 x14ac:dyDescent="0.4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1">
        <v>0</v>
      </c>
      <c r="H109" s="69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 x14ac:dyDescent="0.4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3287</v>
      </c>
      <c r="G110" s="71">
        <v>655.39</v>
      </c>
      <c r="H110" s="69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 x14ac:dyDescent="0.4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1">
        <v>0</v>
      </c>
      <c r="H111" s="69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 x14ac:dyDescent="0.4">
      <c r="A112" s="2">
        <v>108</v>
      </c>
      <c r="B112" s="33">
        <v>6120008992</v>
      </c>
      <c r="C112" s="3" t="s">
        <v>592</v>
      </c>
      <c r="D112" s="70" t="s">
        <v>3385</v>
      </c>
      <c r="E112" s="16" t="s">
        <v>593</v>
      </c>
      <c r="F112" s="3" t="s">
        <v>59</v>
      </c>
      <c r="G112" s="71">
        <v>0</v>
      </c>
      <c r="H112" s="69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 x14ac:dyDescent="0.4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3259</v>
      </c>
      <c r="G113" s="71">
        <v>5767.33</v>
      </c>
      <c r="H113" s="69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 x14ac:dyDescent="0.4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3263</v>
      </c>
      <c r="G114" s="71">
        <v>23185.380000000005</v>
      </c>
      <c r="H114" s="69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 x14ac:dyDescent="0.4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3263</v>
      </c>
      <c r="G115" s="71">
        <v>962.53000000000031</v>
      </c>
      <c r="H115" s="69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 x14ac:dyDescent="0.4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3262</v>
      </c>
      <c r="G116" s="71">
        <v>400.73</v>
      </c>
      <c r="H116" s="69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 x14ac:dyDescent="0.4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3252</v>
      </c>
      <c r="G117" s="71">
        <v>116.10000000000001</v>
      </c>
      <c r="H117" s="69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 x14ac:dyDescent="0.4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3252</v>
      </c>
      <c r="G118" s="71">
        <v>44.94</v>
      </c>
      <c r="H118" s="69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 x14ac:dyDescent="0.4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1">
        <v>0</v>
      </c>
      <c r="H119" s="69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 x14ac:dyDescent="0.4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3288</v>
      </c>
      <c r="G120" s="71">
        <v>4220.6799999999994</v>
      </c>
      <c r="H120" s="69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 x14ac:dyDescent="0.4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1">
        <v>0</v>
      </c>
      <c r="H121" s="69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 x14ac:dyDescent="0.4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3263</v>
      </c>
      <c r="G122" s="71">
        <v>707.88000000000034</v>
      </c>
      <c r="H122" s="69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 x14ac:dyDescent="0.4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3263</v>
      </c>
      <c r="G123" s="71">
        <v>543.11000000000013</v>
      </c>
      <c r="H123" s="69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 x14ac:dyDescent="0.4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3263</v>
      </c>
      <c r="G124" s="71">
        <v>4808.6500000000015</v>
      </c>
      <c r="H124" s="69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 x14ac:dyDescent="0.4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3263</v>
      </c>
      <c r="G125" s="71">
        <v>5426.579999999999</v>
      </c>
      <c r="H125" s="69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 x14ac:dyDescent="0.4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3252</v>
      </c>
      <c r="G126" s="71">
        <v>41.199999999999996</v>
      </c>
      <c r="H126" s="69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 x14ac:dyDescent="0.4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3263</v>
      </c>
      <c r="G127" s="71">
        <v>857.69000000000028</v>
      </c>
      <c r="H127" s="69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 x14ac:dyDescent="0.4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1">
        <v>0</v>
      </c>
      <c r="H128" s="69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 x14ac:dyDescent="0.4">
      <c r="A129" s="2">
        <v>125</v>
      </c>
      <c r="B129" s="33">
        <v>6120009009</v>
      </c>
      <c r="C129" s="3" t="s">
        <v>3172</v>
      </c>
      <c r="D129" s="16" t="s">
        <v>652</v>
      </c>
      <c r="E129" s="16" t="s">
        <v>3193</v>
      </c>
      <c r="F129" s="2" t="s">
        <v>59</v>
      </c>
      <c r="G129" s="13">
        <v>0</v>
      </c>
      <c r="H129" s="69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 x14ac:dyDescent="0.4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3258</v>
      </c>
      <c r="G130" s="71">
        <v>161.08000000000001</v>
      </c>
      <c r="H130" s="69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 x14ac:dyDescent="0.4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3289</v>
      </c>
      <c r="G131" s="71">
        <v>209.74</v>
      </c>
      <c r="H131" s="69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 x14ac:dyDescent="0.4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3290</v>
      </c>
      <c r="G132" s="71">
        <v>224.70999999999998</v>
      </c>
      <c r="H132" s="69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 x14ac:dyDescent="0.4">
      <c r="A133" s="2">
        <v>129</v>
      </c>
      <c r="B133" s="33">
        <v>6120009013</v>
      </c>
      <c r="C133" s="3" t="s">
        <v>661</v>
      </c>
      <c r="D133" s="16" t="s">
        <v>2916</v>
      </c>
      <c r="E133" s="16" t="s">
        <v>2917</v>
      </c>
      <c r="F133" s="3" t="s">
        <v>3259</v>
      </c>
      <c r="G133" s="71">
        <v>554.28</v>
      </c>
      <c r="H133" s="69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 x14ac:dyDescent="0.4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1">
        <v>0</v>
      </c>
      <c r="H134" s="69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 x14ac:dyDescent="0.4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1">
        <v>0</v>
      </c>
      <c r="H135" s="69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 x14ac:dyDescent="0.4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1">
        <v>0</v>
      </c>
      <c r="H136" s="69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 x14ac:dyDescent="0.4">
      <c r="A137" s="2">
        <v>133</v>
      </c>
      <c r="B137" s="33">
        <v>6120009017</v>
      </c>
      <c r="C137" s="4" t="s">
        <v>3368</v>
      </c>
      <c r="D137" s="18" t="s">
        <v>3374</v>
      </c>
      <c r="E137" s="18" t="s">
        <v>3375</v>
      </c>
      <c r="F137" s="2" t="s">
        <v>59</v>
      </c>
      <c r="G137" s="13">
        <v>0</v>
      </c>
      <c r="H137" s="69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 x14ac:dyDescent="0.4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1">
        <v>0</v>
      </c>
      <c r="H138" s="69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 x14ac:dyDescent="0.4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9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 x14ac:dyDescent="0.4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3252</v>
      </c>
      <c r="G140" s="71">
        <v>419.44</v>
      </c>
      <c r="H140" s="69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 x14ac:dyDescent="0.4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3263</v>
      </c>
      <c r="G141" s="71">
        <v>805.23000000000025</v>
      </c>
      <c r="H141" s="69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 x14ac:dyDescent="0.4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3287</v>
      </c>
      <c r="G142" s="71">
        <v>880.1</v>
      </c>
      <c r="H142" s="69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 x14ac:dyDescent="0.4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1">
        <v>0</v>
      </c>
      <c r="H143" s="69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 x14ac:dyDescent="0.4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3291</v>
      </c>
      <c r="G144" s="71">
        <v>2374.3999999999996</v>
      </c>
      <c r="H144" s="69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 x14ac:dyDescent="0.4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3263</v>
      </c>
      <c r="G145" s="71">
        <v>3490.3999999999996</v>
      </c>
      <c r="H145" s="69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 x14ac:dyDescent="0.4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3263</v>
      </c>
      <c r="G146" s="71">
        <v>8628.5500000000011</v>
      </c>
      <c r="H146" s="69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 x14ac:dyDescent="0.4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3269</v>
      </c>
      <c r="G147" s="71">
        <v>7475.0599999999995</v>
      </c>
      <c r="H147" s="69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 x14ac:dyDescent="0.4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3292</v>
      </c>
      <c r="G148" s="71">
        <v>599.2600000000001</v>
      </c>
      <c r="H148" s="69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 x14ac:dyDescent="0.4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3263</v>
      </c>
      <c r="G149" s="71">
        <v>5452.81</v>
      </c>
      <c r="H149" s="69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 x14ac:dyDescent="0.4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3147</v>
      </c>
      <c r="G150" s="71">
        <v>3276.94</v>
      </c>
      <c r="H150" s="69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 x14ac:dyDescent="0.4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3266</v>
      </c>
      <c r="G151" s="71">
        <v>337.05</v>
      </c>
      <c r="H151" s="69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 x14ac:dyDescent="0.4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3263</v>
      </c>
      <c r="G152" s="71">
        <v>1202.2200000000005</v>
      </c>
      <c r="H152" s="69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 x14ac:dyDescent="0.4">
      <c r="A153" s="2">
        <v>149</v>
      </c>
      <c r="B153" s="33">
        <v>6120009033</v>
      </c>
      <c r="C153" s="3" t="s">
        <v>3000</v>
      </c>
      <c r="D153" s="16" t="s">
        <v>3004</v>
      </c>
      <c r="E153" s="16" t="s">
        <v>3005</v>
      </c>
      <c r="F153" s="19" t="s">
        <v>3293</v>
      </c>
      <c r="G153" s="58">
        <v>329.58000000000004</v>
      </c>
      <c r="H153" s="69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 x14ac:dyDescent="0.4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3261</v>
      </c>
      <c r="G154" s="71">
        <v>408.23</v>
      </c>
      <c r="H154" s="69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 x14ac:dyDescent="0.4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1">
        <v>11.25</v>
      </c>
      <c r="H155" s="69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 x14ac:dyDescent="0.4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3263</v>
      </c>
      <c r="G156" s="71">
        <v>4419.1800000000012</v>
      </c>
      <c r="H156" s="69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 x14ac:dyDescent="0.4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3122</v>
      </c>
      <c r="G157" s="71">
        <v>3280.68</v>
      </c>
      <c r="H157" s="69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 x14ac:dyDescent="0.4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1">
        <v>0</v>
      </c>
      <c r="H158" s="69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 x14ac:dyDescent="0.4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3263</v>
      </c>
      <c r="G159" s="71">
        <v>1123.5700000000004</v>
      </c>
      <c r="H159" s="69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 x14ac:dyDescent="0.4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3263</v>
      </c>
      <c r="G160" s="71">
        <v>10373.720000000001</v>
      </c>
      <c r="H160" s="69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 x14ac:dyDescent="0.4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1">
        <v>0</v>
      </c>
      <c r="H161" s="69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 x14ac:dyDescent="0.4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3215</v>
      </c>
      <c r="G162" s="71">
        <v>14.99</v>
      </c>
      <c r="H162" s="69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 x14ac:dyDescent="0.4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3263</v>
      </c>
      <c r="G163" s="71">
        <v>4362.9900000000007</v>
      </c>
      <c r="H163" s="69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 x14ac:dyDescent="0.4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3254</v>
      </c>
      <c r="G164" s="71">
        <v>303.38</v>
      </c>
      <c r="H164" s="69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 x14ac:dyDescent="0.4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3263</v>
      </c>
      <c r="G165" s="71">
        <v>1089.8600000000004</v>
      </c>
      <c r="H165" s="69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 x14ac:dyDescent="0.4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3037</v>
      </c>
      <c r="G166" s="71">
        <v>5992.02</v>
      </c>
      <c r="H166" s="69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 x14ac:dyDescent="0.4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1">
        <v>0</v>
      </c>
      <c r="H167" s="69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 x14ac:dyDescent="0.4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1">
        <v>0</v>
      </c>
      <c r="H168" s="69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 x14ac:dyDescent="0.4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1">
        <v>1183.44</v>
      </c>
      <c r="H169" s="69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 x14ac:dyDescent="0.4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3292</v>
      </c>
      <c r="G170" s="71">
        <v>2355.7100000000005</v>
      </c>
      <c r="H170" s="69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 x14ac:dyDescent="0.4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1">
        <v>0</v>
      </c>
      <c r="H171" s="69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 x14ac:dyDescent="0.4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1">
        <v>0</v>
      </c>
      <c r="H172" s="69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 x14ac:dyDescent="0.4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3263</v>
      </c>
      <c r="G173" s="71">
        <v>3505.389999999999</v>
      </c>
      <c r="H173" s="69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 x14ac:dyDescent="0.4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3263</v>
      </c>
      <c r="G174" s="71">
        <v>3449.2000000000003</v>
      </c>
      <c r="H174" s="69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 x14ac:dyDescent="0.4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3263</v>
      </c>
      <c r="G175" s="71">
        <v>7164.2499999999991</v>
      </c>
      <c r="H175" s="69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 x14ac:dyDescent="0.4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3263</v>
      </c>
      <c r="G176" s="71">
        <v>4733.76</v>
      </c>
      <c r="H176" s="69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 x14ac:dyDescent="0.4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3266</v>
      </c>
      <c r="G177" s="71">
        <v>1074.83</v>
      </c>
      <c r="H177" s="69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 x14ac:dyDescent="0.4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1">
        <v>0</v>
      </c>
      <c r="H178" s="69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 x14ac:dyDescent="0.4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2918</v>
      </c>
      <c r="F179" s="3" t="s">
        <v>59</v>
      </c>
      <c r="G179" s="71">
        <v>0</v>
      </c>
      <c r="H179" s="69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 x14ac:dyDescent="0.4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1">
        <v>0</v>
      </c>
      <c r="H180" s="69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 x14ac:dyDescent="0.4">
      <c r="A181" s="2">
        <v>177</v>
      </c>
      <c r="B181" s="33">
        <v>6120009061</v>
      </c>
      <c r="C181" s="3" t="s">
        <v>3204</v>
      </c>
      <c r="D181" s="16" t="s">
        <v>3208</v>
      </c>
      <c r="E181" s="16" t="s">
        <v>3209</v>
      </c>
      <c r="F181" s="2" t="s">
        <v>3252</v>
      </c>
      <c r="G181" s="13">
        <v>101.12</v>
      </c>
      <c r="H181" s="69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 x14ac:dyDescent="0.4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3263</v>
      </c>
      <c r="G182" s="71">
        <v>3115.8900000000003</v>
      </c>
      <c r="H182" s="69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 x14ac:dyDescent="0.4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3292</v>
      </c>
      <c r="G183" s="71">
        <v>11471</v>
      </c>
      <c r="H183" s="69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 x14ac:dyDescent="0.4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3292</v>
      </c>
      <c r="G184" s="71">
        <v>3606.48</v>
      </c>
      <c r="H184" s="69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 x14ac:dyDescent="0.4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3292</v>
      </c>
      <c r="G185" s="71">
        <v>10122.81</v>
      </c>
      <c r="H185" s="69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 x14ac:dyDescent="0.4">
      <c r="A186" s="2">
        <v>182</v>
      </c>
      <c r="B186" s="33">
        <v>6120009066</v>
      </c>
      <c r="C186" s="3" t="s">
        <v>334</v>
      </c>
      <c r="D186" s="16" t="s">
        <v>3175</v>
      </c>
      <c r="E186" s="16" t="s">
        <v>335</v>
      </c>
      <c r="F186" s="3" t="s">
        <v>59</v>
      </c>
      <c r="G186" s="71">
        <v>0</v>
      </c>
      <c r="H186" s="69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 x14ac:dyDescent="0.4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3292</v>
      </c>
      <c r="G187" s="71">
        <v>475.69000000000011</v>
      </c>
      <c r="H187" s="69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 x14ac:dyDescent="0.4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3255</v>
      </c>
      <c r="G188" s="71">
        <v>247.17000000000002</v>
      </c>
      <c r="H188" s="69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 x14ac:dyDescent="0.4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1">
        <v>0</v>
      </c>
      <c r="H189" s="69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 x14ac:dyDescent="0.4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1">
        <v>0</v>
      </c>
      <c r="H190" s="69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 x14ac:dyDescent="0.4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3263</v>
      </c>
      <c r="G191" s="71">
        <v>3100.93</v>
      </c>
      <c r="H191" s="69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 x14ac:dyDescent="0.4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1">
        <v>0</v>
      </c>
      <c r="H192" s="69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 x14ac:dyDescent="0.4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1">
        <v>0</v>
      </c>
      <c r="H193" s="69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 x14ac:dyDescent="0.4">
      <c r="A194" s="2">
        <v>190</v>
      </c>
      <c r="B194" s="33">
        <v>6120009074</v>
      </c>
      <c r="C194" s="3" t="s">
        <v>356</v>
      </c>
      <c r="D194" s="16" t="s">
        <v>3083</v>
      </c>
      <c r="E194" s="16" t="s">
        <v>357</v>
      </c>
      <c r="F194" s="3" t="s">
        <v>59</v>
      </c>
      <c r="G194" s="71">
        <v>0</v>
      </c>
      <c r="H194" s="69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 x14ac:dyDescent="0.4">
      <c r="A195" s="2">
        <v>191</v>
      </c>
      <c r="B195" s="33">
        <v>6120009075</v>
      </c>
      <c r="C195" s="3" t="s">
        <v>3114</v>
      </c>
      <c r="D195" s="16" t="s">
        <v>3101</v>
      </c>
      <c r="E195" s="16" t="s">
        <v>3102</v>
      </c>
      <c r="F195" s="2" t="s">
        <v>3287</v>
      </c>
      <c r="G195" s="58">
        <v>191.01000000000002</v>
      </c>
      <c r="H195" s="69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 x14ac:dyDescent="0.4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3263</v>
      </c>
      <c r="G196" s="71">
        <v>1715.2600000000007</v>
      </c>
      <c r="H196" s="69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 x14ac:dyDescent="0.4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1">
        <v>0</v>
      </c>
      <c r="H197" s="69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 x14ac:dyDescent="0.4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1">
        <v>0</v>
      </c>
      <c r="H198" s="69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 x14ac:dyDescent="0.4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1">
        <v>0</v>
      </c>
      <c r="H199" s="69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 x14ac:dyDescent="0.4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1">
        <v>0</v>
      </c>
      <c r="H200" s="69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 x14ac:dyDescent="0.4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3263</v>
      </c>
      <c r="G201" s="71">
        <v>1936.2300000000009</v>
      </c>
      <c r="H201" s="69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 x14ac:dyDescent="0.4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3283</v>
      </c>
      <c r="G202" s="71">
        <v>666.64000000000021</v>
      </c>
      <c r="H202" s="69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 x14ac:dyDescent="0.4">
      <c r="A203" s="2">
        <v>199</v>
      </c>
      <c r="B203" s="33">
        <v>6120009083</v>
      </c>
      <c r="C203" s="3" t="s">
        <v>376</v>
      </c>
      <c r="D203" s="16" t="s">
        <v>3012</v>
      </c>
      <c r="E203" s="16" t="s">
        <v>377</v>
      </c>
      <c r="F203" s="3" t="s">
        <v>3294</v>
      </c>
      <c r="G203" s="71">
        <v>6939.53</v>
      </c>
      <c r="H203" s="69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 x14ac:dyDescent="0.4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1">
        <v>0</v>
      </c>
      <c r="H204" s="69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 x14ac:dyDescent="0.4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1">
        <v>0</v>
      </c>
      <c r="H205" s="69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 x14ac:dyDescent="0.4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3295</v>
      </c>
      <c r="G206" s="71">
        <v>1131.0400000000002</v>
      </c>
      <c r="H206" s="69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 x14ac:dyDescent="0.4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1">
        <v>0</v>
      </c>
      <c r="H207" s="69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 x14ac:dyDescent="0.4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3296</v>
      </c>
      <c r="G208" s="71">
        <v>853.93999999999983</v>
      </c>
      <c r="H208" s="69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 x14ac:dyDescent="0.4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1">
        <v>0</v>
      </c>
      <c r="H209" s="69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 x14ac:dyDescent="0.4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1">
        <v>0</v>
      </c>
      <c r="H210" s="69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 x14ac:dyDescent="0.4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1">
        <v>0</v>
      </c>
      <c r="H211" s="69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 x14ac:dyDescent="0.4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1">
        <v>0</v>
      </c>
      <c r="H212" s="69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 x14ac:dyDescent="0.4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3255</v>
      </c>
      <c r="G213" s="71">
        <v>1041.1099999999999</v>
      </c>
      <c r="H213" s="69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 x14ac:dyDescent="0.4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3261</v>
      </c>
      <c r="G214" s="71">
        <v>325.83</v>
      </c>
      <c r="H214" s="69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 x14ac:dyDescent="0.4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1">
        <v>0</v>
      </c>
      <c r="H215" s="69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 x14ac:dyDescent="0.4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1">
        <v>0</v>
      </c>
      <c r="H216" s="69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 x14ac:dyDescent="0.4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1">
        <v>0</v>
      </c>
      <c r="H217" s="69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 x14ac:dyDescent="0.4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3254</v>
      </c>
      <c r="G218" s="71">
        <v>984.96999999999991</v>
      </c>
      <c r="H218" s="69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 x14ac:dyDescent="0.4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1">
        <v>0</v>
      </c>
      <c r="H219" s="69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 x14ac:dyDescent="0.4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3254</v>
      </c>
      <c r="G220" s="71">
        <v>1509.2599999999998</v>
      </c>
      <c r="H220" s="69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 x14ac:dyDescent="0.4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1">
        <v>0</v>
      </c>
      <c r="H221" s="69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 x14ac:dyDescent="0.4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3261</v>
      </c>
      <c r="G222" s="71">
        <v>415.72</v>
      </c>
      <c r="H222" s="69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 x14ac:dyDescent="0.4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3263</v>
      </c>
      <c r="G223" s="71">
        <v>3494.14</v>
      </c>
      <c r="H223" s="69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 x14ac:dyDescent="0.4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1">
        <v>0</v>
      </c>
      <c r="H224" s="69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 x14ac:dyDescent="0.4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1">
        <v>0</v>
      </c>
      <c r="H225" s="69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 x14ac:dyDescent="0.4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3287</v>
      </c>
      <c r="G226" s="71">
        <v>284.64</v>
      </c>
      <c r="H226" s="69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 x14ac:dyDescent="0.4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3252</v>
      </c>
      <c r="G227" s="71">
        <v>67.41</v>
      </c>
      <c r="H227" s="69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 x14ac:dyDescent="0.4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3253</v>
      </c>
      <c r="G228" s="71">
        <v>198.49</v>
      </c>
      <c r="H228" s="69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 x14ac:dyDescent="0.4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1">
        <v>0</v>
      </c>
      <c r="H229" s="69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 x14ac:dyDescent="0.4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3088</v>
      </c>
      <c r="G230" s="71">
        <v>3254.4600000000005</v>
      </c>
      <c r="H230" s="69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 x14ac:dyDescent="0.4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3078</v>
      </c>
      <c r="G231" s="71">
        <v>1033.6500000000001</v>
      </c>
      <c r="H231" s="69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 x14ac:dyDescent="0.4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3088</v>
      </c>
      <c r="G232" s="71">
        <v>2321.9499999999998</v>
      </c>
      <c r="H232" s="69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 x14ac:dyDescent="0.4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3298</v>
      </c>
      <c r="G233" s="71">
        <v>1891.2600000000002</v>
      </c>
      <c r="H233" s="69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 x14ac:dyDescent="0.4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3261</v>
      </c>
      <c r="G234" s="71">
        <v>936.26</v>
      </c>
      <c r="H234" s="69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 x14ac:dyDescent="0.4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3269</v>
      </c>
      <c r="G235" s="71">
        <v>1269.6500000000001</v>
      </c>
      <c r="H235" s="69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 x14ac:dyDescent="0.4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3263</v>
      </c>
      <c r="G236" s="71">
        <v>3501.64</v>
      </c>
      <c r="H236" s="69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 x14ac:dyDescent="0.4">
      <c r="A237" s="2">
        <v>233</v>
      </c>
      <c r="B237" s="33">
        <v>6120009117</v>
      </c>
      <c r="C237" s="3" t="s">
        <v>481</v>
      </c>
      <c r="D237" s="16" t="s">
        <v>3176</v>
      </c>
      <c r="E237" s="16" t="s">
        <v>3092</v>
      </c>
      <c r="F237" s="3" t="s">
        <v>3252</v>
      </c>
      <c r="G237" s="71">
        <v>41.199999999999996</v>
      </c>
      <c r="H237" s="69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 x14ac:dyDescent="0.4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3254</v>
      </c>
      <c r="G238" s="71">
        <v>486.87</v>
      </c>
      <c r="H238" s="69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 x14ac:dyDescent="0.4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3263</v>
      </c>
      <c r="G239" s="71">
        <v>1374.5000000000005</v>
      </c>
      <c r="H239" s="69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 x14ac:dyDescent="0.4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1">
        <v>0</v>
      </c>
      <c r="H240" s="69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 x14ac:dyDescent="0.4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3263</v>
      </c>
      <c r="G241" s="71">
        <v>3527.85</v>
      </c>
      <c r="H241" s="69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 x14ac:dyDescent="0.4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1">
        <v>0</v>
      </c>
      <c r="H242" s="69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 x14ac:dyDescent="0.4">
      <c r="A243" s="2">
        <v>239</v>
      </c>
      <c r="B243" s="33">
        <v>6120009123</v>
      </c>
      <c r="C243" s="3" t="s">
        <v>3001</v>
      </c>
      <c r="D243" s="16" t="s">
        <v>3006</v>
      </c>
      <c r="E243" s="16" t="s">
        <v>3007</v>
      </c>
      <c r="F243" s="2" t="s">
        <v>3367</v>
      </c>
      <c r="G243" s="58">
        <v>30</v>
      </c>
      <c r="H243" s="69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 x14ac:dyDescent="0.4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1">
        <v>0</v>
      </c>
      <c r="H244" s="69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 x14ac:dyDescent="0.4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3259</v>
      </c>
      <c r="G245" s="71">
        <v>385.76</v>
      </c>
      <c r="H245" s="69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 x14ac:dyDescent="0.4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3259</v>
      </c>
      <c r="G246" s="71">
        <v>453.15999999999997</v>
      </c>
      <c r="H246" s="69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 x14ac:dyDescent="0.4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1">
        <v>880.08</v>
      </c>
      <c r="H247" s="69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 x14ac:dyDescent="0.4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3263</v>
      </c>
      <c r="G248" s="71">
        <v>4849.880000000001</v>
      </c>
      <c r="H248" s="69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 x14ac:dyDescent="0.4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3263</v>
      </c>
      <c r="G249" s="71">
        <v>7138.0399999999981</v>
      </c>
      <c r="H249" s="69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 x14ac:dyDescent="0.4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3263</v>
      </c>
      <c r="G250" s="71">
        <v>4168.2700000000004</v>
      </c>
      <c r="H250" s="69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 x14ac:dyDescent="0.4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1">
        <v>0</v>
      </c>
      <c r="H251" s="69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 x14ac:dyDescent="0.4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3297</v>
      </c>
      <c r="G252" s="71">
        <v>2569.1099999999997</v>
      </c>
      <c r="H252" s="69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 x14ac:dyDescent="0.4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3263</v>
      </c>
      <c r="G253" s="71">
        <v>4774.9399999999987</v>
      </c>
      <c r="H253" s="69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 x14ac:dyDescent="0.4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3263</v>
      </c>
      <c r="G254" s="71">
        <v>4486.6000000000004</v>
      </c>
      <c r="H254" s="69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 x14ac:dyDescent="0.4">
      <c r="A255" s="2">
        <v>251</v>
      </c>
      <c r="B255" s="33">
        <v>6120009135</v>
      </c>
      <c r="C255" s="3" t="s">
        <v>3080</v>
      </c>
      <c r="D255" s="16" t="s">
        <v>3093</v>
      </c>
      <c r="E255" s="16" t="s">
        <v>3231</v>
      </c>
      <c r="F255" s="4" t="s">
        <v>3253</v>
      </c>
      <c r="G255" s="58">
        <v>322.08</v>
      </c>
      <c r="H255" s="69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 x14ac:dyDescent="0.4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3264</v>
      </c>
      <c r="G256" s="58">
        <v>389.54000000000008</v>
      </c>
      <c r="H256" s="69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 x14ac:dyDescent="0.4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1">
        <v>0</v>
      </c>
      <c r="H257" s="69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 x14ac:dyDescent="0.4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3263</v>
      </c>
      <c r="G258" s="71">
        <v>3617.75</v>
      </c>
      <c r="H258" s="69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 x14ac:dyDescent="0.4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3263</v>
      </c>
      <c r="G259" s="71">
        <v>1580.4700000000005</v>
      </c>
      <c r="H259" s="69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 x14ac:dyDescent="0.4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3263</v>
      </c>
      <c r="G260" s="71">
        <v>4377.9799999999996</v>
      </c>
      <c r="H260" s="69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 x14ac:dyDescent="0.4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3299</v>
      </c>
      <c r="G261" s="71">
        <v>3055.9699999999993</v>
      </c>
      <c r="H261" s="69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 x14ac:dyDescent="0.4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3263</v>
      </c>
      <c r="G262" s="71">
        <v>2468.0400000000009</v>
      </c>
      <c r="H262" s="69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 x14ac:dyDescent="0.4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1">
        <v>0</v>
      </c>
      <c r="H263" s="69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 x14ac:dyDescent="0.4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3263</v>
      </c>
      <c r="G264" s="71">
        <v>1700.3100000000004</v>
      </c>
      <c r="H264" s="69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 x14ac:dyDescent="0.4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3252</v>
      </c>
      <c r="G265" s="71">
        <v>10298.75</v>
      </c>
      <c r="H265" s="69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 x14ac:dyDescent="0.4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3252</v>
      </c>
      <c r="G266" s="71">
        <v>595.46</v>
      </c>
      <c r="H266" s="69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 x14ac:dyDescent="0.4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3263</v>
      </c>
      <c r="G267" s="71">
        <v>3647.7200000000003</v>
      </c>
      <c r="H267" s="69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 x14ac:dyDescent="0.4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3252</v>
      </c>
      <c r="G268" s="71">
        <v>48.69</v>
      </c>
      <c r="H268" s="69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 x14ac:dyDescent="0.4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3254</v>
      </c>
      <c r="G269" s="71">
        <v>1827.5899999999997</v>
      </c>
      <c r="H269" s="69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 x14ac:dyDescent="0.4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1">
        <v>0</v>
      </c>
      <c r="H270" s="69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 x14ac:dyDescent="0.4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1">
        <v>0</v>
      </c>
      <c r="H271" s="69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 x14ac:dyDescent="0.4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1">
        <v>0</v>
      </c>
      <c r="H272" s="69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 x14ac:dyDescent="0.4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3263</v>
      </c>
      <c r="G273" s="71">
        <v>3190.7899999999995</v>
      </c>
      <c r="H273" s="69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 x14ac:dyDescent="0.4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1">
        <v>0</v>
      </c>
      <c r="H274" s="69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 x14ac:dyDescent="0.4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3300</v>
      </c>
      <c r="G275" s="71">
        <v>565.56000000000006</v>
      </c>
      <c r="H275" s="69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 x14ac:dyDescent="0.4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1">
        <v>0</v>
      </c>
      <c r="H276" s="69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 x14ac:dyDescent="0.4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1">
        <v>0</v>
      </c>
      <c r="H277" s="69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 x14ac:dyDescent="0.4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3263</v>
      </c>
      <c r="G278" s="71">
        <v>1295.8500000000006</v>
      </c>
      <c r="H278" s="69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 x14ac:dyDescent="0.4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3295</v>
      </c>
      <c r="G279" s="71">
        <v>906.37</v>
      </c>
      <c r="H279" s="69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 x14ac:dyDescent="0.4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1">
        <v>0</v>
      </c>
      <c r="H280" s="69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 x14ac:dyDescent="0.4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3263</v>
      </c>
      <c r="G281" s="71">
        <v>11512.2</v>
      </c>
      <c r="H281" s="69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 x14ac:dyDescent="0.4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1">
        <v>0</v>
      </c>
      <c r="H282" s="69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 x14ac:dyDescent="0.4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3252</v>
      </c>
      <c r="G283" s="71">
        <v>56.18</v>
      </c>
      <c r="H283" s="69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 x14ac:dyDescent="0.4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1">
        <v>0</v>
      </c>
      <c r="H284" s="69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 x14ac:dyDescent="0.4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3272</v>
      </c>
      <c r="G285" s="71">
        <v>2393.0899999999997</v>
      </c>
      <c r="H285" s="69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 x14ac:dyDescent="0.4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3253</v>
      </c>
      <c r="G286" s="71">
        <v>74.91</v>
      </c>
      <c r="H286" s="69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 x14ac:dyDescent="0.4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3263</v>
      </c>
      <c r="G287" s="71">
        <v>1846.3600000000006</v>
      </c>
      <c r="H287" s="69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 x14ac:dyDescent="0.4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3253</v>
      </c>
      <c r="G288" s="71">
        <v>63.67</v>
      </c>
      <c r="H288" s="69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 x14ac:dyDescent="0.4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1">
        <v>0</v>
      </c>
      <c r="H289" s="69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 x14ac:dyDescent="0.4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3257</v>
      </c>
      <c r="G290" s="71">
        <v>2490.4699999999998</v>
      </c>
      <c r="H290" s="69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 x14ac:dyDescent="0.4">
      <c r="A291" s="2">
        <v>287</v>
      </c>
      <c r="B291" s="33">
        <v>6120009171</v>
      </c>
      <c r="C291" s="3" t="s">
        <v>3227</v>
      </c>
      <c r="D291" s="16" t="s">
        <v>3232</v>
      </c>
      <c r="E291" s="16" t="s">
        <v>3233</v>
      </c>
      <c r="F291" s="2" t="s">
        <v>59</v>
      </c>
      <c r="G291" s="13">
        <v>0</v>
      </c>
      <c r="H291" s="69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 x14ac:dyDescent="0.4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3263</v>
      </c>
      <c r="G292" s="71">
        <v>5306.7400000000007</v>
      </c>
      <c r="H292" s="69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 x14ac:dyDescent="0.4">
      <c r="A293" s="2">
        <v>289</v>
      </c>
      <c r="B293" s="33">
        <v>6120009173</v>
      </c>
      <c r="C293" s="3" t="s">
        <v>764</v>
      </c>
      <c r="D293" s="16" t="s">
        <v>2984</v>
      </c>
      <c r="E293" s="16" t="s">
        <v>765</v>
      </c>
      <c r="F293" s="3" t="s">
        <v>3296</v>
      </c>
      <c r="G293" s="71">
        <v>337.13000000000005</v>
      </c>
      <c r="H293" s="69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 x14ac:dyDescent="0.4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3297</v>
      </c>
      <c r="G294" s="71">
        <v>412.01</v>
      </c>
      <c r="H294" s="69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 x14ac:dyDescent="0.4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3301</v>
      </c>
      <c r="G295" s="71">
        <v>404.54000000000008</v>
      </c>
      <c r="H295" s="69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 x14ac:dyDescent="0.4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3263</v>
      </c>
      <c r="G296" s="71">
        <v>1778.930000000001</v>
      </c>
      <c r="H296" s="69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 x14ac:dyDescent="0.4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3133</v>
      </c>
      <c r="G297" s="71">
        <v>41.2</v>
      </c>
      <c r="H297" s="69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 x14ac:dyDescent="0.4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3287</v>
      </c>
      <c r="G298" s="71">
        <v>258.43</v>
      </c>
      <c r="H298" s="69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 x14ac:dyDescent="0.4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3264</v>
      </c>
      <c r="G299" s="71">
        <v>2295.7299999999996</v>
      </c>
      <c r="H299" s="69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 x14ac:dyDescent="0.4">
      <c r="A300" s="2">
        <v>296</v>
      </c>
      <c r="B300" s="33">
        <v>6120009180</v>
      </c>
      <c r="C300" s="3" t="s">
        <v>781</v>
      </c>
      <c r="D300" s="16" t="s">
        <v>2985</v>
      </c>
      <c r="E300" s="16" t="s">
        <v>782</v>
      </c>
      <c r="F300" s="7" t="s">
        <v>3263</v>
      </c>
      <c r="G300" s="71">
        <v>1205.9600000000003</v>
      </c>
      <c r="H300" s="69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 x14ac:dyDescent="0.4">
      <c r="A301" s="2">
        <v>297</v>
      </c>
      <c r="B301" s="33">
        <v>6120009181</v>
      </c>
      <c r="C301" s="3" t="s">
        <v>783</v>
      </c>
      <c r="D301" s="16" t="s">
        <v>2986</v>
      </c>
      <c r="E301" s="16" t="s">
        <v>784</v>
      </c>
      <c r="F301" s="7" t="s">
        <v>3252</v>
      </c>
      <c r="G301" s="71">
        <v>67.41</v>
      </c>
      <c r="H301" s="69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 x14ac:dyDescent="0.4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3263</v>
      </c>
      <c r="G302" s="71">
        <v>2411.85</v>
      </c>
      <c r="H302" s="69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 x14ac:dyDescent="0.4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3263</v>
      </c>
      <c r="G303" s="71">
        <v>2936.1399999999994</v>
      </c>
      <c r="H303" s="69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 x14ac:dyDescent="0.4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1">
        <v>0</v>
      </c>
      <c r="H304" s="69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 x14ac:dyDescent="0.4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1">
        <v>0</v>
      </c>
      <c r="H305" s="69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 x14ac:dyDescent="0.4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3299</v>
      </c>
      <c r="G306" s="71">
        <v>3804.9900000000002</v>
      </c>
      <c r="H306" s="69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 x14ac:dyDescent="0.4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3299</v>
      </c>
      <c r="G307" s="71">
        <v>659.19000000000017</v>
      </c>
      <c r="H307" s="69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 x14ac:dyDescent="0.4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3263</v>
      </c>
      <c r="G308" s="71">
        <v>2138.440000000001</v>
      </c>
      <c r="H308" s="69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 x14ac:dyDescent="0.4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1">
        <v>0</v>
      </c>
      <c r="H309" s="69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 x14ac:dyDescent="0.4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3299</v>
      </c>
      <c r="G310" s="71">
        <v>1280.8500000000004</v>
      </c>
      <c r="H310" s="69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 x14ac:dyDescent="0.4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3281</v>
      </c>
      <c r="G311" s="71">
        <v>573.06000000000029</v>
      </c>
      <c r="H311" s="69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 x14ac:dyDescent="0.4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3219</v>
      </c>
      <c r="G312" s="71">
        <v>2168.42</v>
      </c>
      <c r="H312" s="69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 x14ac:dyDescent="0.4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1">
        <v>0</v>
      </c>
      <c r="H313" s="69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 x14ac:dyDescent="0.4">
      <c r="A314" s="2">
        <v>310</v>
      </c>
      <c r="B314" s="33">
        <v>6120009194</v>
      </c>
      <c r="C314" s="3" t="s">
        <v>3124</v>
      </c>
      <c r="D314" s="16" t="s">
        <v>818</v>
      </c>
      <c r="E314" s="16" t="s">
        <v>3103</v>
      </c>
      <c r="F314" s="2" t="s">
        <v>3199</v>
      </c>
      <c r="G314" s="58">
        <v>14.99</v>
      </c>
      <c r="H314" s="69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 x14ac:dyDescent="0.4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3302</v>
      </c>
      <c r="G315" s="71">
        <v>2962.3599999999997</v>
      </c>
      <c r="H315" s="69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 x14ac:dyDescent="0.4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3263</v>
      </c>
      <c r="G316" s="71">
        <v>501.88999999999993</v>
      </c>
      <c r="H316" s="69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 x14ac:dyDescent="0.4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3263</v>
      </c>
      <c r="G317" s="71">
        <v>1176.0000000000005</v>
      </c>
      <c r="H317" s="69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 x14ac:dyDescent="0.4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3263</v>
      </c>
      <c r="G318" s="71">
        <v>13377.21</v>
      </c>
      <c r="H318" s="69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 x14ac:dyDescent="0.4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3303</v>
      </c>
      <c r="G319" s="71">
        <v>2917.4</v>
      </c>
      <c r="H319" s="69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 x14ac:dyDescent="0.4">
      <c r="A320" s="2">
        <v>316</v>
      </c>
      <c r="B320" s="33">
        <v>6120009200</v>
      </c>
      <c r="C320" s="3" t="s">
        <v>3149</v>
      </c>
      <c r="D320" s="16" t="s">
        <v>3154</v>
      </c>
      <c r="E320" s="16" t="s">
        <v>3155</v>
      </c>
      <c r="F320" s="2" t="s">
        <v>59</v>
      </c>
      <c r="G320" s="58">
        <v>0</v>
      </c>
      <c r="H320" s="69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 x14ac:dyDescent="0.4">
      <c r="A321" s="2">
        <v>317</v>
      </c>
      <c r="B321" s="33">
        <v>6120009201</v>
      </c>
      <c r="C321" s="3" t="s">
        <v>832</v>
      </c>
      <c r="D321" s="16" t="s">
        <v>2987</v>
      </c>
      <c r="E321" s="16" t="s">
        <v>833</v>
      </c>
      <c r="F321" s="3" t="s">
        <v>3263</v>
      </c>
      <c r="G321" s="71">
        <v>4033.4600000000005</v>
      </c>
      <c r="H321" s="69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 x14ac:dyDescent="0.4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3263</v>
      </c>
      <c r="G322" s="71">
        <v>2805.079999999999</v>
      </c>
      <c r="H322" s="69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 x14ac:dyDescent="0.4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1">
        <v>0</v>
      </c>
      <c r="H323" s="69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 x14ac:dyDescent="0.4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3304</v>
      </c>
      <c r="G324" s="71">
        <v>486.92</v>
      </c>
      <c r="H324" s="69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 x14ac:dyDescent="0.4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3264</v>
      </c>
      <c r="G325" s="71">
        <v>3003.52</v>
      </c>
      <c r="H325" s="69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 x14ac:dyDescent="0.4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3263</v>
      </c>
      <c r="G326" s="71">
        <v>3112.1600000000008</v>
      </c>
      <c r="H326" s="69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 x14ac:dyDescent="0.4">
      <c r="A327" s="2">
        <v>323</v>
      </c>
      <c r="B327" s="33">
        <v>6120009207</v>
      </c>
      <c r="C327" s="3" t="s">
        <v>3018</v>
      </c>
      <c r="D327" s="16" t="s">
        <v>3023</v>
      </c>
      <c r="E327" s="16" t="s">
        <v>3024</v>
      </c>
      <c r="F327" s="13" t="s">
        <v>3252</v>
      </c>
      <c r="G327" s="58">
        <v>86.14</v>
      </c>
      <c r="H327" s="69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 x14ac:dyDescent="0.4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3305</v>
      </c>
      <c r="G328" s="71">
        <v>1999.8799999999997</v>
      </c>
      <c r="H328" s="69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 x14ac:dyDescent="0.4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3266</v>
      </c>
      <c r="G329" s="71">
        <v>258.40999999999997</v>
      </c>
      <c r="H329" s="69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 x14ac:dyDescent="0.4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3306</v>
      </c>
      <c r="G330" s="58">
        <v>26.23</v>
      </c>
      <c r="H330" s="69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 x14ac:dyDescent="0.4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1">
        <v>0</v>
      </c>
      <c r="H331" s="69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 x14ac:dyDescent="0.4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1">
        <v>0</v>
      </c>
      <c r="H332" s="69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 x14ac:dyDescent="0.4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1">
        <v>0</v>
      </c>
      <c r="H333" s="69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 x14ac:dyDescent="0.4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3307</v>
      </c>
      <c r="G334" s="71">
        <v>3108.4</v>
      </c>
      <c r="H334" s="69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 x14ac:dyDescent="0.4">
      <c r="A335" s="2">
        <v>331</v>
      </c>
      <c r="B335" s="33">
        <v>6120009215</v>
      </c>
      <c r="C335" s="3" t="s">
        <v>3040</v>
      </c>
      <c r="D335" s="16" t="s">
        <v>3010</v>
      </c>
      <c r="E335" s="16" t="s">
        <v>3011</v>
      </c>
      <c r="F335" s="2" t="s">
        <v>3252</v>
      </c>
      <c r="G335" s="58">
        <v>37.450000000000003</v>
      </c>
      <c r="H335" s="69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 x14ac:dyDescent="0.4">
      <c r="A336" s="2">
        <v>332</v>
      </c>
      <c r="B336" s="33">
        <v>6120009216</v>
      </c>
      <c r="C336" s="189" t="s">
        <v>3465</v>
      </c>
      <c r="D336" s="16" t="s">
        <v>3047</v>
      </c>
      <c r="E336" s="16" t="s">
        <v>3049</v>
      </c>
      <c r="F336" s="4" t="s">
        <v>59</v>
      </c>
      <c r="G336" s="58">
        <v>0</v>
      </c>
      <c r="H336" s="69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 x14ac:dyDescent="0.4">
      <c r="A337" s="2">
        <v>333</v>
      </c>
      <c r="B337" s="33">
        <v>6120009217</v>
      </c>
      <c r="C337" s="189" t="s">
        <v>3466</v>
      </c>
      <c r="D337" s="16" t="s">
        <v>3047</v>
      </c>
      <c r="E337" s="16" t="s">
        <v>3048</v>
      </c>
      <c r="F337" s="4" t="s">
        <v>59</v>
      </c>
      <c r="G337" s="58">
        <v>0</v>
      </c>
      <c r="H337" s="69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 x14ac:dyDescent="0.4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3255</v>
      </c>
      <c r="G338" s="71">
        <v>288.37</v>
      </c>
      <c r="H338" s="69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 x14ac:dyDescent="0.4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1">
        <v>0</v>
      </c>
      <c r="H339" s="69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 x14ac:dyDescent="0.4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3308</v>
      </c>
      <c r="G340" s="71">
        <v>898.86000000000013</v>
      </c>
      <c r="H340" s="69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 x14ac:dyDescent="0.4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3256</v>
      </c>
      <c r="G341" s="71">
        <v>258.42</v>
      </c>
      <c r="H341" s="69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 x14ac:dyDescent="0.4">
      <c r="A342" s="2">
        <v>338</v>
      </c>
      <c r="B342" s="33">
        <v>6120009222</v>
      </c>
      <c r="C342" s="3" t="s">
        <v>3205</v>
      </c>
      <c r="D342" s="16" t="s">
        <v>287</v>
      </c>
      <c r="E342" s="16" t="s">
        <v>3210</v>
      </c>
      <c r="F342" s="2" t="s">
        <v>3253</v>
      </c>
      <c r="G342" s="13">
        <v>22.48</v>
      </c>
      <c r="H342" s="69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 x14ac:dyDescent="0.4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3309</v>
      </c>
      <c r="G343" s="71">
        <v>2318.2000000000007</v>
      </c>
      <c r="H343" s="69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 x14ac:dyDescent="0.4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3263</v>
      </c>
      <c r="G344" s="71">
        <v>2310.7400000000007</v>
      </c>
      <c r="H344" s="69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 x14ac:dyDescent="0.4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3310</v>
      </c>
      <c r="G345" s="71">
        <v>543.11000000000013</v>
      </c>
      <c r="H345" s="69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 x14ac:dyDescent="0.4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3263</v>
      </c>
      <c r="G346" s="71">
        <v>1445.6000000000004</v>
      </c>
      <c r="H346" s="69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 x14ac:dyDescent="0.4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3263</v>
      </c>
      <c r="G347" s="71">
        <v>1666.5900000000006</v>
      </c>
      <c r="H347" s="69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 x14ac:dyDescent="0.4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3263</v>
      </c>
      <c r="G348" s="71">
        <v>842.72000000000037</v>
      </c>
      <c r="H348" s="69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 x14ac:dyDescent="0.4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3263</v>
      </c>
      <c r="G349" s="71">
        <v>2632.8099999999995</v>
      </c>
      <c r="H349" s="69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 x14ac:dyDescent="0.4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3295</v>
      </c>
      <c r="G350" s="71">
        <v>1022.4400000000003</v>
      </c>
      <c r="H350" s="69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 x14ac:dyDescent="0.4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1">
        <v>0</v>
      </c>
      <c r="H351" s="69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 x14ac:dyDescent="0.4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3255</v>
      </c>
      <c r="G352" s="71">
        <v>97.38</v>
      </c>
      <c r="H352" s="69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 x14ac:dyDescent="0.4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3263</v>
      </c>
      <c r="G353" s="71">
        <v>2153.4300000000007</v>
      </c>
      <c r="H353" s="69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 x14ac:dyDescent="0.4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3252</v>
      </c>
      <c r="G354" s="71">
        <v>52.43</v>
      </c>
      <c r="H354" s="69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 x14ac:dyDescent="0.4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3311</v>
      </c>
      <c r="G355" s="72">
        <v>202.31000000000003</v>
      </c>
      <c r="H355" s="69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 x14ac:dyDescent="0.4">
      <c r="A356" s="2">
        <v>352</v>
      </c>
      <c r="B356" s="33">
        <v>6120009236</v>
      </c>
      <c r="C356" s="3" t="s">
        <v>3052</v>
      </c>
      <c r="D356" s="16" t="s">
        <v>907</v>
      </c>
      <c r="E356" s="16" t="s">
        <v>3061</v>
      </c>
      <c r="F356" s="2" t="s">
        <v>3216</v>
      </c>
      <c r="G356" s="58">
        <v>295.88</v>
      </c>
      <c r="H356" s="69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 x14ac:dyDescent="0.4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3312</v>
      </c>
      <c r="G357" s="71">
        <v>146.08000000000001</v>
      </c>
      <c r="H357" s="69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 x14ac:dyDescent="0.4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3261</v>
      </c>
      <c r="G358" s="71">
        <v>441.93</v>
      </c>
      <c r="H358" s="69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 x14ac:dyDescent="0.4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3297</v>
      </c>
      <c r="G359" s="71">
        <v>168.56</v>
      </c>
      <c r="H359" s="69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 x14ac:dyDescent="0.4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3252</v>
      </c>
      <c r="G360" s="71">
        <v>48.69</v>
      </c>
      <c r="H360" s="69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 x14ac:dyDescent="0.4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3252</v>
      </c>
      <c r="G361" s="71">
        <v>33.71</v>
      </c>
      <c r="H361" s="69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 x14ac:dyDescent="0.4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3263</v>
      </c>
      <c r="G362" s="71">
        <v>1557.9800000000002</v>
      </c>
      <c r="H362" s="69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 x14ac:dyDescent="0.4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1">
        <v>0</v>
      </c>
      <c r="H363" s="69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 x14ac:dyDescent="0.4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3409</v>
      </c>
      <c r="G364" s="71">
        <v>7744.75</v>
      </c>
      <c r="H364" s="69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 x14ac:dyDescent="0.4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3263</v>
      </c>
      <c r="G365" s="71">
        <v>5355.4000000000005</v>
      </c>
      <c r="H365" s="69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 x14ac:dyDescent="0.4">
      <c r="A366" s="2">
        <v>362</v>
      </c>
      <c r="B366" s="33">
        <v>6120009246</v>
      </c>
      <c r="C366" s="4" t="s">
        <v>933</v>
      </c>
      <c r="D366" s="16" t="s">
        <v>3265</v>
      </c>
      <c r="E366" s="16" t="s">
        <v>934</v>
      </c>
      <c r="F366" s="3" t="s">
        <v>3260</v>
      </c>
      <c r="G366" s="6">
        <v>3497.9100000000003</v>
      </c>
      <c r="H366" s="69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 x14ac:dyDescent="0.4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3263</v>
      </c>
      <c r="G367" s="71">
        <v>1977.440000000001</v>
      </c>
      <c r="H367" s="69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 x14ac:dyDescent="0.4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3409</v>
      </c>
      <c r="G368" s="71">
        <v>891.38</v>
      </c>
      <c r="H368" s="69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 x14ac:dyDescent="0.4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3252</v>
      </c>
      <c r="G369" s="71">
        <v>89.88</v>
      </c>
      <c r="H369" s="69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 x14ac:dyDescent="0.4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3260</v>
      </c>
      <c r="G370" s="71">
        <v>3464.2000000000003</v>
      </c>
      <c r="H370" s="69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 x14ac:dyDescent="0.4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1">
        <v>0</v>
      </c>
      <c r="H371" s="69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 x14ac:dyDescent="0.4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1">
        <v>0</v>
      </c>
      <c r="H372" s="69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 x14ac:dyDescent="0.4">
      <c r="A373" s="2">
        <v>369</v>
      </c>
      <c r="B373" s="33">
        <v>6120009253</v>
      </c>
      <c r="C373" s="33" t="s">
        <v>2922</v>
      </c>
      <c r="D373" s="16" t="s">
        <v>2943</v>
      </c>
      <c r="E373" s="16" t="s">
        <v>2944</v>
      </c>
      <c r="F373" s="3" t="s">
        <v>3276</v>
      </c>
      <c r="G373" s="71">
        <v>722.81999999999994</v>
      </c>
      <c r="H373" s="69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 x14ac:dyDescent="0.4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1">
        <v>0</v>
      </c>
      <c r="H374" s="69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 x14ac:dyDescent="0.4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1">
        <v>0</v>
      </c>
      <c r="H375" s="69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 x14ac:dyDescent="0.4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1">
        <v>0</v>
      </c>
      <c r="H376" s="69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 x14ac:dyDescent="0.4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1">
        <v>0</v>
      </c>
      <c r="H377" s="69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 x14ac:dyDescent="0.4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1">
        <v>0</v>
      </c>
      <c r="H378" s="69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 x14ac:dyDescent="0.4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1">
        <v>0</v>
      </c>
      <c r="H379" s="69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 x14ac:dyDescent="0.4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1">
        <v>0</v>
      </c>
      <c r="H380" s="69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 x14ac:dyDescent="0.4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1">
        <v>0</v>
      </c>
      <c r="H381" s="69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 x14ac:dyDescent="0.4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3313</v>
      </c>
      <c r="G382" s="71">
        <v>1895.0400000000011</v>
      </c>
      <c r="H382" s="69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 x14ac:dyDescent="0.4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1">
        <v>0</v>
      </c>
      <c r="H383" s="69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 x14ac:dyDescent="0.4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1">
        <v>0</v>
      </c>
      <c r="H384" s="69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 x14ac:dyDescent="0.4">
      <c r="A385" s="2">
        <v>381</v>
      </c>
      <c r="B385" s="33">
        <v>6120009265</v>
      </c>
      <c r="C385" s="3" t="s">
        <v>3053</v>
      </c>
      <c r="D385" s="16" t="s">
        <v>3062</v>
      </c>
      <c r="E385" s="16" t="s">
        <v>3063</v>
      </c>
      <c r="F385" s="2" t="s">
        <v>59</v>
      </c>
      <c r="G385" s="71">
        <v>0</v>
      </c>
      <c r="H385" s="69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 x14ac:dyDescent="0.4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3294</v>
      </c>
      <c r="G386" s="71">
        <v>3157.1000000000004</v>
      </c>
      <c r="H386" s="69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 x14ac:dyDescent="0.4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3269</v>
      </c>
      <c r="G387" s="71">
        <v>3246.9700000000007</v>
      </c>
      <c r="H387" s="69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 x14ac:dyDescent="0.4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3263</v>
      </c>
      <c r="G388" s="71">
        <v>8572.369999999999</v>
      </c>
      <c r="H388" s="69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 x14ac:dyDescent="0.4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3314</v>
      </c>
      <c r="G389" s="71">
        <v>1842.6000000000004</v>
      </c>
      <c r="H389" s="69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 x14ac:dyDescent="0.4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1">
        <v>0</v>
      </c>
      <c r="H390" s="69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 x14ac:dyDescent="0.4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3315</v>
      </c>
      <c r="G391" s="71">
        <v>3100.9500000000003</v>
      </c>
      <c r="H391" s="69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 x14ac:dyDescent="0.4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3316</v>
      </c>
      <c r="G392" s="71">
        <v>456.97000000000014</v>
      </c>
      <c r="H392" s="69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 x14ac:dyDescent="0.4">
      <c r="A393" s="2">
        <v>389</v>
      </c>
      <c r="B393" s="33">
        <v>6120009273</v>
      </c>
      <c r="C393" s="3" t="s">
        <v>3115</v>
      </c>
      <c r="D393" s="16" t="s">
        <v>3104</v>
      </c>
      <c r="E393" s="16" t="s">
        <v>3105</v>
      </c>
      <c r="F393" s="2" t="s">
        <v>3287</v>
      </c>
      <c r="G393" s="58">
        <v>468.1400000000001</v>
      </c>
      <c r="H393" s="69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 x14ac:dyDescent="0.4">
      <c r="A394" s="2">
        <v>390</v>
      </c>
      <c r="B394" s="33">
        <v>6120009274</v>
      </c>
      <c r="C394" s="3" t="s">
        <v>3116</v>
      </c>
      <c r="D394" s="16" t="s">
        <v>3106</v>
      </c>
      <c r="E394" s="16" t="s">
        <v>3107</v>
      </c>
      <c r="F394" s="2" t="s">
        <v>3287</v>
      </c>
      <c r="G394" s="58">
        <v>595.48</v>
      </c>
      <c r="H394" s="69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 x14ac:dyDescent="0.4">
      <c r="A395" s="2">
        <v>391</v>
      </c>
      <c r="B395" s="33">
        <v>6120009275</v>
      </c>
      <c r="C395" s="3" t="s">
        <v>3117</v>
      </c>
      <c r="D395" s="16" t="s">
        <v>3108</v>
      </c>
      <c r="E395" s="16" t="s">
        <v>3109</v>
      </c>
      <c r="F395" s="2" t="s">
        <v>3287</v>
      </c>
      <c r="G395" s="58">
        <v>205.99</v>
      </c>
      <c r="H395" s="69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 x14ac:dyDescent="0.4">
      <c r="A396" s="2">
        <v>392</v>
      </c>
      <c r="B396" s="33">
        <v>6120009276</v>
      </c>
      <c r="C396" s="3" t="s">
        <v>3118</v>
      </c>
      <c r="D396" s="16" t="s">
        <v>3110</v>
      </c>
      <c r="E396" s="16" t="s">
        <v>3111</v>
      </c>
      <c r="F396" s="2" t="s">
        <v>3317</v>
      </c>
      <c r="G396" s="58">
        <v>149.81</v>
      </c>
      <c r="H396" s="69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 x14ac:dyDescent="0.4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3263</v>
      </c>
      <c r="G397" s="71">
        <v>2014.8900000000008</v>
      </c>
      <c r="H397" s="69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 x14ac:dyDescent="0.4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3263</v>
      </c>
      <c r="G398" s="71">
        <v>880.15000000000032</v>
      </c>
      <c r="H398" s="69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 x14ac:dyDescent="0.4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3263</v>
      </c>
      <c r="G399" s="71">
        <v>3464.1900000000005</v>
      </c>
      <c r="H399" s="69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 x14ac:dyDescent="0.4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3318</v>
      </c>
      <c r="G400" s="71">
        <v>1973.6599999999999</v>
      </c>
      <c r="H400" s="69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 x14ac:dyDescent="0.4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1">
        <v>0</v>
      </c>
      <c r="H401" s="69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 x14ac:dyDescent="0.4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3258</v>
      </c>
      <c r="G402" s="71">
        <v>1007.4499999999998</v>
      </c>
      <c r="H402" s="69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 x14ac:dyDescent="0.4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3269</v>
      </c>
      <c r="G403" s="71">
        <v>2011.120000000001</v>
      </c>
      <c r="H403" s="69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 x14ac:dyDescent="0.4">
      <c r="A404" s="2">
        <v>400</v>
      </c>
      <c r="B404" s="33">
        <v>6120009284</v>
      </c>
      <c r="C404" s="3" t="s">
        <v>1019</v>
      </c>
      <c r="D404" s="16" t="s">
        <v>3890</v>
      </c>
      <c r="E404" s="16" t="s">
        <v>1020</v>
      </c>
      <c r="F404" s="3" t="s">
        <v>3281</v>
      </c>
      <c r="G404" s="71">
        <v>6520.1</v>
      </c>
      <c r="H404" s="69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 x14ac:dyDescent="0.4">
      <c r="A405" s="2">
        <v>401</v>
      </c>
      <c r="B405" s="33">
        <v>6120009285</v>
      </c>
      <c r="C405" s="3" t="s">
        <v>1021</v>
      </c>
      <c r="D405" s="16" t="s">
        <v>3890</v>
      </c>
      <c r="E405" s="16" t="s">
        <v>1022</v>
      </c>
      <c r="F405" s="3" t="s">
        <v>3294</v>
      </c>
      <c r="G405" s="71">
        <v>2408.0699999999997</v>
      </c>
      <c r="H405" s="69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 x14ac:dyDescent="0.4">
      <c r="A406" s="2">
        <v>402</v>
      </c>
      <c r="B406" s="33">
        <v>6120009286</v>
      </c>
      <c r="C406" s="3" t="s">
        <v>2983</v>
      </c>
      <c r="D406" s="16" t="s">
        <v>2988</v>
      </c>
      <c r="E406" s="16" t="s">
        <v>2989</v>
      </c>
      <c r="F406" s="3" t="s">
        <v>3256</v>
      </c>
      <c r="G406" s="71">
        <v>123.6</v>
      </c>
      <c r="H406" s="69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 x14ac:dyDescent="0.4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1">
        <v>0</v>
      </c>
      <c r="H407" s="69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 x14ac:dyDescent="0.4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3263</v>
      </c>
      <c r="G408" s="71">
        <v>187.30000000000007</v>
      </c>
      <c r="H408" s="69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 x14ac:dyDescent="0.4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3263</v>
      </c>
      <c r="G409" s="71">
        <v>771.5300000000002</v>
      </c>
      <c r="H409" s="69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 x14ac:dyDescent="0.4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3258</v>
      </c>
      <c r="G410" s="71">
        <v>288.41000000000003</v>
      </c>
      <c r="H410" s="69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 x14ac:dyDescent="0.4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3258</v>
      </c>
      <c r="G411" s="71">
        <v>1966.1599999999999</v>
      </c>
      <c r="H411" s="69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 x14ac:dyDescent="0.4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3319</v>
      </c>
      <c r="G412" s="71">
        <v>44.980000000000004</v>
      </c>
      <c r="H412" s="69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 x14ac:dyDescent="0.4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3263</v>
      </c>
      <c r="G413" s="71">
        <v>2992.3199999999997</v>
      </c>
      <c r="H413" s="69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 x14ac:dyDescent="0.4">
      <c r="A414" s="2">
        <v>410</v>
      </c>
      <c r="B414" s="33">
        <v>6120009294</v>
      </c>
      <c r="C414" s="3" t="s">
        <v>3091</v>
      </c>
      <c r="D414" s="16" t="s">
        <v>3094</v>
      </c>
      <c r="E414" s="16" t="s">
        <v>3095</v>
      </c>
      <c r="F414" s="2" t="s">
        <v>59</v>
      </c>
      <c r="G414" s="58">
        <v>0</v>
      </c>
      <c r="H414" s="69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 x14ac:dyDescent="0.4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1">
        <v>0</v>
      </c>
      <c r="H415" s="69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 x14ac:dyDescent="0.4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3260</v>
      </c>
      <c r="G416" s="71">
        <v>801.50000000000023</v>
      </c>
      <c r="H416" s="69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 x14ac:dyDescent="0.4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1">
        <v>0</v>
      </c>
      <c r="H417" s="69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 x14ac:dyDescent="0.4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3320</v>
      </c>
      <c r="G418" s="71">
        <v>771.49</v>
      </c>
      <c r="H418" s="69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 x14ac:dyDescent="0.4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3321</v>
      </c>
      <c r="G419" s="71">
        <v>1161.01</v>
      </c>
      <c r="H419" s="69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 x14ac:dyDescent="0.4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3263</v>
      </c>
      <c r="G420" s="71">
        <v>1247.1700000000005</v>
      </c>
      <c r="H420" s="69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 x14ac:dyDescent="0.4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1">
        <v>0</v>
      </c>
      <c r="H421" s="69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 x14ac:dyDescent="0.4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1">
        <v>0</v>
      </c>
      <c r="H422" s="69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 x14ac:dyDescent="0.4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1">
        <v>0</v>
      </c>
      <c r="H423" s="69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 x14ac:dyDescent="0.4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3252</v>
      </c>
      <c r="G424" s="71">
        <v>44.94</v>
      </c>
      <c r="H424" s="69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 x14ac:dyDescent="0.4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1">
        <v>0</v>
      </c>
      <c r="H425" s="69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 x14ac:dyDescent="0.4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1">
        <v>0</v>
      </c>
      <c r="H426" s="69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 x14ac:dyDescent="0.4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3256</v>
      </c>
      <c r="G427" s="71">
        <v>846.37</v>
      </c>
      <c r="H427" s="69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 x14ac:dyDescent="0.4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3255</v>
      </c>
      <c r="G428" s="71">
        <v>37.450000000000003</v>
      </c>
      <c r="H428" s="69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 x14ac:dyDescent="0.4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1">
        <v>0</v>
      </c>
      <c r="H429" s="69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 x14ac:dyDescent="0.4">
      <c r="A430" s="2">
        <v>426</v>
      </c>
      <c r="B430" s="33">
        <v>6120009310</v>
      </c>
      <c r="C430" s="3" t="s">
        <v>3150</v>
      </c>
      <c r="D430" s="16" t="s">
        <v>3156</v>
      </c>
      <c r="E430" s="16" t="s">
        <v>3157</v>
      </c>
      <c r="F430" s="2" t="s">
        <v>59</v>
      </c>
      <c r="G430" s="58">
        <v>0</v>
      </c>
      <c r="H430" s="69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 x14ac:dyDescent="0.4">
      <c r="A431" s="2">
        <v>427</v>
      </c>
      <c r="B431" s="33">
        <v>6120009311</v>
      </c>
      <c r="C431" s="3" t="s">
        <v>3054</v>
      </c>
      <c r="D431" s="16" t="s">
        <v>3064</v>
      </c>
      <c r="E431" s="16" t="s">
        <v>3065</v>
      </c>
      <c r="F431" s="2" t="s">
        <v>59</v>
      </c>
      <c r="G431" s="58">
        <v>0</v>
      </c>
      <c r="H431" s="69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 x14ac:dyDescent="0.4">
      <c r="A432" s="2">
        <v>428</v>
      </c>
      <c r="B432" s="33">
        <v>6120009312</v>
      </c>
      <c r="C432" s="3" t="s">
        <v>3125</v>
      </c>
      <c r="D432" s="16" t="s">
        <v>3126</v>
      </c>
      <c r="E432" s="16" t="s">
        <v>3127</v>
      </c>
      <c r="F432" s="3" t="s">
        <v>59</v>
      </c>
      <c r="G432" s="71">
        <v>0</v>
      </c>
      <c r="H432" s="69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 x14ac:dyDescent="0.4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3258</v>
      </c>
      <c r="G433" s="71">
        <v>1029.9299999999998</v>
      </c>
      <c r="H433" s="69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 x14ac:dyDescent="0.4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1">
        <v>0</v>
      </c>
      <c r="H434" s="69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 x14ac:dyDescent="0.4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3295</v>
      </c>
      <c r="G435" s="71">
        <v>2820.0400000000009</v>
      </c>
      <c r="H435" s="69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 x14ac:dyDescent="0.4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3015</v>
      </c>
      <c r="G436" s="71">
        <v>78.679999999999993</v>
      </c>
      <c r="H436" s="69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 x14ac:dyDescent="0.4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3263</v>
      </c>
      <c r="G437" s="71">
        <v>3748.82</v>
      </c>
      <c r="H437" s="69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 x14ac:dyDescent="0.4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3322</v>
      </c>
      <c r="G438" s="71">
        <v>314.66000000000008</v>
      </c>
      <c r="H438" s="69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 x14ac:dyDescent="0.4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3200</v>
      </c>
      <c r="G439" s="71">
        <v>1258.3800000000003</v>
      </c>
      <c r="H439" s="69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 x14ac:dyDescent="0.4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3255</v>
      </c>
      <c r="G440" s="71">
        <v>396.98</v>
      </c>
      <c r="H440" s="69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 x14ac:dyDescent="0.4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1">
        <v>0</v>
      </c>
      <c r="H441" s="69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 x14ac:dyDescent="0.4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9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 x14ac:dyDescent="0.4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1">
        <v>0</v>
      </c>
      <c r="H443" s="69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 x14ac:dyDescent="0.4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1">
        <v>0</v>
      </c>
      <c r="H444" s="69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 x14ac:dyDescent="0.4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3263</v>
      </c>
      <c r="G445" s="71">
        <v>3224.5099999999998</v>
      </c>
      <c r="H445" s="69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 x14ac:dyDescent="0.4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3263</v>
      </c>
      <c r="G446" s="71">
        <v>8471.2599999999984</v>
      </c>
      <c r="H446" s="69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 x14ac:dyDescent="0.4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3323</v>
      </c>
      <c r="G447" s="71">
        <v>1168.5000000000002</v>
      </c>
      <c r="H447" s="69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 x14ac:dyDescent="0.4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3263</v>
      </c>
      <c r="G448" s="71">
        <v>2033.620000000001</v>
      </c>
      <c r="H448" s="69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 x14ac:dyDescent="0.4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1">
        <v>0</v>
      </c>
      <c r="H449" s="69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 x14ac:dyDescent="0.4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1">
        <v>0</v>
      </c>
      <c r="H450" s="69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 x14ac:dyDescent="0.4">
      <c r="A451" s="2">
        <v>447</v>
      </c>
      <c r="B451" s="33">
        <v>6120009331</v>
      </c>
      <c r="C451" s="3" t="s">
        <v>1121</v>
      </c>
      <c r="D451" s="16" t="s">
        <v>2945</v>
      </c>
      <c r="E451" s="16" t="s">
        <v>1123</v>
      </c>
      <c r="F451" s="3" t="s">
        <v>3263</v>
      </c>
      <c r="G451" s="71">
        <v>3565.3200000000006</v>
      </c>
      <c r="H451" s="69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 x14ac:dyDescent="0.4">
      <c r="A452" s="2">
        <v>448</v>
      </c>
      <c r="B452" s="33">
        <v>6120009332</v>
      </c>
      <c r="C452" s="3" t="s">
        <v>1124</v>
      </c>
      <c r="D452" s="16" t="s">
        <v>2946</v>
      </c>
      <c r="E452" s="16" t="s">
        <v>1125</v>
      </c>
      <c r="F452" s="3" t="s">
        <v>59</v>
      </c>
      <c r="G452" s="71">
        <v>0</v>
      </c>
      <c r="H452" s="69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 x14ac:dyDescent="0.4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1">
        <v>0</v>
      </c>
      <c r="H453" s="69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 x14ac:dyDescent="0.4">
      <c r="A454" s="2">
        <v>450</v>
      </c>
      <c r="B454" s="33">
        <v>6120009334</v>
      </c>
      <c r="C454" s="4" t="s">
        <v>3369</v>
      </c>
      <c r="D454" s="18" t="s">
        <v>3376</v>
      </c>
      <c r="E454" s="18" t="s">
        <v>3377</v>
      </c>
      <c r="F454" s="2" t="s">
        <v>59</v>
      </c>
      <c r="G454" s="13">
        <v>0</v>
      </c>
      <c r="H454" s="69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 x14ac:dyDescent="0.4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1">
        <v>0</v>
      </c>
      <c r="H455" s="69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 x14ac:dyDescent="0.4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3324</v>
      </c>
      <c r="G456" s="71">
        <v>779.01000000000022</v>
      </c>
      <c r="H456" s="69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 x14ac:dyDescent="0.4">
      <c r="A457" s="2">
        <v>453</v>
      </c>
      <c r="B457" s="33">
        <v>6120009337</v>
      </c>
      <c r="C457" s="4" t="s">
        <v>3370</v>
      </c>
      <c r="D457" s="18" t="s">
        <v>3378</v>
      </c>
      <c r="E457" s="18" t="s">
        <v>3379</v>
      </c>
      <c r="F457" s="2" t="s">
        <v>59</v>
      </c>
      <c r="G457" s="13">
        <v>0</v>
      </c>
      <c r="H457" s="69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 x14ac:dyDescent="0.4">
      <c r="A458" s="2">
        <v>454</v>
      </c>
      <c r="B458" s="33">
        <v>6120009338</v>
      </c>
      <c r="C458" s="4" t="s">
        <v>1134</v>
      </c>
      <c r="D458" s="16" t="s">
        <v>2947</v>
      </c>
      <c r="E458" s="16" t="s">
        <v>1135</v>
      </c>
      <c r="F458" s="3" t="s">
        <v>3276</v>
      </c>
      <c r="G458" s="71">
        <v>490.61999999999995</v>
      </c>
      <c r="H458" s="69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 x14ac:dyDescent="0.4">
      <c r="A459" s="2">
        <v>455</v>
      </c>
      <c r="B459" s="33">
        <v>6120009339</v>
      </c>
      <c r="C459" s="3" t="s">
        <v>3206</v>
      </c>
      <c r="D459" s="16" t="s">
        <v>3211</v>
      </c>
      <c r="E459" s="16" t="s">
        <v>3212</v>
      </c>
      <c r="F459" s="2" t="s">
        <v>3252</v>
      </c>
      <c r="G459" s="13">
        <v>11.24</v>
      </c>
      <c r="H459" s="69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 x14ac:dyDescent="0.4">
      <c r="A460" s="2">
        <v>456</v>
      </c>
      <c r="B460" s="33">
        <v>6120009340</v>
      </c>
      <c r="C460" s="3" t="s">
        <v>1136</v>
      </c>
      <c r="D460" s="16" t="s">
        <v>2948</v>
      </c>
      <c r="E460" s="16" t="s">
        <v>1137</v>
      </c>
      <c r="F460" s="3" t="s">
        <v>3281</v>
      </c>
      <c r="G460" s="71">
        <v>2056.0500000000006</v>
      </c>
      <c r="H460" s="69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 x14ac:dyDescent="0.4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3263</v>
      </c>
      <c r="G461" s="71">
        <v>1089.8700000000003</v>
      </c>
      <c r="H461" s="69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 x14ac:dyDescent="0.4">
      <c r="A462" s="2">
        <v>458</v>
      </c>
      <c r="B462" s="33">
        <v>6120009342</v>
      </c>
      <c r="C462" s="3" t="s">
        <v>1141</v>
      </c>
      <c r="D462" s="16" t="s">
        <v>3079</v>
      </c>
      <c r="E462" s="16" t="s">
        <v>1142</v>
      </c>
      <c r="F462" s="3" t="s">
        <v>59</v>
      </c>
      <c r="G462" s="71">
        <v>0</v>
      </c>
      <c r="H462" s="69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 x14ac:dyDescent="0.4">
      <c r="A463" s="2">
        <v>459</v>
      </c>
      <c r="B463" s="33">
        <v>6120009343</v>
      </c>
      <c r="C463" s="3" t="s">
        <v>1143</v>
      </c>
      <c r="D463" s="16" t="s">
        <v>2949</v>
      </c>
      <c r="E463" s="16" t="s">
        <v>1144</v>
      </c>
      <c r="F463" s="3" t="s">
        <v>3325</v>
      </c>
      <c r="G463" s="71">
        <v>636.71000000000026</v>
      </c>
      <c r="H463" s="69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 x14ac:dyDescent="0.4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3263</v>
      </c>
      <c r="G464" s="71">
        <v>5538.93</v>
      </c>
      <c r="H464" s="69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 x14ac:dyDescent="0.4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1">
        <v>0</v>
      </c>
      <c r="H465" s="69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 x14ac:dyDescent="0.4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3294</v>
      </c>
      <c r="G466" s="71">
        <v>662.92</v>
      </c>
      <c r="H466" s="69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 x14ac:dyDescent="0.4">
      <c r="A467" s="2">
        <v>463</v>
      </c>
      <c r="B467" s="33">
        <v>6120009347</v>
      </c>
      <c r="C467" s="3" t="s">
        <v>3137</v>
      </c>
      <c r="D467" s="16" t="s">
        <v>3142</v>
      </c>
      <c r="E467" s="16" t="s">
        <v>3143</v>
      </c>
      <c r="F467" s="2" t="s">
        <v>59</v>
      </c>
      <c r="G467" s="58">
        <v>0</v>
      </c>
      <c r="H467" s="69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 x14ac:dyDescent="0.4">
      <c r="A468" s="2">
        <v>464</v>
      </c>
      <c r="B468" s="33">
        <v>6120009348</v>
      </c>
      <c r="C468" s="3" t="s">
        <v>1154</v>
      </c>
      <c r="D468" s="16" t="s">
        <v>2950</v>
      </c>
      <c r="E468" s="16" t="s">
        <v>1155</v>
      </c>
      <c r="F468" s="3" t="s">
        <v>3326</v>
      </c>
      <c r="G468" s="71">
        <v>1895.0400000000004</v>
      </c>
      <c r="H468" s="69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 x14ac:dyDescent="0.4">
      <c r="A469" s="2">
        <v>465</v>
      </c>
      <c r="B469" s="33">
        <v>6120009349</v>
      </c>
      <c r="C469" s="3" t="s">
        <v>2911</v>
      </c>
      <c r="D469" s="16" t="s">
        <v>2913</v>
      </c>
      <c r="E469" s="16" t="s">
        <v>2914</v>
      </c>
      <c r="F469" s="2" t="s">
        <v>59</v>
      </c>
      <c r="G469" s="58">
        <v>0</v>
      </c>
      <c r="H469" s="69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 x14ac:dyDescent="0.4">
      <c r="A470" s="2">
        <v>466</v>
      </c>
      <c r="B470" s="33">
        <v>6120009350</v>
      </c>
      <c r="C470" s="3" t="s">
        <v>1156</v>
      </c>
      <c r="D470" s="16" t="s">
        <v>2990</v>
      </c>
      <c r="E470" s="16" t="s">
        <v>1157</v>
      </c>
      <c r="F470" s="3" t="s">
        <v>59</v>
      </c>
      <c r="G470" s="71">
        <v>0</v>
      </c>
      <c r="H470" s="69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 x14ac:dyDescent="0.4">
      <c r="A471" s="2">
        <v>467</v>
      </c>
      <c r="B471" s="33">
        <v>6120009351</v>
      </c>
      <c r="C471" s="3" t="s">
        <v>1158</v>
      </c>
      <c r="D471" s="16" t="s">
        <v>2991</v>
      </c>
      <c r="E471" s="16" t="s">
        <v>1159</v>
      </c>
      <c r="F471" s="3" t="s">
        <v>3263</v>
      </c>
      <c r="G471" s="71">
        <v>5055.8200000000006</v>
      </c>
      <c r="H471" s="69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 x14ac:dyDescent="0.4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1">
        <v>0</v>
      </c>
      <c r="H472" s="69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 x14ac:dyDescent="0.4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1">
        <v>0</v>
      </c>
      <c r="H473" s="69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 x14ac:dyDescent="0.4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3303</v>
      </c>
      <c r="G474" s="71">
        <v>5864.74</v>
      </c>
      <c r="H474" s="69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 x14ac:dyDescent="0.4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3259</v>
      </c>
      <c r="G475" s="71">
        <v>868.86</v>
      </c>
      <c r="H475" s="69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 x14ac:dyDescent="0.4">
      <c r="A476" s="2">
        <v>472</v>
      </c>
      <c r="B476" s="33">
        <v>6120009356</v>
      </c>
      <c r="C476" s="3" t="s">
        <v>1171</v>
      </c>
      <c r="D476" s="16" t="s">
        <v>2951</v>
      </c>
      <c r="E476" s="16" t="s">
        <v>1172</v>
      </c>
      <c r="F476" s="3" t="s">
        <v>59</v>
      </c>
      <c r="G476" s="71">
        <v>0</v>
      </c>
      <c r="H476" s="69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 x14ac:dyDescent="0.4">
      <c r="A477" s="2">
        <v>473</v>
      </c>
      <c r="B477" s="33">
        <v>6120009357</v>
      </c>
      <c r="C477" s="3" t="s">
        <v>1173</v>
      </c>
      <c r="D477" s="18" t="s">
        <v>3177</v>
      </c>
      <c r="E477" s="16" t="s">
        <v>3234</v>
      </c>
      <c r="F477" s="3" t="s">
        <v>3256</v>
      </c>
      <c r="G477" s="71">
        <v>2351.86</v>
      </c>
      <c r="H477" s="69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 x14ac:dyDescent="0.4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3263</v>
      </c>
      <c r="G478" s="71">
        <v>610.52000000000032</v>
      </c>
      <c r="H478" s="69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 x14ac:dyDescent="0.4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3327</v>
      </c>
      <c r="G479" s="71">
        <v>318.36</v>
      </c>
      <c r="H479" s="69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 x14ac:dyDescent="0.4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1">
        <v>0</v>
      </c>
      <c r="H480" s="69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 x14ac:dyDescent="0.4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1">
        <v>0</v>
      </c>
      <c r="H481" s="69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 x14ac:dyDescent="0.4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1">
        <v>0</v>
      </c>
      <c r="H482" s="69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 x14ac:dyDescent="0.4">
      <c r="A483" s="2">
        <v>479</v>
      </c>
      <c r="B483" s="33">
        <v>6120009363</v>
      </c>
      <c r="C483" s="4" t="s">
        <v>3371</v>
      </c>
      <c r="D483" s="18" t="s">
        <v>1181</v>
      </c>
      <c r="E483" s="18" t="s">
        <v>3380</v>
      </c>
      <c r="F483" s="2" t="s">
        <v>59</v>
      </c>
      <c r="G483" s="13">
        <v>0</v>
      </c>
      <c r="H483" s="69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 x14ac:dyDescent="0.4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1">
        <v>0</v>
      </c>
      <c r="H484" s="69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 x14ac:dyDescent="0.4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1">
        <v>0</v>
      </c>
      <c r="H485" s="69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 x14ac:dyDescent="0.4">
      <c r="A486" s="2">
        <v>482</v>
      </c>
      <c r="B486" s="33">
        <v>6120009366</v>
      </c>
      <c r="C486" s="3" t="s">
        <v>3055</v>
      </c>
      <c r="D486" s="16" t="s">
        <v>3066</v>
      </c>
      <c r="E486" s="16" t="s">
        <v>3067</v>
      </c>
      <c r="F486" s="2" t="s">
        <v>59</v>
      </c>
      <c r="G486" s="58">
        <v>0</v>
      </c>
      <c r="H486" s="69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 x14ac:dyDescent="0.4">
      <c r="A487" s="2">
        <v>483</v>
      </c>
      <c r="B487" s="33">
        <v>6120009367</v>
      </c>
      <c r="C487" s="3" t="s">
        <v>3191</v>
      </c>
      <c r="D487" s="16" t="s">
        <v>1116</v>
      </c>
      <c r="E487" s="16" t="s">
        <v>3192</v>
      </c>
      <c r="F487" s="2" t="s">
        <v>59</v>
      </c>
      <c r="G487" s="13">
        <v>0</v>
      </c>
      <c r="H487" s="69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 x14ac:dyDescent="0.4">
      <c r="A488" s="2">
        <v>484</v>
      </c>
      <c r="B488" s="33">
        <v>6120009368</v>
      </c>
      <c r="C488" s="3" t="s">
        <v>3228</v>
      </c>
      <c r="D488" s="16" t="s">
        <v>3235</v>
      </c>
      <c r="E488" s="16" t="s">
        <v>3236</v>
      </c>
      <c r="F488" s="2" t="s">
        <v>59</v>
      </c>
      <c r="G488" s="13">
        <v>0</v>
      </c>
      <c r="H488" s="69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 x14ac:dyDescent="0.4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3328</v>
      </c>
      <c r="G489" s="71">
        <v>3029.76</v>
      </c>
      <c r="H489" s="69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 x14ac:dyDescent="0.4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3297</v>
      </c>
      <c r="G490" s="71">
        <v>198.50000000000006</v>
      </c>
      <c r="H490" s="69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 x14ac:dyDescent="0.4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1">
        <v>0</v>
      </c>
      <c r="H491" s="69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 x14ac:dyDescent="0.4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1">
        <v>0</v>
      </c>
      <c r="H492" s="69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 x14ac:dyDescent="0.4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3252</v>
      </c>
      <c r="G493" s="71">
        <v>86.14</v>
      </c>
      <c r="H493" s="69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 x14ac:dyDescent="0.4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3283</v>
      </c>
      <c r="G494" s="71">
        <v>4138.2700000000004</v>
      </c>
      <c r="H494" s="69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 x14ac:dyDescent="0.4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3329</v>
      </c>
      <c r="G495" s="71">
        <v>1606.6499999999999</v>
      </c>
      <c r="H495" s="69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 x14ac:dyDescent="0.4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3330</v>
      </c>
      <c r="G496" s="71">
        <v>1850.0900000000001</v>
      </c>
      <c r="H496" s="69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 x14ac:dyDescent="0.4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1">
        <v>0</v>
      </c>
      <c r="H497" s="69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 x14ac:dyDescent="0.4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1">
        <v>0</v>
      </c>
      <c r="H498" s="69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 x14ac:dyDescent="0.4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3315</v>
      </c>
      <c r="G499" s="71">
        <v>2962.36</v>
      </c>
      <c r="H499" s="69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 x14ac:dyDescent="0.4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1">
        <v>0</v>
      </c>
      <c r="H500" s="69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 x14ac:dyDescent="0.4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1">
        <v>0</v>
      </c>
      <c r="H501" s="69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 x14ac:dyDescent="0.4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1">
        <v>0</v>
      </c>
      <c r="H502" s="69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 x14ac:dyDescent="0.4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3281</v>
      </c>
      <c r="G503" s="71">
        <v>314.64000000000004</v>
      </c>
      <c r="H503" s="69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 x14ac:dyDescent="0.4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3263</v>
      </c>
      <c r="G504" s="71">
        <v>4643.8600000000006</v>
      </c>
      <c r="H504" s="69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 x14ac:dyDescent="0.4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3266</v>
      </c>
      <c r="G505" s="71">
        <v>415.69999999999993</v>
      </c>
      <c r="H505" s="69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 x14ac:dyDescent="0.4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3331</v>
      </c>
      <c r="G506" s="71">
        <v>1056.1500000000001</v>
      </c>
      <c r="H506" s="69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 x14ac:dyDescent="0.4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3332</v>
      </c>
      <c r="G507" s="71">
        <v>1913.7400000000002</v>
      </c>
      <c r="H507" s="69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 x14ac:dyDescent="0.4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3258</v>
      </c>
      <c r="G508" s="71">
        <v>1187.2199999999998</v>
      </c>
      <c r="H508" s="69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 x14ac:dyDescent="0.4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3263</v>
      </c>
      <c r="G509" s="71">
        <v>9096.6799999999985</v>
      </c>
      <c r="H509" s="69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 x14ac:dyDescent="0.4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3266</v>
      </c>
      <c r="G510" s="71">
        <v>539.29999999999995</v>
      </c>
      <c r="H510" s="69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 x14ac:dyDescent="0.4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3263</v>
      </c>
      <c r="G511" s="71">
        <v>1838.8700000000008</v>
      </c>
      <c r="H511" s="69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 x14ac:dyDescent="0.4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3135</v>
      </c>
      <c r="G512" s="71">
        <v>41.21</v>
      </c>
      <c r="H512" s="69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 x14ac:dyDescent="0.4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3121</v>
      </c>
      <c r="G513" s="71">
        <v>569.25</v>
      </c>
      <c r="H513" s="69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 x14ac:dyDescent="0.4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3261</v>
      </c>
      <c r="G514" s="71">
        <v>689.09999999999991</v>
      </c>
      <c r="H514" s="69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 x14ac:dyDescent="0.4">
      <c r="A515" s="2">
        <v>511</v>
      </c>
      <c r="B515" s="33">
        <v>6120009395</v>
      </c>
      <c r="C515" s="3" t="s">
        <v>3056</v>
      </c>
      <c r="D515" s="16" t="s">
        <v>3068</v>
      </c>
      <c r="E515" s="16" t="s">
        <v>3069</v>
      </c>
      <c r="F515" s="2" t="s">
        <v>59</v>
      </c>
      <c r="G515" s="58">
        <v>0</v>
      </c>
      <c r="H515" s="69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 x14ac:dyDescent="0.4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3333</v>
      </c>
      <c r="G516" s="71">
        <v>1513</v>
      </c>
      <c r="H516" s="69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 x14ac:dyDescent="0.4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3201</v>
      </c>
      <c r="G517" s="71">
        <v>157.36000000000001</v>
      </c>
      <c r="H517" s="69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 x14ac:dyDescent="0.4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1">
        <v>0</v>
      </c>
      <c r="H518" s="69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 x14ac:dyDescent="0.4">
      <c r="A519" s="2">
        <v>515</v>
      </c>
      <c r="B519" s="33">
        <v>6120009399</v>
      </c>
      <c r="C519" s="4" t="s">
        <v>3041</v>
      </c>
      <c r="D519" s="16" t="s">
        <v>3013</v>
      </c>
      <c r="E519" s="16" t="s">
        <v>3014</v>
      </c>
      <c r="F519" s="2" t="s">
        <v>3272</v>
      </c>
      <c r="G519" s="58">
        <v>97.399999999999991</v>
      </c>
      <c r="H519" s="69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 x14ac:dyDescent="0.4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3255</v>
      </c>
      <c r="G520" s="71">
        <v>288.37</v>
      </c>
      <c r="H520" s="69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 x14ac:dyDescent="0.4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3281</v>
      </c>
      <c r="G521" s="71">
        <v>2228.3400000000011</v>
      </c>
      <c r="H521" s="69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 x14ac:dyDescent="0.4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3255</v>
      </c>
      <c r="G522" s="71">
        <v>14.99</v>
      </c>
      <c r="H522" s="69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 x14ac:dyDescent="0.4">
      <c r="A523" s="2">
        <v>519</v>
      </c>
      <c r="B523" s="33">
        <v>6120009403</v>
      </c>
      <c r="C523" s="3" t="s">
        <v>3207</v>
      </c>
      <c r="D523" s="16" t="s">
        <v>1273</v>
      </c>
      <c r="E523" s="16" t="s">
        <v>3213</v>
      </c>
      <c r="F523" s="2" t="s">
        <v>3252</v>
      </c>
      <c r="G523" s="13">
        <v>3.75</v>
      </c>
      <c r="H523" s="69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 x14ac:dyDescent="0.4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3255</v>
      </c>
      <c r="G524" s="71">
        <v>41.21</v>
      </c>
      <c r="H524" s="69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 x14ac:dyDescent="0.4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3255</v>
      </c>
      <c r="G525" s="71">
        <v>119.84</v>
      </c>
      <c r="H525" s="69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 x14ac:dyDescent="0.4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3202</v>
      </c>
      <c r="G526" s="71">
        <v>63.71</v>
      </c>
      <c r="H526" s="69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 x14ac:dyDescent="0.4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1">
        <v>0</v>
      </c>
      <c r="H527" s="69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 x14ac:dyDescent="0.4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3264</v>
      </c>
      <c r="G528" s="71">
        <v>1516.7900000000004</v>
      </c>
      <c r="H528" s="69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 x14ac:dyDescent="0.4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3263</v>
      </c>
      <c r="G529" s="71">
        <v>5613.82</v>
      </c>
      <c r="H529" s="69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 x14ac:dyDescent="0.4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3253</v>
      </c>
      <c r="G530" s="71">
        <v>198.49</v>
      </c>
      <c r="H530" s="69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 x14ac:dyDescent="0.4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3334</v>
      </c>
      <c r="G531" s="71">
        <v>1337.0500000000004</v>
      </c>
      <c r="H531" s="69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 x14ac:dyDescent="0.4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3263</v>
      </c>
      <c r="G532" s="71">
        <v>1700.3000000000006</v>
      </c>
      <c r="H532" s="69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 x14ac:dyDescent="0.4">
      <c r="A533" s="2">
        <v>529</v>
      </c>
      <c r="B533" s="33">
        <v>6120009413</v>
      </c>
      <c r="C533" s="3" t="s">
        <v>3081</v>
      </c>
      <c r="D533" s="16" t="s">
        <v>1300</v>
      </c>
      <c r="E533" s="16" t="s">
        <v>3082</v>
      </c>
      <c r="F533" s="2" t="s">
        <v>3287</v>
      </c>
      <c r="G533" s="58">
        <v>438.19000000000005</v>
      </c>
      <c r="H533" s="69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 x14ac:dyDescent="0.4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3264</v>
      </c>
      <c r="G534" s="71">
        <v>861.40000000000009</v>
      </c>
      <c r="H534" s="69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 x14ac:dyDescent="0.4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3287</v>
      </c>
      <c r="G535" s="71">
        <v>228.47</v>
      </c>
      <c r="H535" s="69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 x14ac:dyDescent="0.4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3263</v>
      </c>
      <c r="G536" s="71">
        <v>1599.2000000000005</v>
      </c>
      <c r="H536" s="69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 x14ac:dyDescent="0.4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3263</v>
      </c>
      <c r="G537" s="71">
        <v>636.72000000000025</v>
      </c>
      <c r="H537" s="69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 x14ac:dyDescent="0.4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1">
        <v>0</v>
      </c>
      <c r="H538" s="69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 x14ac:dyDescent="0.4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3262</v>
      </c>
      <c r="G539" s="71">
        <v>434.43</v>
      </c>
      <c r="H539" s="69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 x14ac:dyDescent="0.4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3262</v>
      </c>
      <c r="G540" s="71">
        <v>333.31000000000006</v>
      </c>
      <c r="H540" s="69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 x14ac:dyDescent="0.4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3263</v>
      </c>
      <c r="G541" s="71">
        <v>2752.6599999999994</v>
      </c>
      <c r="H541" s="69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 x14ac:dyDescent="0.4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3261</v>
      </c>
      <c r="G542" s="71">
        <v>2172.12</v>
      </c>
      <c r="H542" s="69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 x14ac:dyDescent="0.4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3198</v>
      </c>
      <c r="G543" s="71">
        <v>3089.66</v>
      </c>
      <c r="H543" s="69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 x14ac:dyDescent="0.4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3258</v>
      </c>
      <c r="G544" s="71">
        <v>999.95</v>
      </c>
      <c r="H544" s="69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 x14ac:dyDescent="0.4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1">
        <v>0</v>
      </c>
      <c r="H545" s="69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 x14ac:dyDescent="0.4">
      <c r="A546" s="2">
        <v>542</v>
      </c>
      <c r="B546" s="33">
        <v>6120009426</v>
      </c>
      <c r="C546" s="3" t="s">
        <v>3151</v>
      </c>
      <c r="D546" s="16" t="s">
        <v>3158</v>
      </c>
      <c r="E546" s="16" t="s">
        <v>3159</v>
      </c>
      <c r="F546" s="2" t="s">
        <v>3256</v>
      </c>
      <c r="G546" s="58">
        <v>363.27</v>
      </c>
      <c r="H546" s="69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 x14ac:dyDescent="0.4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1">
        <v>0</v>
      </c>
      <c r="H547" s="69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 x14ac:dyDescent="0.4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3335</v>
      </c>
      <c r="G548" s="71">
        <v>404.49</v>
      </c>
      <c r="H548" s="69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 x14ac:dyDescent="0.4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3336</v>
      </c>
      <c r="G549" s="71">
        <v>771.4899999999999</v>
      </c>
      <c r="H549" s="69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 x14ac:dyDescent="0.4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1">
        <v>0</v>
      </c>
      <c r="H550" s="69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 x14ac:dyDescent="0.4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3252</v>
      </c>
      <c r="G551" s="71">
        <v>37.450000000000003</v>
      </c>
      <c r="H551" s="69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 x14ac:dyDescent="0.4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3263</v>
      </c>
      <c r="G552" s="71">
        <v>1921.2700000000009</v>
      </c>
      <c r="H552" s="69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 x14ac:dyDescent="0.4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3337</v>
      </c>
      <c r="G553" s="71">
        <v>2516.69</v>
      </c>
      <c r="H553" s="69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 x14ac:dyDescent="0.4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3338</v>
      </c>
      <c r="G554" s="71">
        <v>277.21000000000004</v>
      </c>
      <c r="H554" s="69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 x14ac:dyDescent="0.4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3260</v>
      </c>
      <c r="G555" s="71">
        <v>1262.1200000000003</v>
      </c>
      <c r="H555" s="69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 x14ac:dyDescent="0.4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3339</v>
      </c>
      <c r="G556" s="71">
        <v>18.740000000000002</v>
      </c>
      <c r="H556" s="69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 x14ac:dyDescent="0.4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3254</v>
      </c>
      <c r="G557" s="71">
        <v>445.68</v>
      </c>
      <c r="H557" s="69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 x14ac:dyDescent="0.4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1">
        <v>0</v>
      </c>
      <c r="H558" s="69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 x14ac:dyDescent="0.4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3164</v>
      </c>
      <c r="G559" s="71">
        <v>1411.8899999999999</v>
      </c>
      <c r="H559" s="69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 x14ac:dyDescent="0.4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1">
        <v>0</v>
      </c>
      <c r="H560" s="69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 x14ac:dyDescent="0.4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1">
        <v>0</v>
      </c>
      <c r="H561" s="69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 x14ac:dyDescent="0.4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3263</v>
      </c>
      <c r="G562" s="71">
        <v>1179.7500000000002</v>
      </c>
      <c r="H562" s="69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 x14ac:dyDescent="0.4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3263</v>
      </c>
      <c r="G563" s="71">
        <v>2587.8799999999997</v>
      </c>
      <c r="H563" s="69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 x14ac:dyDescent="0.4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3340</v>
      </c>
      <c r="G564" s="71">
        <v>239.70999999999998</v>
      </c>
      <c r="H564" s="69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 x14ac:dyDescent="0.4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3341</v>
      </c>
      <c r="G565" s="71">
        <v>749.05000000000007</v>
      </c>
      <c r="H565" s="69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 x14ac:dyDescent="0.4">
      <c r="A566" s="2">
        <v>562</v>
      </c>
      <c r="B566" s="33">
        <v>6120009446</v>
      </c>
      <c r="C566" s="3" t="s">
        <v>3189</v>
      </c>
      <c r="D566" s="16" t="s">
        <v>3178</v>
      </c>
      <c r="E566" s="16" t="s">
        <v>3190</v>
      </c>
      <c r="F566" s="2" t="s">
        <v>3253</v>
      </c>
      <c r="G566" s="13">
        <v>14.98</v>
      </c>
      <c r="H566" s="69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 x14ac:dyDescent="0.4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3256</v>
      </c>
      <c r="G567" s="71">
        <v>295.86</v>
      </c>
      <c r="H567" s="69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 x14ac:dyDescent="0.4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3281</v>
      </c>
      <c r="G568" s="71">
        <v>797.74</v>
      </c>
      <c r="H568" s="69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 x14ac:dyDescent="0.4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1">
        <v>0</v>
      </c>
      <c r="H569" s="69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 x14ac:dyDescent="0.4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3342</v>
      </c>
      <c r="G570" s="58">
        <v>52.44</v>
      </c>
      <c r="H570" s="69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 x14ac:dyDescent="0.4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3260</v>
      </c>
      <c r="G571" s="71">
        <v>1434.4000000000003</v>
      </c>
      <c r="H571" s="69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 x14ac:dyDescent="0.4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3260</v>
      </c>
      <c r="G572" s="71">
        <v>1134.7800000000004</v>
      </c>
      <c r="H572" s="69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 x14ac:dyDescent="0.4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1">
        <v>0</v>
      </c>
      <c r="H573" s="69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 x14ac:dyDescent="0.4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3166</v>
      </c>
      <c r="G574" s="71">
        <v>112.36</v>
      </c>
      <c r="H574" s="69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 x14ac:dyDescent="0.4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3343</v>
      </c>
      <c r="G575" s="71">
        <v>1479.3300000000004</v>
      </c>
      <c r="H575" s="69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 x14ac:dyDescent="0.4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3344</v>
      </c>
      <c r="G576" s="71">
        <v>1704.0400000000006</v>
      </c>
      <c r="H576" s="69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 x14ac:dyDescent="0.4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3263</v>
      </c>
      <c r="G577" s="71">
        <v>10231.4</v>
      </c>
      <c r="H577" s="69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 x14ac:dyDescent="0.4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1">
        <v>0</v>
      </c>
      <c r="H578" s="69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 x14ac:dyDescent="0.4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3276</v>
      </c>
      <c r="G579" s="71">
        <v>419.46000000000015</v>
      </c>
      <c r="H579" s="69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 x14ac:dyDescent="0.4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3252</v>
      </c>
      <c r="G580" s="71">
        <v>56.18</v>
      </c>
      <c r="H580" s="69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 x14ac:dyDescent="0.4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3263</v>
      </c>
      <c r="G581" s="71">
        <v>15186.029999999999</v>
      </c>
      <c r="H581" s="69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 x14ac:dyDescent="0.4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1">
        <v>0</v>
      </c>
      <c r="H582" s="69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 x14ac:dyDescent="0.4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1">
        <v>0</v>
      </c>
      <c r="H583" s="69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 x14ac:dyDescent="0.4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3252</v>
      </c>
      <c r="G584" s="71">
        <v>131.07999999999998</v>
      </c>
      <c r="H584" s="69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 x14ac:dyDescent="0.4">
      <c r="A585" s="2">
        <v>581</v>
      </c>
      <c r="B585" s="33">
        <v>6120009465</v>
      </c>
      <c r="C585" s="3" t="s">
        <v>3057</v>
      </c>
      <c r="D585" s="16" t="s">
        <v>3070</v>
      </c>
      <c r="E585" s="16" t="s">
        <v>3071</v>
      </c>
      <c r="F585" s="3" t="s">
        <v>3266</v>
      </c>
      <c r="G585" s="71">
        <v>71.17</v>
      </c>
      <c r="H585" s="69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 x14ac:dyDescent="0.4">
      <c r="A586" s="2">
        <v>582</v>
      </c>
      <c r="B586" s="33">
        <v>6120009466</v>
      </c>
      <c r="C586" s="3" t="s">
        <v>3138</v>
      </c>
      <c r="D586" s="16" t="s">
        <v>1443</v>
      </c>
      <c r="E586" s="16" t="s">
        <v>3144</v>
      </c>
      <c r="F586" s="2" t="s">
        <v>3196</v>
      </c>
      <c r="G586" s="58">
        <v>11.25</v>
      </c>
      <c r="H586" s="69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 x14ac:dyDescent="0.4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3123</v>
      </c>
      <c r="G587" s="71">
        <v>112.38999999999999</v>
      </c>
      <c r="H587" s="69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 x14ac:dyDescent="0.4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1">
        <v>0</v>
      </c>
      <c r="H588" s="69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 x14ac:dyDescent="0.4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3256</v>
      </c>
      <c r="G589" s="71">
        <v>382</v>
      </c>
      <c r="H589" s="69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 x14ac:dyDescent="0.4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3254</v>
      </c>
      <c r="G590" s="71">
        <v>644.16999999999985</v>
      </c>
      <c r="H590" s="69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 x14ac:dyDescent="0.4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3295</v>
      </c>
      <c r="G591" s="71">
        <v>3643.93</v>
      </c>
      <c r="H591" s="69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 x14ac:dyDescent="0.4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1">
        <v>0</v>
      </c>
      <c r="H592" s="69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 x14ac:dyDescent="0.4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1">
        <v>0</v>
      </c>
      <c r="H593" s="69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 x14ac:dyDescent="0.4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3252</v>
      </c>
      <c r="G594" s="71">
        <v>89.88</v>
      </c>
      <c r="H594" s="69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 x14ac:dyDescent="0.4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3345</v>
      </c>
      <c r="G595" s="71">
        <v>887.64000000000021</v>
      </c>
      <c r="H595" s="69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 x14ac:dyDescent="0.4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3221</v>
      </c>
      <c r="G596" s="71">
        <v>6115.6400000000012</v>
      </c>
      <c r="H596" s="69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 x14ac:dyDescent="0.4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3252</v>
      </c>
      <c r="G597" s="71">
        <v>74.900000000000006</v>
      </c>
      <c r="H597" s="69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 x14ac:dyDescent="0.4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1">
        <v>0</v>
      </c>
      <c r="H598" s="69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 x14ac:dyDescent="0.4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9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 x14ac:dyDescent="0.4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3263</v>
      </c>
      <c r="G600" s="71">
        <v>7018.1800000000012</v>
      </c>
      <c r="H600" s="69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 x14ac:dyDescent="0.4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3260</v>
      </c>
      <c r="G601" s="71">
        <v>498.16</v>
      </c>
      <c r="H601" s="69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 x14ac:dyDescent="0.4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3038</v>
      </c>
      <c r="G602" s="71">
        <v>464.42</v>
      </c>
      <c r="H602" s="69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 x14ac:dyDescent="0.4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3410</v>
      </c>
      <c r="G603" s="72">
        <v>228.54</v>
      </c>
      <c r="H603" s="69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 x14ac:dyDescent="0.4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3263</v>
      </c>
      <c r="G604" s="71">
        <v>2932.4100000000003</v>
      </c>
      <c r="H604" s="69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 x14ac:dyDescent="0.4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3315</v>
      </c>
      <c r="G605" s="71">
        <v>2535.4500000000007</v>
      </c>
      <c r="H605" s="69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 x14ac:dyDescent="0.4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3409</v>
      </c>
      <c r="G606" s="71">
        <v>4209.43</v>
      </c>
      <c r="H606" s="69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 x14ac:dyDescent="0.4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3346</v>
      </c>
      <c r="G607" s="71">
        <v>3434.2200000000007</v>
      </c>
      <c r="H607" s="69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 x14ac:dyDescent="0.4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3263</v>
      </c>
      <c r="G608" s="71">
        <v>4763.7199999999993</v>
      </c>
      <c r="H608" s="69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 x14ac:dyDescent="0.4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3263</v>
      </c>
      <c r="G609" s="71">
        <v>999.96999999999991</v>
      </c>
      <c r="H609" s="69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 x14ac:dyDescent="0.4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3252</v>
      </c>
      <c r="G610" s="71">
        <v>82.39</v>
      </c>
      <c r="H610" s="69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 x14ac:dyDescent="0.4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3263</v>
      </c>
      <c r="G611" s="71">
        <v>3235.7500000000005</v>
      </c>
      <c r="H611" s="69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 x14ac:dyDescent="0.4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3263</v>
      </c>
      <c r="G612" s="71">
        <v>4853.5600000000013</v>
      </c>
      <c r="H612" s="69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 x14ac:dyDescent="0.4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3254</v>
      </c>
      <c r="G613" s="71">
        <v>524.31999999999994</v>
      </c>
      <c r="H613" s="69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 x14ac:dyDescent="0.4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3263</v>
      </c>
      <c r="G614" s="71">
        <v>1280.8300000000004</v>
      </c>
      <c r="H614" s="69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 x14ac:dyDescent="0.4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3263</v>
      </c>
      <c r="G615" s="71">
        <v>5126.9600000000009</v>
      </c>
      <c r="H615" s="69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 x14ac:dyDescent="0.4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3254</v>
      </c>
      <c r="G616" s="71">
        <v>254.68</v>
      </c>
      <c r="H616" s="69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 x14ac:dyDescent="0.4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3263</v>
      </c>
      <c r="G617" s="71">
        <v>4550.2300000000005</v>
      </c>
      <c r="H617" s="69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 x14ac:dyDescent="0.4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1">
        <v>0</v>
      </c>
      <c r="H618" s="69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 x14ac:dyDescent="0.4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1">
        <v>0</v>
      </c>
      <c r="H619" s="69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 x14ac:dyDescent="0.4">
      <c r="A620" s="2">
        <v>616</v>
      </c>
      <c r="B620" s="33">
        <v>6120009500</v>
      </c>
      <c r="C620" s="3" t="s">
        <v>1531</v>
      </c>
      <c r="D620" s="16" t="s">
        <v>2952</v>
      </c>
      <c r="E620" s="16" t="s">
        <v>1532</v>
      </c>
      <c r="F620" s="3" t="s">
        <v>59</v>
      </c>
      <c r="G620" s="71">
        <v>0</v>
      </c>
      <c r="H620" s="69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 x14ac:dyDescent="0.4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3347</v>
      </c>
      <c r="G621" s="71">
        <v>756.5300000000002</v>
      </c>
      <c r="H621" s="69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 x14ac:dyDescent="0.4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3263</v>
      </c>
      <c r="G622" s="71">
        <v>1554.2300000000005</v>
      </c>
      <c r="H622" s="69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 x14ac:dyDescent="0.4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3263</v>
      </c>
      <c r="G623" s="71">
        <v>1224.6800000000005</v>
      </c>
      <c r="H623" s="69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 x14ac:dyDescent="0.4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3263</v>
      </c>
      <c r="G624" s="71">
        <v>3842.44</v>
      </c>
      <c r="H624" s="69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 x14ac:dyDescent="0.4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3263</v>
      </c>
      <c r="G625" s="71">
        <v>1254.6400000000003</v>
      </c>
      <c r="H625" s="69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 x14ac:dyDescent="0.4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3263</v>
      </c>
      <c r="G626" s="71">
        <v>1932.4900000000011</v>
      </c>
      <c r="H626" s="69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 x14ac:dyDescent="0.4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3263</v>
      </c>
      <c r="G627" s="71">
        <v>1722.7600000000002</v>
      </c>
      <c r="H627" s="69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 x14ac:dyDescent="0.4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3263</v>
      </c>
      <c r="G628" s="71">
        <v>1134.8000000000004</v>
      </c>
      <c r="H628" s="69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 x14ac:dyDescent="0.4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3263</v>
      </c>
      <c r="G629" s="71">
        <v>1056.1500000000005</v>
      </c>
      <c r="H629" s="69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 x14ac:dyDescent="0.4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1">
        <v>0</v>
      </c>
      <c r="H630" s="69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 x14ac:dyDescent="0.4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1">
        <v>0</v>
      </c>
      <c r="H631" s="69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 x14ac:dyDescent="0.4">
      <c r="A632" s="2">
        <v>628</v>
      </c>
      <c r="B632" s="33">
        <v>6120009512</v>
      </c>
      <c r="C632" s="3" t="s">
        <v>3058</v>
      </c>
      <c r="D632" s="16" t="s">
        <v>3072</v>
      </c>
      <c r="E632" s="16" t="s">
        <v>3073</v>
      </c>
      <c r="F632" s="3" t="s">
        <v>59</v>
      </c>
      <c r="G632" s="71">
        <v>0</v>
      </c>
      <c r="H632" s="69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 x14ac:dyDescent="0.4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3252</v>
      </c>
      <c r="G633" s="71">
        <v>74.900000000000006</v>
      </c>
      <c r="H633" s="69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 x14ac:dyDescent="0.4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3263</v>
      </c>
      <c r="G634" s="71">
        <v>3389.31</v>
      </c>
      <c r="H634" s="69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 x14ac:dyDescent="0.4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3330</v>
      </c>
      <c r="G635" s="71">
        <v>1295.8300000000002</v>
      </c>
      <c r="H635" s="69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 x14ac:dyDescent="0.4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3263</v>
      </c>
      <c r="G636" s="71">
        <v>5434.0300000000007</v>
      </c>
      <c r="H636" s="69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 x14ac:dyDescent="0.4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3253</v>
      </c>
      <c r="G637" s="71">
        <v>101.12</v>
      </c>
      <c r="H637" s="69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 x14ac:dyDescent="0.4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3252</v>
      </c>
      <c r="G638" s="71">
        <v>44.94</v>
      </c>
      <c r="H638" s="69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 x14ac:dyDescent="0.4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3163</v>
      </c>
      <c r="G639" s="71">
        <v>67.41</v>
      </c>
      <c r="H639" s="69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 x14ac:dyDescent="0.4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3252</v>
      </c>
      <c r="G640" s="71">
        <v>44.94</v>
      </c>
      <c r="H640" s="69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 x14ac:dyDescent="0.4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1">
        <v>0</v>
      </c>
      <c r="H641" s="69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 x14ac:dyDescent="0.4">
      <c r="A642" s="2">
        <v>638</v>
      </c>
      <c r="B642" s="33">
        <v>6120009522</v>
      </c>
      <c r="C642" s="3" t="s">
        <v>1586</v>
      </c>
      <c r="D642" s="16" t="s">
        <v>2992</v>
      </c>
      <c r="E642" s="16" t="s">
        <v>1587</v>
      </c>
      <c r="F642" s="3" t="s">
        <v>59</v>
      </c>
      <c r="G642" s="71">
        <v>0</v>
      </c>
      <c r="H642" s="69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 x14ac:dyDescent="0.4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3148</v>
      </c>
      <c r="G643" s="58">
        <v>1531.7400000000002</v>
      </c>
      <c r="H643" s="69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 x14ac:dyDescent="0.4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3252</v>
      </c>
      <c r="G644" s="71">
        <v>14.98</v>
      </c>
      <c r="H644" s="69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 x14ac:dyDescent="0.4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3263</v>
      </c>
      <c r="G645" s="71">
        <v>3400.5299999999997</v>
      </c>
      <c r="H645" s="69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 x14ac:dyDescent="0.4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3263</v>
      </c>
      <c r="G646" s="71">
        <v>2823.8</v>
      </c>
      <c r="H646" s="69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 x14ac:dyDescent="0.4">
      <c r="A647" s="2">
        <v>643</v>
      </c>
      <c r="B647" s="33">
        <v>6120009527</v>
      </c>
      <c r="C647" s="3" t="s">
        <v>3059</v>
      </c>
      <c r="D647" s="16" t="s">
        <v>3074</v>
      </c>
      <c r="E647" s="16" t="s">
        <v>3075</v>
      </c>
      <c r="F647" s="2" t="s">
        <v>59</v>
      </c>
      <c r="G647" s="58">
        <v>0</v>
      </c>
      <c r="H647" s="69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 x14ac:dyDescent="0.4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3348</v>
      </c>
      <c r="G648" s="71">
        <v>250.98</v>
      </c>
      <c r="H648" s="69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 x14ac:dyDescent="0.4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3252</v>
      </c>
      <c r="G649" s="71">
        <v>29.96</v>
      </c>
      <c r="H649" s="69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 x14ac:dyDescent="0.4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3252</v>
      </c>
      <c r="G650" s="71">
        <v>138.57</v>
      </c>
      <c r="H650" s="69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 x14ac:dyDescent="0.4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3261</v>
      </c>
      <c r="G651" s="71">
        <v>146.07999999999998</v>
      </c>
      <c r="H651" s="69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 x14ac:dyDescent="0.4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3260</v>
      </c>
      <c r="G652" s="71">
        <v>1048.67</v>
      </c>
      <c r="H652" s="69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 x14ac:dyDescent="0.4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1">
        <v>0</v>
      </c>
      <c r="H653" s="69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 x14ac:dyDescent="0.4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3256</v>
      </c>
      <c r="G654" s="71">
        <v>969.97</v>
      </c>
      <c r="H654" s="69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 x14ac:dyDescent="0.4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1">
        <v>0</v>
      </c>
      <c r="H655" s="69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 x14ac:dyDescent="0.4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3263</v>
      </c>
      <c r="G656" s="71">
        <v>831.50000000000045</v>
      </c>
      <c r="H656" s="69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 x14ac:dyDescent="0.4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3276</v>
      </c>
      <c r="G657" s="71">
        <v>1835.0799999999997</v>
      </c>
      <c r="H657" s="69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 x14ac:dyDescent="0.4">
      <c r="A658" s="2">
        <v>654</v>
      </c>
      <c r="B658" s="33">
        <v>6120009538</v>
      </c>
      <c r="C658" s="3" t="s">
        <v>2923</v>
      </c>
      <c r="D658" s="16" t="s">
        <v>2953</v>
      </c>
      <c r="E658" s="16" t="s">
        <v>2954</v>
      </c>
      <c r="F658" s="3" t="s">
        <v>3349</v>
      </c>
      <c r="G658" s="71">
        <v>206</v>
      </c>
      <c r="H658" s="69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 x14ac:dyDescent="0.4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3253</v>
      </c>
      <c r="G659" s="71">
        <v>37.46</v>
      </c>
      <c r="H659" s="69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 x14ac:dyDescent="0.4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3266</v>
      </c>
      <c r="G660" s="71">
        <v>71.16</v>
      </c>
      <c r="H660" s="69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 x14ac:dyDescent="0.4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3264</v>
      </c>
      <c r="G661" s="71">
        <v>1636.6100000000004</v>
      </c>
      <c r="H661" s="69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 x14ac:dyDescent="0.4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3255</v>
      </c>
      <c r="G662" s="71">
        <v>29.97</v>
      </c>
      <c r="H662" s="69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 x14ac:dyDescent="0.4">
      <c r="A663" s="2">
        <v>659</v>
      </c>
      <c r="B663" s="33">
        <v>6120009543</v>
      </c>
      <c r="C663" s="3" t="s">
        <v>2924</v>
      </c>
      <c r="D663" s="16" t="s">
        <v>2955</v>
      </c>
      <c r="E663" s="16" t="s">
        <v>1642</v>
      </c>
      <c r="F663" s="7" t="s">
        <v>3252</v>
      </c>
      <c r="G663" s="71">
        <v>149.80000000000001</v>
      </c>
      <c r="H663" s="69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 x14ac:dyDescent="0.4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3263</v>
      </c>
      <c r="G664" s="71">
        <v>3561.56</v>
      </c>
      <c r="H664" s="69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 x14ac:dyDescent="0.4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3263</v>
      </c>
      <c r="G665" s="71">
        <v>5643.7999999999993</v>
      </c>
      <c r="H665" s="69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 x14ac:dyDescent="0.4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3263</v>
      </c>
      <c r="G666" s="71">
        <v>382.07000000000011</v>
      </c>
      <c r="H666" s="69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 x14ac:dyDescent="0.4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3167</v>
      </c>
      <c r="G667" s="71">
        <v>22.48</v>
      </c>
      <c r="H667" s="69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 x14ac:dyDescent="0.4">
      <c r="A668" s="2">
        <v>664</v>
      </c>
      <c r="B668" s="33">
        <v>6120009548</v>
      </c>
      <c r="C668" s="3" t="s">
        <v>3060</v>
      </c>
      <c r="D668" s="16" t="s">
        <v>3076</v>
      </c>
      <c r="E668" s="16" t="s">
        <v>3077</v>
      </c>
      <c r="F668" s="2" t="s">
        <v>59</v>
      </c>
      <c r="G668" s="58">
        <v>0</v>
      </c>
      <c r="H668" s="69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 x14ac:dyDescent="0.4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3263</v>
      </c>
      <c r="G669" s="71">
        <v>3494.15</v>
      </c>
      <c r="H669" s="69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 x14ac:dyDescent="0.4">
      <c r="A670" s="2">
        <v>666</v>
      </c>
      <c r="B670" s="33">
        <v>6120009550</v>
      </c>
      <c r="C670" s="3" t="s">
        <v>1652</v>
      </c>
      <c r="D670" s="16" t="s">
        <v>2956</v>
      </c>
      <c r="E670" s="16" t="s">
        <v>1651</v>
      </c>
      <c r="F670" s="7" t="s">
        <v>3263</v>
      </c>
      <c r="G670" s="71">
        <v>3629.01</v>
      </c>
      <c r="H670" s="69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 x14ac:dyDescent="0.4">
      <c r="A671" s="2">
        <v>667</v>
      </c>
      <c r="B671" s="33">
        <v>6120009551</v>
      </c>
      <c r="C671" s="3" t="s">
        <v>1653</v>
      </c>
      <c r="D671" s="16" t="s">
        <v>2957</v>
      </c>
      <c r="E671" s="16" t="s">
        <v>1654</v>
      </c>
      <c r="F671" s="7" t="s">
        <v>3263</v>
      </c>
      <c r="G671" s="71">
        <v>3269.4500000000003</v>
      </c>
      <c r="H671" s="69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 x14ac:dyDescent="0.4">
      <c r="A672" s="2">
        <v>668</v>
      </c>
      <c r="B672" s="33">
        <v>6120009552</v>
      </c>
      <c r="C672" s="3" t="s">
        <v>2170</v>
      </c>
      <c r="D672" s="16" t="s">
        <v>3161</v>
      </c>
      <c r="E672" s="16" t="s">
        <v>3162</v>
      </c>
      <c r="F672" s="4" t="s">
        <v>3266</v>
      </c>
      <c r="G672" s="13">
        <v>426.93999999999994</v>
      </c>
      <c r="H672" s="69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 x14ac:dyDescent="0.4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3263</v>
      </c>
      <c r="G673" s="71">
        <v>6887.1099999999969</v>
      </c>
      <c r="H673" s="69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 x14ac:dyDescent="0.4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3350</v>
      </c>
      <c r="G674" s="71">
        <v>393.29000000000008</v>
      </c>
      <c r="H674" s="69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 x14ac:dyDescent="0.4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3222</v>
      </c>
      <c r="G675" s="71">
        <v>41.22</v>
      </c>
      <c r="H675" s="69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 x14ac:dyDescent="0.4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3261</v>
      </c>
      <c r="G676" s="71">
        <v>734.05</v>
      </c>
      <c r="H676" s="69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 x14ac:dyDescent="0.4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3261</v>
      </c>
      <c r="G677" s="71">
        <v>344.54999999999995</v>
      </c>
      <c r="H677" s="69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 x14ac:dyDescent="0.4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3263</v>
      </c>
      <c r="G678" s="71">
        <v>2992.3100000000004</v>
      </c>
      <c r="H678" s="69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 x14ac:dyDescent="0.4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3263</v>
      </c>
      <c r="G679" s="71">
        <v>1786.4300000000005</v>
      </c>
      <c r="H679" s="69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 x14ac:dyDescent="0.4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1">
        <v>0</v>
      </c>
      <c r="H680" s="69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 x14ac:dyDescent="0.4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3252</v>
      </c>
      <c r="G681" s="71">
        <v>86.14</v>
      </c>
      <c r="H681" s="69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 x14ac:dyDescent="0.4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1">
        <v>0</v>
      </c>
      <c r="H682" s="69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 x14ac:dyDescent="0.4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3411</v>
      </c>
      <c r="G683" s="71">
        <v>674.16</v>
      </c>
      <c r="H683" s="69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 x14ac:dyDescent="0.4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3084</v>
      </c>
      <c r="F684" s="3" t="s">
        <v>59</v>
      </c>
      <c r="G684" s="71">
        <v>0</v>
      </c>
      <c r="H684" s="69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 x14ac:dyDescent="0.4">
      <c r="A685" s="2">
        <v>681</v>
      </c>
      <c r="B685" s="33">
        <v>6120009565</v>
      </c>
      <c r="C685" s="3" t="s">
        <v>1684</v>
      </c>
      <c r="D685" s="16" t="s">
        <v>2958</v>
      </c>
      <c r="E685" s="16" t="s">
        <v>1685</v>
      </c>
      <c r="F685" s="7" t="s">
        <v>59</v>
      </c>
      <c r="G685" s="71">
        <v>0</v>
      </c>
      <c r="H685" s="69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 x14ac:dyDescent="0.4">
      <c r="A686" s="2">
        <v>682</v>
      </c>
      <c r="B686" s="33">
        <v>6120009566</v>
      </c>
      <c r="C686" s="3" t="s">
        <v>1686</v>
      </c>
      <c r="D686" s="16" t="s">
        <v>2959</v>
      </c>
      <c r="E686" s="16" t="s">
        <v>1687</v>
      </c>
      <c r="F686" s="7" t="s">
        <v>3218</v>
      </c>
      <c r="G686" s="71">
        <v>3834.9400000000005</v>
      </c>
      <c r="H686" s="69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 x14ac:dyDescent="0.4">
      <c r="A687" s="2">
        <v>683</v>
      </c>
      <c r="B687" s="33">
        <v>6120009567</v>
      </c>
      <c r="C687" s="3" t="s">
        <v>1688</v>
      </c>
      <c r="D687" s="16" t="s">
        <v>2960</v>
      </c>
      <c r="E687" s="16" t="s">
        <v>1689</v>
      </c>
      <c r="F687" s="3" t="s">
        <v>3203</v>
      </c>
      <c r="G687" s="71">
        <v>580.51</v>
      </c>
      <c r="H687" s="69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 x14ac:dyDescent="0.4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1">
        <v>0</v>
      </c>
      <c r="H688" s="69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 x14ac:dyDescent="0.4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1">
        <v>0</v>
      </c>
      <c r="H689" s="69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 x14ac:dyDescent="0.4">
      <c r="A690" s="2">
        <v>686</v>
      </c>
      <c r="B690" s="33">
        <v>6120009570</v>
      </c>
      <c r="C690" s="4" t="s">
        <v>3372</v>
      </c>
      <c r="D690" s="18" t="s">
        <v>3381</v>
      </c>
      <c r="E690" s="18" t="s">
        <v>3382</v>
      </c>
      <c r="F690" s="2" t="s">
        <v>59</v>
      </c>
      <c r="G690" s="13">
        <v>0</v>
      </c>
      <c r="H690" s="69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 x14ac:dyDescent="0.4">
      <c r="A691" s="2">
        <v>687</v>
      </c>
      <c r="B691" s="33">
        <v>6120009571</v>
      </c>
      <c r="C691" s="3" t="s">
        <v>1695</v>
      </c>
      <c r="D691" s="16" t="s">
        <v>2961</v>
      </c>
      <c r="E691" s="16" t="s">
        <v>1696</v>
      </c>
      <c r="F691" s="3" t="s">
        <v>59</v>
      </c>
      <c r="G691" s="71">
        <v>0</v>
      </c>
      <c r="H691" s="69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 x14ac:dyDescent="0.4">
      <c r="A692" s="2">
        <v>688</v>
      </c>
      <c r="B692" s="33">
        <v>6120009572</v>
      </c>
      <c r="C692" s="3" t="s">
        <v>1697</v>
      </c>
      <c r="D692" s="16" t="s">
        <v>2961</v>
      </c>
      <c r="E692" s="16" t="s">
        <v>1698</v>
      </c>
      <c r="F692" s="3" t="s">
        <v>59</v>
      </c>
      <c r="G692" s="71">
        <v>0</v>
      </c>
      <c r="H692" s="69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 x14ac:dyDescent="0.4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3263</v>
      </c>
      <c r="G693" s="71">
        <v>1322.0700000000004</v>
      </c>
      <c r="H693" s="69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 x14ac:dyDescent="0.4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3263</v>
      </c>
      <c r="G694" s="71">
        <v>1029.9500000000005</v>
      </c>
      <c r="H694" s="69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 x14ac:dyDescent="0.4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3328</v>
      </c>
      <c r="G695" s="71">
        <v>1194.7100000000003</v>
      </c>
      <c r="H695" s="69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 x14ac:dyDescent="0.4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3292</v>
      </c>
      <c r="G696" s="71">
        <v>10276.33</v>
      </c>
      <c r="H696" s="69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 x14ac:dyDescent="0.4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3263</v>
      </c>
      <c r="G697" s="71">
        <v>8830.7900000000009</v>
      </c>
      <c r="H697" s="69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 x14ac:dyDescent="0.4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3292</v>
      </c>
      <c r="G698" s="71">
        <v>1423.1700000000005</v>
      </c>
      <c r="H698" s="69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 x14ac:dyDescent="0.4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3264</v>
      </c>
      <c r="G699" s="71">
        <v>2557.8799999999992</v>
      </c>
      <c r="H699" s="69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 x14ac:dyDescent="0.4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3292</v>
      </c>
      <c r="G700" s="71">
        <v>7362.7599999999993</v>
      </c>
      <c r="H700" s="69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 x14ac:dyDescent="0.4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1">
        <v>0</v>
      </c>
      <c r="H701" s="69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 x14ac:dyDescent="0.4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3351</v>
      </c>
      <c r="G702" s="71">
        <v>2876.2</v>
      </c>
      <c r="H702" s="69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 x14ac:dyDescent="0.4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3352</v>
      </c>
      <c r="G703" s="71">
        <v>127.43999999999998</v>
      </c>
      <c r="H703" s="69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 x14ac:dyDescent="0.4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3353</v>
      </c>
      <c r="G704" s="71">
        <v>3246.97</v>
      </c>
      <c r="H704" s="69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 x14ac:dyDescent="0.4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3252</v>
      </c>
      <c r="G705" s="71">
        <v>52.43</v>
      </c>
      <c r="H705" s="69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 x14ac:dyDescent="0.4">
      <c r="A706" s="2">
        <v>702</v>
      </c>
      <c r="B706" s="33">
        <v>6120009586</v>
      </c>
      <c r="C706" s="3" t="s">
        <v>3019</v>
      </c>
      <c r="D706" s="16" t="s">
        <v>3025</v>
      </c>
      <c r="E706" s="16" t="s">
        <v>3026</v>
      </c>
      <c r="F706" s="2" t="s">
        <v>3340</v>
      </c>
      <c r="G706" s="58">
        <v>2329.41</v>
      </c>
      <c r="H706" s="69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 x14ac:dyDescent="0.4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3264</v>
      </c>
      <c r="G707" s="71">
        <v>2411.84</v>
      </c>
      <c r="H707" s="69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 x14ac:dyDescent="0.4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3292</v>
      </c>
      <c r="G708" s="71">
        <v>280.94000000000005</v>
      </c>
      <c r="H708" s="69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 x14ac:dyDescent="0.4">
      <c r="A709" s="2">
        <v>705</v>
      </c>
      <c r="B709" s="33">
        <v>6120009589</v>
      </c>
      <c r="C709" s="3" t="s">
        <v>202</v>
      </c>
      <c r="D709" s="16" t="s">
        <v>2993</v>
      </c>
      <c r="E709" s="16" t="s">
        <v>2994</v>
      </c>
      <c r="F709" s="7" t="s">
        <v>3263</v>
      </c>
      <c r="G709" s="71">
        <v>18552.780000000002</v>
      </c>
      <c r="H709" s="69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 x14ac:dyDescent="0.4">
      <c r="A710" s="2">
        <v>706</v>
      </c>
      <c r="B710" s="33">
        <v>6120009590</v>
      </c>
      <c r="C710" s="3" t="s">
        <v>210</v>
      </c>
      <c r="D710" s="16" t="s">
        <v>2962</v>
      </c>
      <c r="E710" s="16" t="s">
        <v>2963</v>
      </c>
      <c r="F710" s="7" t="s">
        <v>3263</v>
      </c>
      <c r="G710" s="71">
        <v>8093.03</v>
      </c>
      <c r="H710" s="69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 x14ac:dyDescent="0.4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3263</v>
      </c>
      <c r="G711" s="71">
        <v>2647.78</v>
      </c>
      <c r="H711" s="69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 x14ac:dyDescent="0.4">
      <c r="A712" s="2">
        <v>708</v>
      </c>
      <c r="B712" s="33">
        <v>6120009592</v>
      </c>
      <c r="C712" s="3" t="s">
        <v>1747</v>
      </c>
      <c r="D712" s="16" t="s">
        <v>2995</v>
      </c>
      <c r="E712" s="16" t="s">
        <v>1748</v>
      </c>
      <c r="F712" s="7" t="s">
        <v>3263</v>
      </c>
      <c r="G712" s="71">
        <v>13268.580000000002</v>
      </c>
      <c r="H712" s="69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 x14ac:dyDescent="0.4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3281</v>
      </c>
      <c r="G713" s="71">
        <v>4681.32</v>
      </c>
      <c r="H713" s="69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 x14ac:dyDescent="0.4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2915</v>
      </c>
      <c r="F714" s="3" t="s">
        <v>59</v>
      </c>
      <c r="G714" s="71">
        <v>0</v>
      </c>
      <c r="H714" s="69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 x14ac:dyDescent="0.4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3220</v>
      </c>
      <c r="G715" s="71">
        <v>1029.9100000000001</v>
      </c>
      <c r="H715" s="69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 x14ac:dyDescent="0.4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2996</v>
      </c>
      <c r="F716" s="3" t="s">
        <v>3354</v>
      </c>
      <c r="G716" s="71">
        <v>970.01000000000022</v>
      </c>
      <c r="H716" s="69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 x14ac:dyDescent="0.4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3254</v>
      </c>
      <c r="G717" s="71">
        <v>1711.48</v>
      </c>
      <c r="H717" s="69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 x14ac:dyDescent="0.4">
      <c r="A718" s="2">
        <v>714</v>
      </c>
      <c r="B718" s="33">
        <v>6120009598</v>
      </c>
      <c r="C718" s="3" t="s">
        <v>258</v>
      </c>
      <c r="D718" s="16" t="s">
        <v>2964</v>
      </c>
      <c r="E718" s="16" t="s">
        <v>2965</v>
      </c>
      <c r="F718" s="3" t="s">
        <v>3355</v>
      </c>
      <c r="G718" s="71">
        <v>5478.96</v>
      </c>
      <c r="H718" s="69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 x14ac:dyDescent="0.4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3356</v>
      </c>
      <c r="G719" s="71">
        <v>1194.7200000000005</v>
      </c>
      <c r="H719" s="69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 x14ac:dyDescent="0.4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3356</v>
      </c>
      <c r="G720" s="71">
        <v>1876.3299999999997</v>
      </c>
      <c r="H720" s="69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 x14ac:dyDescent="0.4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3263</v>
      </c>
      <c r="G721" s="71">
        <v>1509.3000000000004</v>
      </c>
      <c r="H721" s="69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 x14ac:dyDescent="0.4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3263</v>
      </c>
      <c r="G722" s="71">
        <v>11017.87</v>
      </c>
      <c r="H722" s="69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 x14ac:dyDescent="0.4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3263</v>
      </c>
      <c r="G723" s="71">
        <v>3217.02</v>
      </c>
      <c r="H723" s="69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 x14ac:dyDescent="0.4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1">
        <v>0</v>
      </c>
      <c r="H724" s="69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 x14ac:dyDescent="0.4">
      <c r="A725" s="2">
        <v>721</v>
      </c>
      <c r="B725" s="33">
        <v>6120009605</v>
      </c>
      <c r="C725" s="3" t="s">
        <v>3042</v>
      </c>
      <c r="D725" s="16" t="s">
        <v>1776</v>
      </c>
      <c r="E725" s="16" t="s">
        <v>3043</v>
      </c>
      <c r="F725" s="2" t="s">
        <v>3357</v>
      </c>
      <c r="G725" s="58">
        <v>239.70000000000002</v>
      </c>
      <c r="H725" s="69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 x14ac:dyDescent="0.4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3263</v>
      </c>
      <c r="G726" s="71">
        <v>6778.5099999999993</v>
      </c>
      <c r="H726" s="69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 x14ac:dyDescent="0.4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3168</v>
      </c>
      <c r="G727" s="71">
        <v>2093.4899999999998</v>
      </c>
      <c r="H727" s="69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 x14ac:dyDescent="0.4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3263</v>
      </c>
      <c r="G728" s="71">
        <v>8699.6899999999987</v>
      </c>
      <c r="H728" s="69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 x14ac:dyDescent="0.4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3263</v>
      </c>
      <c r="G729" s="71">
        <v>7490.07</v>
      </c>
      <c r="H729" s="69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 x14ac:dyDescent="0.4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3263</v>
      </c>
      <c r="G730" s="71">
        <v>2310.7500000000005</v>
      </c>
      <c r="H730" s="69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 x14ac:dyDescent="0.4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3358</v>
      </c>
      <c r="G731" s="58">
        <v>415.72999999999996</v>
      </c>
      <c r="H731" s="69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 x14ac:dyDescent="0.4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3263</v>
      </c>
      <c r="G732" s="71">
        <v>1812.6499999999996</v>
      </c>
      <c r="H732" s="69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 x14ac:dyDescent="0.4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3078</v>
      </c>
      <c r="G733" s="71">
        <v>453.19000000000005</v>
      </c>
      <c r="H733" s="69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 x14ac:dyDescent="0.4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3359</v>
      </c>
      <c r="G734" s="71">
        <v>2344.4300000000003</v>
      </c>
      <c r="H734" s="69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 x14ac:dyDescent="0.4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3263</v>
      </c>
      <c r="G735" s="71">
        <v>4239.3999999999996</v>
      </c>
      <c r="H735" s="69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 x14ac:dyDescent="0.4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3263</v>
      </c>
      <c r="G736" s="71">
        <v>2381.8700000000008</v>
      </c>
      <c r="H736" s="69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 x14ac:dyDescent="0.4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3263</v>
      </c>
      <c r="G737" s="71">
        <v>1846.3500000000001</v>
      </c>
      <c r="H737" s="69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 x14ac:dyDescent="0.4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3263</v>
      </c>
      <c r="G738" s="71">
        <v>1883.7900000000009</v>
      </c>
      <c r="H738" s="69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 x14ac:dyDescent="0.4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3351</v>
      </c>
      <c r="G739" s="71">
        <v>1666.5699999999997</v>
      </c>
      <c r="H739" s="69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 x14ac:dyDescent="0.4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1">
        <v>0</v>
      </c>
      <c r="H740" s="69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 x14ac:dyDescent="0.4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3263</v>
      </c>
      <c r="G741" s="71">
        <v>4392.97</v>
      </c>
      <c r="H741" s="69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 x14ac:dyDescent="0.4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3263</v>
      </c>
      <c r="G742" s="71">
        <v>12111.41</v>
      </c>
      <c r="H742" s="69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 x14ac:dyDescent="0.4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1">
        <v>0</v>
      </c>
      <c r="H743" s="69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 x14ac:dyDescent="0.4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3263</v>
      </c>
      <c r="G744" s="71">
        <v>4063.3700000000003</v>
      </c>
      <c r="H744" s="69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 x14ac:dyDescent="0.4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3263</v>
      </c>
      <c r="G745" s="71">
        <v>38764.559999999998</v>
      </c>
      <c r="H745" s="69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 x14ac:dyDescent="0.4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1">
        <v>0</v>
      </c>
      <c r="H746" s="69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 x14ac:dyDescent="0.4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1">
        <v>0</v>
      </c>
      <c r="H747" s="69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 x14ac:dyDescent="0.4">
      <c r="A748" s="2">
        <v>744</v>
      </c>
      <c r="B748" s="33">
        <v>6120009628</v>
      </c>
      <c r="C748" s="3" t="s">
        <v>3020</v>
      </c>
      <c r="D748" s="16" t="s">
        <v>3027</v>
      </c>
      <c r="E748" s="16" t="s">
        <v>3028</v>
      </c>
      <c r="F748" s="2" t="s">
        <v>3252</v>
      </c>
      <c r="G748" s="58">
        <v>396.97</v>
      </c>
      <c r="H748" s="69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 x14ac:dyDescent="0.4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3274</v>
      </c>
      <c r="G749" s="71">
        <v>2071.0299999999997</v>
      </c>
      <c r="H749" s="69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 x14ac:dyDescent="0.4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3263</v>
      </c>
      <c r="G750" s="71">
        <v>4658.8400000000011</v>
      </c>
      <c r="H750" s="69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 x14ac:dyDescent="0.4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3283</v>
      </c>
      <c r="G751" s="71">
        <v>651.68000000000006</v>
      </c>
      <c r="H751" s="69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 x14ac:dyDescent="0.4">
      <c r="A752" s="2">
        <v>748</v>
      </c>
      <c r="B752" s="33">
        <v>6120009632</v>
      </c>
      <c r="C752" s="3" t="s">
        <v>1811</v>
      </c>
      <c r="D752" s="16" t="s">
        <v>2919</v>
      </c>
      <c r="E752" s="16" t="s">
        <v>1812</v>
      </c>
      <c r="F752" s="3" t="s">
        <v>59</v>
      </c>
      <c r="G752" s="71">
        <v>0</v>
      </c>
      <c r="H752" s="69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 x14ac:dyDescent="0.4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1">
        <v>0</v>
      </c>
      <c r="H753" s="69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 x14ac:dyDescent="0.4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1">
        <v>0</v>
      </c>
      <c r="H754" s="69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 x14ac:dyDescent="0.4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3252</v>
      </c>
      <c r="G755" s="71">
        <v>254.66</v>
      </c>
      <c r="H755" s="69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 x14ac:dyDescent="0.4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1">
        <v>0</v>
      </c>
      <c r="H756" s="69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 x14ac:dyDescent="0.4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3292</v>
      </c>
      <c r="G757" s="71">
        <v>5542.6899999999987</v>
      </c>
      <c r="H757" s="69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 x14ac:dyDescent="0.4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1">
        <v>0</v>
      </c>
      <c r="H758" s="69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 x14ac:dyDescent="0.4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1">
        <v>0</v>
      </c>
      <c r="H759" s="69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 x14ac:dyDescent="0.4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3099</v>
      </c>
      <c r="G760" s="71">
        <v>479.41</v>
      </c>
      <c r="H760" s="69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 x14ac:dyDescent="0.4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3263</v>
      </c>
      <c r="G761" s="71">
        <v>9246.4700000000012</v>
      </c>
      <c r="H761" s="69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 x14ac:dyDescent="0.4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1">
        <v>0</v>
      </c>
      <c r="H762" s="69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 x14ac:dyDescent="0.4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1">
        <v>0</v>
      </c>
      <c r="H763" s="69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 x14ac:dyDescent="0.4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3263</v>
      </c>
      <c r="G764" s="71">
        <v>1029.9400000000003</v>
      </c>
      <c r="H764" s="69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 x14ac:dyDescent="0.4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3223</v>
      </c>
      <c r="G765" s="72">
        <v>56.24</v>
      </c>
      <c r="H765" s="69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 x14ac:dyDescent="0.4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1">
        <v>0</v>
      </c>
      <c r="H766" s="69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 x14ac:dyDescent="0.4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3252</v>
      </c>
      <c r="G767" s="71">
        <v>146.06</v>
      </c>
      <c r="H767" s="69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 x14ac:dyDescent="0.4">
      <c r="A768" s="2">
        <v>764</v>
      </c>
      <c r="B768" s="33">
        <v>6120009648</v>
      </c>
      <c r="C768" s="4" t="s">
        <v>3373</v>
      </c>
      <c r="D768" s="18" t="s">
        <v>3383</v>
      </c>
      <c r="E768" s="18" t="s">
        <v>3384</v>
      </c>
      <c r="F768" s="2" t="s">
        <v>59</v>
      </c>
      <c r="G768" s="13">
        <v>0</v>
      </c>
      <c r="H768" s="69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 x14ac:dyDescent="0.4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1">
        <v>0</v>
      </c>
      <c r="H769" s="69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 x14ac:dyDescent="0.4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1">
        <v>0</v>
      </c>
      <c r="H770" s="69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 x14ac:dyDescent="0.4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1">
        <v>0</v>
      </c>
      <c r="H771" s="69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 x14ac:dyDescent="0.4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1">
        <v>0</v>
      </c>
      <c r="H772" s="69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 x14ac:dyDescent="0.4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1">
        <v>0</v>
      </c>
      <c r="H773" s="69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 x14ac:dyDescent="0.4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3263</v>
      </c>
      <c r="G774" s="71">
        <v>1827.6300000000008</v>
      </c>
      <c r="H774" s="69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 x14ac:dyDescent="0.4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1">
        <v>0</v>
      </c>
      <c r="H775" s="69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 x14ac:dyDescent="0.4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3263</v>
      </c>
      <c r="G776" s="71">
        <v>846.45000000000027</v>
      </c>
      <c r="H776" s="69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 x14ac:dyDescent="0.4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1">
        <v>0</v>
      </c>
      <c r="H777" s="69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 x14ac:dyDescent="0.4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1">
        <v>0</v>
      </c>
      <c r="H778" s="69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 x14ac:dyDescent="0.4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3252</v>
      </c>
      <c r="G779" s="71">
        <v>71.160000000000011</v>
      </c>
      <c r="H779" s="69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 x14ac:dyDescent="0.4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1">
        <v>0</v>
      </c>
      <c r="H780" s="69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 x14ac:dyDescent="0.4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1">
        <v>0</v>
      </c>
      <c r="H781" s="69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 x14ac:dyDescent="0.4">
      <c r="A782" s="2">
        <v>778</v>
      </c>
      <c r="B782" s="33">
        <v>6120009662</v>
      </c>
      <c r="C782" s="4" t="s">
        <v>3119</v>
      </c>
      <c r="D782" s="16" t="s">
        <v>3112</v>
      </c>
      <c r="E782" s="16" t="s">
        <v>3113</v>
      </c>
      <c r="F782" s="2" t="s">
        <v>59</v>
      </c>
      <c r="G782" s="58">
        <v>0</v>
      </c>
      <c r="H782" s="69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 x14ac:dyDescent="0.4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3252</v>
      </c>
      <c r="G783" s="71">
        <v>33.71</v>
      </c>
      <c r="H783" s="69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 x14ac:dyDescent="0.4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1">
        <v>0</v>
      </c>
      <c r="H784" s="69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 x14ac:dyDescent="0.4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3256</v>
      </c>
      <c r="G785" s="71">
        <v>127.34</v>
      </c>
      <c r="H785" s="69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 x14ac:dyDescent="0.4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3360</v>
      </c>
      <c r="G786" s="71">
        <v>288.38</v>
      </c>
      <c r="H786" s="69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 x14ac:dyDescent="0.4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1">
        <v>0</v>
      </c>
      <c r="H787" s="69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 x14ac:dyDescent="0.4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1">
        <v>0</v>
      </c>
      <c r="H788" s="69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 x14ac:dyDescent="0.4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1">
        <v>0</v>
      </c>
      <c r="H789" s="69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 x14ac:dyDescent="0.4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1">
        <v>0</v>
      </c>
      <c r="H790" s="69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 x14ac:dyDescent="0.4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1">
        <v>0</v>
      </c>
      <c r="H791" s="69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 x14ac:dyDescent="0.4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1">
        <v>0</v>
      </c>
      <c r="H792" s="69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 x14ac:dyDescent="0.4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3263</v>
      </c>
      <c r="G793" s="71">
        <v>3793.7500000000005</v>
      </c>
      <c r="H793" s="69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 x14ac:dyDescent="0.4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1">
        <v>0</v>
      </c>
      <c r="H794" s="69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 x14ac:dyDescent="0.4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1">
        <v>0</v>
      </c>
      <c r="H795" s="69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 x14ac:dyDescent="0.4">
      <c r="A796" s="2">
        <v>792</v>
      </c>
      <c r="B796" s="33">
        <v>6120009676</v>
      </c>
      <c r="C796" s="4" t="s">
        <v>3139</v>
      </c>
      <c r="D796" s="16" t="s">
        <v>3145</v>
      </c>
      <c r="E796" s="16" t="s">
        <v>3146</v>
      </c>
      <c r="F796" s="2" t="s">
        <v>59</v>
      </c>
      <c r="G796" s="58">
        <v>0</v>
      </c>
      <c r="H796" s="69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 x14ac:dyDescent="0.4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1">
        <v>0</v>
      </c>
      <c r="H797" s="69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 x14ac:dyDescent="0.4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3261</v>
      </c>
      <c r="G798" s="71">
        <v>344.54</v>
      </c>
      <c r="H798" s="69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 x14ac:dyDescent="0.4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1">
        <v>0</v>
      </c>
      <c r="H799" s="69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 x14ac:dyDescent="0.4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3361</v>
      </c>
      <c r="G800" s="71">
        <v>1205.9400000000003</v>
      </c>
      <c r="H800" s="69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 x14ac:dyDescent="0.4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1">
        <v>0</v>
      </c>
      <c r="H801" s="69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 x14ac:dyDescent="0.4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1">
        <v>0</v>
      </c>
      <c r="H802" s="69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 x14ac:dyDescent="0.4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1">
        <v>0</v>
      </c>
      <c r="H803" s="69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 x14ac:dyDescent="0.4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1">
        <v>0</v>
      </c>
      <c r="H804" s="69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 x14ac:dyDescent="0.4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1">
        <v>0</v>
      </c>
      <c r="H805" s="69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 x14ac:dyDescent="0.4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1">
        <v>0</v>
      </c>
      <c r="H806" s="69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 x14ac:dyDescent="0.4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9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 x14ac:dyDescent="0.4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3252</v>
      </c>
      <c r="G808" s="71">
        <v>67.41</v>
      </c>
      <c r="H808" s="69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 x14ac:dyDescent="0.4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3263</v>
      </c>
      <c r="G809" s="71">
        <v>2868.74</v>
      </c>
      <c r="H809" s="69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 x14ac:dyDescent="0.4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3263</v>
      </c>
      <c r="G810" s="71">
        <v>3778.78</v>
      </c>
      <c r="H810" s="69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 x14ac:dyDescent="0.4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1">
        <v>0</v>
      </c>
      <c r="H811" s="69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 x14ac:dyDescent="0.4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3263</v>
      </c>
      <c r="G812" s="71">
        <v>1505.5700000000004</v>
      </c>
      <c r="H812" s="69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 x14ac:dyDescent="0.4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3263</v>
      </c>
      <c r="G813" s="71">
        <v>5186.8900000000012</v>
      </c>
      <c r="H813" s="69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 x14ac:dyDescent="0.4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3292</v>
      </c>
      <c r="G814" s="71">
        <v>7280.3399999999992</v>
      </c>
      <c r="H814" s="69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 x14ac:dyDescent="0.4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3263</v>
      </c>
      <c r="G815" s="71">
        <v>561.82000000000005</v>
      </c>
      <c r="H815" s="69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 x14ac:dyDescent="0.4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3252</v>
      </c>
      <c r="G816" s="71">
        <v>576.73</v>
      </c>
      <c r="H816" s="69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 x14ac:dyDescent="0.4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1">
        <v>0</v>
      </c>
      <c r="H817" s="69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 x14ac:dyDescent="0.4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1">
        <v>0</v>
      </c>
      <c r="H818" s="69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 x14ac:dyDescent="0.4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3263</v>
      </c>
      <c r="G819" s="71">
        <v>917.59000000000049</v>
      </c>
      <c r="H819" s="69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 x14ac:dyDescent="0.4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3263</v>
      </c>
      <c r="G820" s="71">
        <v>3771.26</v>
      </c>
      <c r="H820" s="69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 x14ac:dyDescent="0.4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3262</v>
      </c>
      <c r="G821" s="71">
        <v>554.28</v>
      </c>
      <c r="H821" s="69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 x14ac:dyDescent="0.4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3263</v>
      </c>
      <c r="G822" s="71">
        <v>4250.6500000000015</v>
      </c>
      <c r="H822" s="69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 x14ac:dyDescent="0.4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3252</v>
      </c>
      <c r="G823" s="71">
        <v>1831.31</v>
      </c>
      <c r="H823" s="69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 x14ac:dyDescent="0.4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3252</v>
      </c>
      <c r="G824" s="71">
        <v>1936.17</v>
      </c>
      <c r="H824" s="69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 x14ac:dyDescent="0.4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3263</v>
      </c>
      <c r="G825" s="71">
        <v>27211.24</v>
      </c>
      <c r="H825" s="69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 x14ac:dyDescent="0.4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3263</v>
      </c>
      <c r="G826" s="71">
        <v>100448.47000000002</v>
      </c>
      <c r="H826" s="69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 x14ac:dyDescent="0.4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1">
        <v>134.82</v>
      </c>
      <c r="H827" s="69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 x14ac:dyDescent="0.4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3252</v>
      </c>
      <c r="G828" s="71">
        <v>29.96</v>
      </c>
      <c r="H828" s="69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 x14ac:dyDescent="0.4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3252</v>
      </c>
      <c r="G829" s="71">
        <v>1745.17</v>
      </c>
      <c r="H829" s="69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 x14ac:dyDescent="0.4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3263</v>
      </c>
      <c r="G830" s="71">
        <v>14114.98</v>
      </c>
      <c r="H830" s="69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 x14ac:dyDescent="0.4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3294</v>
      </c>
      <c r="G831" s="71">
        <v>1003.6999999999999</v>
      </c>
      <c r="H831" s="69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 x14ac:dyDescent="0.4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3263</v>
      </c>
      <c r="G832" s="71">
        <v>4426.6599999999989</v>
      </c>
      <c r="H832" s="69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 x14ac:dyDescent="0.4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1">
        <v>0</v>
      </c>
      <c r="H833" s="69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 x14ac:dyDescent="0.4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3263</v>
      </c>
      <c r="G834" s="71">
        <v>1827.650000000001</v>
      </c>
      <c r="H834" s="69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 x14ac:dyDescent="0.4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3252</v>
      </c>
      <c r="G835" s="71">
        <v>67.41</v>
      </c>
      <c r="H835" s="69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 x14ac:dyDescent="0.4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1">
        <v>0</v>
      </c>
      <c r="H836" s="69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 x14ac:dyDescent="0.4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3303</v>
      </c>
      <c r="G837" s="71">
        <v>1535.5200000000004</v>
      </c>
      <c r="H837" s="69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 x14ac:dyDescent="0.4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3264</v>
      </c>
      <c r="G838" s="71">
        <v>1887.5300000000007</v>
      </c>
      <c r="H838" s="69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 x14ac:dyDescent="0.4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1">
        <v>0</v>
      </c>
      <c r="H839" s="69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 x14ac:dyDescent="0.4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3255</v>
      </c>
      <c r="G840" s="71">
        <v>168.53</v>
      </c>
      <c r="H840" s="69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 x14ac:dyDescent="0.4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3287</v>
      </c>
      <c r="G841" s="71">
        <v>408.22</v>
      </c>
      <c r="H841" s="69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 x14ac:dyDescent="0.4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1">
        <v>0</v>
      </c>
      <c r="H842" s="69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 x14ac:dyDescent="0.4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3362</v>
      </c>
      <c r="G843" s="71">
        <v>8695.9700000000012</v>
      </c>
      <c r="H843" s="69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 x14ac:dyDescent="0.4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1">
        <v>0</v>
      </c>
      <c r="H844" s="69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 x14ac:dyDescent="0.4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3254</v>
      </c>
      <c r="G845" s="71">
        <v>1366.9399999999998</v>
      </c>
      <c r="H845" s="69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 x14ac:dyDescent="0.4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3098</v>
      </c>
      <c r="G846" s="71">
        <v>2411.84</v>
      </c>
      <c r="H846" s="69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 x14ac:dyDescent="0.4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1">
        <v>0</v>
      </c>
      <c r="H847" s="69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 x14ac:dyDescent="0.4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3409</v>
      </c>
      <c r="G848" s="71">
        <v>2333.1799999999998</v>
      </c>
      <c r="H848" s="69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 x14ac:dyDescent="0.4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3260</v>
      </c>
      <c r="G849" s="58">
        <v>412.00000000000006</v>
      </c>
      <c r="H849" s="69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 x14ac:dyDescent="0.4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3260</v>
      </c>
      <c r="G850" s="71">
        <v>1509.3000000000004</v>
      </c>
      <c r="H850" s="69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 x14ac:dyDescent="0.4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1">
        <v>0</v>
      </c>
      <c r="H851" s="69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 x14ac:dyDescent="0.4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1">
        <v>0</v>
      </c>
      <c r="H852" s="69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 x14ac:dyDescent="0.4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1">
        <v>0</v>
      </c>
      <c r="H853" s="69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 x14ac:dyDescent="0.4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9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 x14ac:dyDescent="0.4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1">
        <v>0</v>
      </c>
      <c r="H855" s="69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 x14ac:dyDescent="0.4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3260</v>
      </c>
      <c r="G856" s="58">
        <v>3055.9700000000003</v>
      </c>
      <c r="H856" s="69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 x14ac:dyDescent="0.4">
      <c r="A857" s="2">
        <v>853</v>
      </c>
      <c r="B857" s="33">
        <v>6120009737</v>
      </c>
      <c r="C857" s="4" t="s">
        <v>3021</v>
      </c>
      <c r="D857" s="16" t="s">
        <v>3029</v>
      </c>
      <c r="E857" s="16" t="s">
        <v>3030</v>
      </c>
      <c r="F857" s="2" t="s">
        <v>59</v>
      </c>
      <c r="G857" s="58">
        <v>0</v>
      </c>
      <c r="H857" s="69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 x14ac:dyDescent="0.4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1">
        <v>0</v>
      </c>
      <c r="H858" s="69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 x14ac:dyDescent="0.4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9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 x14ac:dyDescent="0.4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3281</v>
      </c>
      <c r="G860" s="71">
        <v>1097.3400000000001</v>
      </c>
      <c r="H860" s="69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 x14ac:dyDescent="0.4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3328</v>
      </c>
      <c r="G861" s="71">
        <v>1183.4600000000003</v>
      </c>
      <c r="H861" s="69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 x14ac:dyDescent="0.4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3260</v>
      </c>
      <c r="G862" s="71">
        <v>2805.0799999999995</v>
      </c>
      <c r="H862" s="69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 x14ac:dyDescent="0.4">
      <c r="A863" s="2">
        <v>859</v>
      </c>
      <c r="B863" s="33">
        <v>6120009743</v>
      </c>
      <c r="C863" s="190" t="s">
        <v>3927</v>
      </c>
      <c r="D863" s="16" t="s">
        <v>2098</v>
      </c>
      <c r="E863" s="16" t="s">
        <v>2099</v>
      </c>
      <c r="F863" s="3" t="s">
        <v>59</v>
      </c>
      <c r="G863" s="71">
        <v>0</v>
      </c>
      <c r="H863" s="69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 x14ac:dyDescent="0.4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3294</v>
      </c>
      <c r="G864" s="71">
        <v>4145.7400000000007</v>
      </c>
      <c r="H864" s="69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 x14ac:dyDescent="0.4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3263</v>
      </c>
      <c r="G865" s="71">
        <v>629.24000000000024</v>
      </c>
      <c r="H865" s="69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 x14ac:dyDescent="0.4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9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 x14ac:dyDescent="0.4">
      <c r="A867" s="2">
        <v>863</v>
      </c>
      <c r="B867" s="33">
        <v>6120009747</v>
      </c>
      <c r="C867" s="4" t="s">
        <v>3229</v>
      </c>
      <c r="D867" s="16" t="s">
        <v>3237</v>
      </c>
      <c r="E867" s="16" t="s">
        <v>3238</v>
      </c>
      <c r="F867" s="2" t="s">
        <v>3252</v>
      </c>
      <c r="G867" s="13">
        <v>3.75</v>
      </c>
      <c r="H867" s="69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4"/>
    </row>
    <row r="868" spans="1:16" x14ac:dyDescent="0.4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3263</v>
      </c>
      <c r="G868" s="58">
        <v>5917.1900000000005</v>
      </c>
      <c r="H868" s="69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 x14ac:dyDescent="0.4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3363</v>
      </c>
      <c r="G869" s="58">
        <v>5243.0800000000008</v>
      </c>
      <c r="H869" s="69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 x14ac:dyDescent="0.4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3263</v>
      </c>
      <c r="G870" s="58">
        <v>3628.95</v>
      </c>
      <c r="H870" s="69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 x14ac:dyDescent="0.4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3263</v>
      </c>
      <c r="G871" s="58">
        <v>2093.5500000000006</v>
      </c>
      <c r="H871" s="69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 x14ac:dyDescent="0.4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1">
        <v>0</v>
      </c>
      <c r="H872" s="69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 x14ac:dyDescent="0.4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3263</v>
      </c>
      <c r="G873" s="58">
        <v>1726.5300000000007</v>
      </c>
      <c r="H873" s="69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 x14ac:dyDescent="0.4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3263</v>
      </c>
      <c r="G874" s="58">
        <v>5299.2200000000012</v>
      </c>
      <c r="H874" s="69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 x14ac:dyDescent="0.4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3260</v>
      </c>
      <c r="G875" s="58">
        <v>2673.98</v>
      </c>
      <c r="H875" s="69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 x14ac:dyDescent="0.4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1">
        <v>0</v>
      </c>
      <c r="H876" s="69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 x14ac:dyDescent="0.4">
      <c r="A877" s="2">
        <v>873</v>
      </c>
      <c r="B877" s="33">
        <v>6120009757</v>
      </c>
      <c r="C877" s="4" t="s">
        <v>3152</v>
      </c>
      <c r="D877" s="16" t="s">
        <v>3160</v>
      </c>
      <c r="E877" s="16" t="s">
        <v>3153</v>
      </c>
      <c r="F877" s="2" t="s">
        <v>3252</v>
      </c>
      <c r="G877" s="58">
        <v>344.54</v>
      </c>
      <c r="H877" s="69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 x14ac:dyDescent="0.4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3263</v>
      </c>
      <c r="G878" s="58">
        <v>28615.610000000004</v>
      </c>
      <c r="H878" s="69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 x14ac:dyDescent="0.4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3364</v>
      </c>
      <c r="G879" s="58">
        <v>644.20000000000005</v>
      </c>
      <c r="H879" s="69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 x14ac:dyDescent="0.4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3051</v>
      </c>
      <c r="F880" s="3" t="s">
        <v>3120</v>
      </c>
      <c r="G880" s="71">
        <v>119.84</v>
      </c>
      <c r="H880" s="69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 x14ac:dyDescent="0.4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1">
        <v>0</v>
      </c>
      <c r="H881" s="69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 x14ac:dyDescent="0.4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3365</v>
      </c>
      <c r="G882" s="58">
        <v>5310.4600000000009</v>
      </c>
      <c r="H882" s="69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 x14ac:dyDescent="0.4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3328</v>
      </c>
      <c r="G883" s="58">
        <v>8317.6999999999989</v>
      </c>
      <c r="H883" s="69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 x14ac:dyDescent="0.4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3366</v>
      </c>
      <c r="G884" s="58">
        <v>123.67999999999999</v>
      </c>
      <c r="H884" s="69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 x14ac:dyDescent="0.4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9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 x14ac:dyDescent="0.4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9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 x14ac:dyDescent="0.4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1">
        <v>0</v>
      </c>
      <c r="H887" s="69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 x14ac:dyDescent="0.4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1">
        <v>0</v>
      </c>
      <c r="H888" s="69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 x14ac:dyDescent="0.4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3263</v>
      </c>
      <c r="G889" s="58">
        <v>981.25000000000011</v>
      </c>
      <c r="H889" s="69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 x14ac:dyDescent="0.4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3165</v>
      </c>
      <c r="G890" s="58">
        <v>539.37000000000012</v>
      </c>
      <c r="H890" s="69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 x14ac:dyDescent="0.4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3326</v>
      </c>
      <c r="G891" s="58">
        <v>2336.9499999999998</v>
      </c>
      <c r="H891" s="69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 x14ac:dyDescent="0.4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3263</v>
      </c>
      <c r="G892" s="58">
        <v>838.95000000000039</v>
      </c>
      <c r="H892" s="69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 x14ac:dyDescent="0.4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9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 x14ac:dyDescent="0.4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3263</v>
      </c>
      <c r="G894" s="58">
        <v>3921.079999999999</v>
      </c>
      <c r="H894" s="69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 x14ac:dyDescent="0.4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3263</v>
      </c>
      <c r="G895" s="58">
        <v>764.03000000000009</v>
      </c>
      <c r="H895" s="69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 x14ac:dyDescent="0.4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3263</v>
      </c>
      <c r="G896" s="58">
        <v>674.18000000000018</v>
      </c>
      <c r="H896" s="69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 x14ac:dyDescent="0.4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3281</v>
      </c>
      <c r="G897" s="58">
        <v>1666.6100000000006</v>
      </c>
      <c r="H897" s="69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 x14ac:dyDescent="0.4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9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 x14ac:dyDescent="0.4">
      <c r="M899" s="68">
        <f>SUBTOTAL(9,M5:M898)</f>
        <v>1645829.2699999968</v>
      </c>
      <c r="N899" s="8">
        <f>SUBTOTAL(9,N5:N898)</f>
        <v>1645829.2699999968</v>
      </c>
    </row>
    <row r="901" spans="1:16" x14ac:dyDescent="0.4">
      <c r="G901" s="63"/>
      <c r="H901" s="51"/>
      <c r="I901" s="30"/>
      <c r="J901" s="52"/>
      <c r="K901" s="52"/>
      <c r="L901" s="52"/>
      <c r="M901" s="52"/>
      <c r="N901" s="53"/>
    </row>
    <row r="902" spans="1:16" x14ac:dyDescent="0.4">
      <c r="G902" s="63">
        <f>SUM(G5:G898)</f>
        <v>1523231.909999999</v>
      </c>
      <c r="H902" s="50"/>
      <c r="I902" s="30"/>
      <c r="J902" s="1"/>
      <c r="K902" s="1"/>
      <c r="L902" s="64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 x14ac:dyDescent="0.4">
      <c r="G903" s="63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 x14ac:dyDescent="0.4">
      <c r="G904" s="63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N3:N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5"/>
  <sheetViews>
    <sheetView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7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7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0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62" t="s">
        <v>3268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26" x14ac:dyDescent="0.4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 x14ac:dyDescent="0.4">
      <c r="A3" s="157" t="s">
        <v>0</v>
      </c>
      <c r="B3" s="157" t="s">
        <v>1</v>
      </c>
      <c r="C3" s="160" t="s">
        <v>3036</v>
      </c>
      <c r="D3" s="157" t="s">
        <v>2</v>
      </c>
      <c r="E3" s="157" t="s">
        <v>3</v>
      </c>
      <c r="F3" s="61" t="s">
        <v>4</v>
      </c>
      <c r="G3" s="157" t="s">
        <v>3039</v>
      </c>
      <c r="H3" s="36" t="s">
        <v>5</v>
      </c>
      <c r="I3" s="14" t="s">
        <v>6</v>
      </c>
      <c r="J3" s="157" t="s">
        <v>7</v>
      </c>
      <c r="K3" s="157" t="s">
        <v>8</v>
      </c>
      <c r="L3" s="61" t="s">
        <v>9</v>
      </c>
      <c r="M3" s="157" t="s">
        <v>10</v>
      </c>
      <c r="N3" s="163" t="s">
        <v>11</v>
      </c>
      <c r="O3" s="48"/>
    </row>
    <row r="4" spans="1:26" ht="23.25" customHeight="1" x14ac:dyDescent="0.4">
      <c r="A4" s="157"/>
      <c r="B4" s="157"/>
      <c r="C4" s="160"/>
      <c r="D4" s="157"/>
      <c r="E4" s="157"/>
      <c r="F4" s="61" t="s">
        <v>12</v>
      </c>
      <c r="G4" s="157"/>
      <c r="H4" s="36" t="s">
        <v>13</v>
      </c>
      <c r="I4" s="14" t="s">
        <v>2197</v>
      </c>
      <c r="J4" s="157"/>
      <c r="K4" s="157"/>
      <c r="L4" s="61" t="s">
        <v>14</v>
      </c>
      <c r="M4" s="157"/>
      <c r="N4" s="163"/>
      <c r="O4" s="48"/>
    </row>
    <row r="5" spans="1:26" ht="24" customHeight="1" x14ac:dyDescent="0.4">
      <c r="A5" s="34">
        <v>1</v>
      </c>
      <c r="B5" s="33">
        <v>6130002594</v>
      </c>
      <c r="C5" s="62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9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 x14ac:dyDescent="0.4">
      <c r="A6" s="2">
        <v>2</v>
      </c>
      <c r="B6" s="33">
        <v>6130002595</v>
      </c>
      <c r="C6" s="3" t="s">
        <v>2198</v>
      </c>
      <c r="D6" s="16" t="s">
        <v>2967</v>
      </c>
      <c r="E6" s="16" t="s">
        <v>2199</v>
      </c>
      <c r="F6" s="3" t="s">
        <v>3263</v>
      </c>
      <c r="G6" s="49">
        <v>7438.6400000000012</v>
      </c>
      <c r="H6" s="69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 x14ac:dyDescent="0.4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3252</v>
      </c>
      <c r="G7" s="49">
        <v>42.8</v>
      </c>
      <c r="H7" s="69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 x14ac:dyDescent="0.4">
      <c r="A8" s="2">
        <v>4</v>
      </c>
      <c r="B8" s="33">
        <v>6130002597</v>
      </c>
      <c r="C8" s="62" t="s">
        <v>2280</v>
      </c>
      <c r="D8" s="16" t="s">
        <v>2920</v>
      </c>
      <c r="E8" s="16" t="s">
        <v>2880</v>
      </c>
      <c r="F8" s="3" t="s">
        <v>3252</v>
      </c>
      <c r="G8" s="49">
        <v>2448.16</v>
      </c>
      <c r="H8" s="69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 x14ac:dyDescent="0.4">
      <c r="A9" s="34">
        <v>5</v>
      </c>
      <c r="B9" s="33">
        <v>6130002598</v>
      </c>
      <c r="C9" s="62" t="s">
        <v>2202</v>
      </c>
      <c r="D9" s="16" t="s">
        <v>2925</v>
      </c>
      <c r="E9" s="16" t="s">
        <v>2203</v>
      </c>
      <c r="F9" s="3" t="s">
        <v>59</v>
      </c>
      <c r="G9" s="49">
        <v>0</v>
      </c>
      <c r="H9" s="69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 x14ac:dyDescent="0.4">
      <c r="A10" s="2">
        <v>6</v>
      </c>
      <c r="B10" s="33">
        <v>6130002599</v>
      </c>
      <c r="C10" s="62" t="s">
        <v>2204</v>
      </c>
      <c r="D10" s="16" t="s">
        <v>2968</v>
      </c>
      <c r="E10" s="16" t="s">
        <v>2205</v>
      </c>
      <c r="F10" s="3" t="s">
        <v>3283</v>
      </c>
      <c r="G10" s="49">
        <v>1151.32</v>
      </c>
      <c r="H10" s="69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 x14ac:dyDescent="0.4">
      <c r="A11" s="34">
        <v>7</v>
      </c>
      <c r="B11" s="33">
        <v>6130002600</v>
      </c>
      <c r="C11" s="62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9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 x14ac:dyDescent="0.4">
      <c r="A12" s="2">
        <v>8</v>
      </c>
      <c r="B12" s="33">
        <v>6130002601</v>
      </c>
      <c r="C12" s="3" t="s">
        <v>2221</v>
      </c>
      <c r="D12" s="16" t="s">
        <v>2970</v>
      </c>
      <c r="E12" s="16" t="s">
        <v>2971</v>
      </c>
      <c r="F12" s="3" t="s">
        <v>3303</v>
      </c>
      <c r="G12" s="49">
        <v>2876.1599999999994</v>
      </c>
      <c r="H12" s="69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 x14ac:dyDescent="0.4">
      <c r="A13" s="34">
        <v>9</v>
      </c>
      <c r="B13" s="33">
        <v>6130002602</v>
      </c>
      <c r="C13" s="62" t="s">
        <v>2222</v>
      </c>
      <c r="D13" s="16" t="s">
        <v>2972</v>
      </c>
      <c r="E13" s="16" t="s">
        <v>2973</v>
      </c>
      <c r="F13" s="3" t="s">
        <v>3386</v>
      </c>
      <c r="G13" s="49">
        <v>21.4</v>
      </c>
      <c r="H13" s="69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 x14ac:dyDescent="0.4">
      <c r="A14" s="2">
        <v>10</v>
      </c>
      <c r="B14" s="33">
        <v>6130002603</v>
      </c>
      <c r="C14" s="62" t="s">
        <v>2206</v>
      </c>
      <c r="D14" s="16" t="s">
        <v>2207</v>
      </c>
      <c r="E14" s="16" t="s">
        <v>2208</v>
      </c>
      <c r="F14" s="3" t="s">
        <v>3263</v>
      </c>
      <c r="G14" s="49">
        <v>6604.04</v>
      </c>
      <c r="H14" s="69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 x14ac:dyDescent="0.4">
      <c r="A15" s="34">
        <v>11</v>
      </c>
      <c r="B15" s="33">
        <v>6130002604</v>
      </c>
      <c r="C15" s="62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9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 x14ac:dyDescent="0.4">
      <c r="A16" s="2">
        <v>12</v>
      </c>
      <c r="B16" s="33">
        <v>6130002605</v>
      </c>
      <c r="C16" s="62" t="s">
        <v>2212</v>
      </c>
      <c r="D16" s="16" t="s">
        <v>2974</v>
      </c>
      <c r="E16" s="16" t="s">
        <v>2213</v>
      </c>
      <c r="F16" s="3" t="s">
        <v>3252</v>
      </c>
      <c r="G16" s="49">
        <v>359.52</v>
      </c>
      <c r="H16" s="69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 x14ac:dyDescent="0.4">
      <c r="A17" s="34">
        <v>13</v>
      </c>
      <c r="B17" s="33">
        <v>6130002606</v>
      </c>
      <c r="C17" s="62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9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 x14ac:dyDescent="0.4">
      <c r="A18" s="2">
        <v>14</v>
      </c>
      <c r="B18" s="33">
        <v>6130002607</v>
      </c>
      <c r="C18" s="3" t="s">
        <v>2217</v>
      </c>
      <c r="D18" s="16" t="s">
        <v>2975</v>
      </c>
      <c r="E18" s="16" t="s">
        <v>2218</v>
      </c>
      <c r="F18" s="3" t="s">
        <v>3330</v>
      </c>
      <c r="G18" s="49">
        <v>4990.4799999999987</v>
      </c>
      <c r="H18" s="69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 x14ac:dyDescent="0.4">
      <c r="A19" s="34">
        <v>15</v>
      </c>
      <c r="B19" s="33">
        <v>6130002608</v>
      </c>
      <c r="C19" s="62" t="s">
        <v>2219</v>
      </c>
      <c r="D19" s="70" t="s">
        <v>3408</v>
      </c>
      <c r="E19" s="16" t="s">
        <v>2220</v>
      </c>
      <c r="F19" s="3" t="s">
        <v>3263</v>
      </c>
      <c r="G19" s="49">
        <v>6556.96</v>
      </c>
      <c r="H19" s="69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 x14ac:dyDescent="0.4">
      <c r="A20" s="2">
        <v>16</v>
      </c>
      <c r="B20" s="33">
        <v>6130002609</v>
      </c>
      <c r="C20" s="62" t="s">
        <v>2224</v>
      </c>
      <c r="D20" s="16" t="s">
        <v>2225</v>
      </c>
      <c r="E20" s="16" t="s">
        <v>2223</v>
      </c>
      <c r="F20" s="3" t="s">
        <v>3387</v>
      </c>
      <c r="G20" s="49">
        <v>1078.5599999999997</v>
      </c>
      <c r="H20" s="69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 x14ac:dyDescent="0.4">
      <c r="A21" s="34">
        <v>17</v>
      </c>
      <c r="B21" s="33">
        <v>6130002610</v>
      </c>
      <c r="C21" s="62" t="s">
        <v>2226</v>
      </c>
      <c r="D21" s="16" t="s">
        <v>2227</v>
      </c>
      <c r="E21" s="16" t="s">
        <v>2223</v>
      </c>
      <c r="F21" s="3" t="s">
        <v>3264</v>
      </c>
      <c r="G21" s="49">
        <v>783.24000000000012</v>
      </c>
      <c r="H21" s="69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 x14ac:dyDescent="0.4">
      <c r="A22" s="2">
        <v>18</v>
      </c>
      <c r="B22" s="33">
        <v>6130002611</v>
      </c>
      <c r="C22" s="62" t="s">
        <v>2228</v>
      </c>
      <c r="D22" s="16" t="s">
        <v>101</v>
      </c>
      <c r="E22" s="16" t="s">
        <v>2229</v>
      </c>
      <c r="F22" s="3" t="s">
        <v>3264</v>
      </c>
      <c r="G22" s="49">
        <v>7584.1600000000017</v>
      </c>
      <c r="H22" s="69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 x14ac:dyDescent="0.4">
      <c r="A23" s="34">
        <v>19</v>
      </c>
      <c r="B23" s="33">
        <v>6130002612</v>
      </c>
      <c r="C23" s="62" t="s">
        <v>2230</v>
      </c>
      <c r="D23" s="16" t="s">
        <v>101</v>
      </c>
      <c r="E23" s="16" t="s">
        <v>2231</v>
      </c>
      <c r="F23" s="3" t="s">
        <v>3388</v>
      </c>
      <c r="G23" s="49">
        <v>3616.6</v>
      </c>
      <c r="H23" s="69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 x14ac:dyDescent="0.4">
      <c r="A24" s="2">
        <v>20</v>
      </c>
      <c r="B24" s="33">
        <v>6130002613</v>
      </c>
      <c r="C24" s="62" t="s">
        <v>2240</v>
      </c>
      <c r="D24" s="16" t="s">
        <v>2241</v>
      </c>
      <c r="E24" s="16" t="s">
        <v>2242</v>
      </c>
      <c r="F24" s="3" t="s">
        <v>3389</v>
      </c>
      <c r="G24" s="49">
        <v>2987.4400000000005</v>
      </c>
      <c r="H24" s="69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 x14ac:dyDescent="0.4">
      <c r="A25" s="34">
        <v>21</v>
      </c>
      <c r="B25" s="33">
        <v>6130002614</v>
      </c>
      <c r="C25" s="62" t="s">
        <v>2243</v>
      </c>
      <c r="D25" s="16" t="s">
        <v>2244</v>
      </c>
      <c r="E25" s="16" t="s">
        <v>2245</v>
      </c>
      <c r="F25" s="3" t="s">
        <v>3263</v>
      </c>
      <c r="G25" s="49">
        <v>8328.880000000001</v>
      </c>
      <c r="H25" s="69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 x14ac:dyDescent="0.4">
      <c r="A26" s="2">
        <v>22</v>
      </c>
      <c r="B26" s="33">
        <v>6130002615</v>
      </c>
      <c r="C26" s="62" t="s">
        <v>2246</v>
      </c>
      <c r="D26" s="16" t="s">
        <v>2247</v>
      </c>
      <c r="E26" s="16" t="s">
        <v>2248</v>
      </c>
      <c r="F26" s="3" t="s">
        <v>3263</v>
      </c>
      <c r="G26" s="49">
        <v>5435.6</v>
      </c>
      <c r="H26" s="69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 x14ac:dyDescent="0.4">
      <c r="A27" s="34">
        <v>23</v>
      </c>
      <c r="B27" s="33">
        <v>6130002616</v>
      </c>
      <c r="C27" s="62" t="s">
        <v>2249</v>
      </c>
      <c r="D27" s="16" t="s">
        <v>2250</v>
      </c>
      <c r="E27" s="16" t="s">
        <v>146</v>
      </c>
      <c r="F27" s="3" t="s">
        <v>3263</v>
      </c>
      <c r="G27" s="49">
        <v>3916.2</v>
      </c>
      <c r="H27" s="69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 x14ac:dyDescent="0.4">
      <c r="A28" s="2">
        <v>24</v>
      </c>
      <c r="B28" s="33">
        <v>6130002617</v>
      </c>
      <c r="C28" s="62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9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 x14ac:dyDescent="0.4">
      <c r="A29" s="34">
        <v>25</v>
      </c>
      <c r="B29" s="33">
        <v>6130002618</v>
      </c>
      <c r="C29" s="62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9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 x14ac:dyDescent="0.4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9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 x14ac:dyDescent="0.4">
      <c r="A31" s="34">
        <v>27</v>
      </c>
      <c r="B31" s="33">
        <v>6130002620</v>
      </c>
      <c r="C31" s="62" t="s">
        <v>2276</v>
      </c>
      <c r="D31" s="16" t="s">
        <v>2277</v>
      </c>
      <c r="E31" s="16" t="s">
        <v>201</v>
      </c>
      <c r="F31" s="3" t="s">
        <v>3263</v>
      </c>
      <c r="G31" s="49">
        <v>5773.72</v>
      </c>
      <c r="H31" s="69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 x14ac:dyDescent="0.4">
      <c r="A32" s="2">
        <v>28</v>
      </c>
      <c r="B32" s="33">
        <v>6130002621</v>
      </c>
      <c r="C32" s="62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9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 x14ac:dyDescent="0.4">
      <c r="A33" s="34">
        <v>29</v>
      </c>
      <c r="B33" s="33">
        <v>6130002622</v>
      </c>
      <c r="C33" s="62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9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 x14ac:dyDescent="0.4">
      <c r="A34" s="2">
        <v>30</v>
      </c>
      <c r="B34" s="33">
        <v>6130002623</v>
      </c>
      <c r="C34" s="62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9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 x14ac:dyDescent="0.4">
      <c r="A35" s="34">
        <v>31</v>
      </c>
      <c r="B35" s="33">
        <v>6130002624</v>
      </c>
      <c r="C35" s="62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9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 x14ac:dyDescent="0.4">
      <c r="A36" s="2">
        <v>32</v>
      </c>
      <c r="B36" s="33">
        <v>6130002625</v>
      </c>
      <c r="C36" s="62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9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 x14ac:dyDescent="0.4">
      <c r="A37" s="34">
        <v>33</v>
      </c>
      <c r="B37" s="33">
        <v>6130002626</v>
      </c>
      <c r="C37" s="62" t="s">
        <v>2370</v>
      </c>
      <c r="D37" s="16" t="s">
        <v>3179</v>
      </c>
      <c r="E37" s="16" t="s">
        <v>2371</v>
      </c>
      <c r="F37" s="3" t="s">
        <v>59</v>
      </c>
      <c r="G37" s="49">
        <v>0</v>
      </c>
      <c r="H37" s="69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 x14ac:dyDescent="0.4">
      <c r="A38" s="2">
        <v>34</v>
      </c>
      <c r="B38" s="33">
        <v>6130002627</v>
      </c>
      <c r="C38" s="62" t="s">
        <v>2375</v>
      </c>
      <c r="D38" s="16" t="s">
        <v>3250</v>
      </c>
      <c r="E38" s="16" t="s">
        <v>3249</v>
      </c>
      <c r="F38" s="3" t="s">
        <v>59</v>
      </c>
      <c r="G38" s="49">
        <v>0</v>
      </c>
      <c r="H38" s="69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 x14ac:dyDescent="0.4">
      <c r="A39" s="34">
        <v>35</v>
      </c>
      <c r="B39" s="33">
        <v>6130002628</v>
      </c>
      <c r="C39" s="62" t="s">
        <v>2376</v>
      </c>
      <c r="D39" s="16" t="s">
        <v>2976</v>
      </c>
      <c r="E39" s="16" t="s">
        <v>2377</v>
      </c>
      <c r="F39" s="3" t="s">
        <v>3263</v>
      </c>
      <c r="G39" s="49">
        <v>1014.3599999999999</v>
      </c>
      <c r="H39" s="69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 x14ac:dyDescent="0.4">
      <c r="A40" s="2">
        <v>36</v>
      </c>
      <c r="B40" s="33">
        <v>6130002629</v>
      </c>
      <c r="C40" s="62" t="s">
        <v>2384</v>
      </c>
      <c r="D40" s="16" t="s">
        <v>1835</v>
      </c>
      <c r="E40" s="16" t="s">
        <v>2385</v>
      </c>
      <c r="F40" s="3" t="s">
        <v>3263</v>
      </c>
      <c r="G40" s="49">
        <v>8350.2799999999988</v>
      </c>
      <c r="H40" s="69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 x14ac:dyDescent="0.4">
      <c r="A41" s="34">
        <v>37</v>
      </c>
      <c r="B41" s="33">
        <v>6130002630</v>
      </c>
      <c r="C41" s="62" t="s">
        <v>2386</v>
      </c>
      <c r="D41" s="16" t="s">
        <v>2977</v>
      </c>
      <c r="E41" s="16" t="s">
        <v>2387</v>
      </c>
      <c r="F41" s="3" t="s">
        <v>59</v>
      </c>
      <c r="G41" s="49">
        <v>0</v>
      </c>
      <c r="H41" s="69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 x14ac:dyDescent="0.4">
      <c r="A42" s="2">
        <v>38</v>
      </c>
      <c r="B42" s="33">
        <v>6130002631</v>
      </c>
      <c r="C42" s="62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9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 x14ac:dyDescent="0.4">
      <c r="A43" s="34">
        <v>39</v>
      </c>
      <c r="B43" s="33">
        <v>6130002632</v>
      </c>
      <c r="C43" s="62" t="s">
        <v>2391</v>
      </c>
      <c r="D43" s="16" t="s">
        <v>101</v>
      </c>
      <c r="E43" s="16" t="s">
        <v>2392</v>
      </c>
      <c r="F43" s="3" t="s">
        <v>3259</v>
      </c>
      <c r="G43" s="49">
        <v>864.56000000000006</v>
      </c>
      <c r="H43" s="69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 x14ac:dyDescent="0.4">
      <c r="A44" s="2">
        <v>40</v>
      </c>
      <c r="B44" s="33">
        <v>6130002633</v>
      </c>
      <c r="C44" s="62" t="s">
        <v>2393</v>
      </c>
      <c r="D44" s="16" t="s">
        <v>3180</v>
      </c>
      <c r="E44" s="16" t="s">
        <v>582</v>
      </c>
      <c r="F44" s="3" t="s">
        <v>3259</v>
      </c>
      <c r="G44" s="49">
        <v>898.80000000000018</v>
      </c>
      <c r="H44" s="69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 x14ac:dyDescent="0.4">
      <c r="A45" s="34">
        <v>41</v>
      </c>
      <c r="B45" s="33">
        <v>6130002634</v>
      </c>
      <c r="C45" s="62" t="s">
        <v>2394</v>
      </c>
      <c r="D45" s="16" t="s">
        <v>2395</v>
      </c>
      <c r="E45" s="16" t="s">
        <v>2396</v>
      </c>
      <c r="F45" s="3" t="s">
        <v>3264</v>
      </c>
      <c r="G45" s="49">
        <v>22405.799999999996</v>
      </c>
      <c r="H45" s="69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 x14ac:dyDescent="0.4">
      <c r="A46" s="2">
        <v>42</v>
      </c>
      <c r="B46" s="33">
        <v>6130002635</v>
      </c>
      <c r="C46" s="62" t="s">
        <v>2397</v>
      </c>
      <c r="D46" s="16" t="s">
        <v>2398</v>
      </c>
      <c r="E46" s="16" t="s">
        <v>2399</v>
      </c>
      <c r="F46" s="3" t="s">
        <v>3263</v>
      </c>
      <c r="G46" s="49">
        <v>6895.08</v>
      </c>
      <c r="H46" s="69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 x14ac:dyDescent="0.4">
      <c r="A47" s="34">
        <v>43</v>
      </c>
      <c r="B47" s="33">
        <v>6130002636</v>
      </c>
      <c r="C47" s="62" t="s">
        <v>2400</v>
      </c>
      <c r="D47" s="16" t="s">
        <v>680</v>
      </c>
      <c r="E47" s="16" t="s">
        <v>2401</v>
      </c>
      <c r="F47" s="3" t="s">
        <v>3263</v>
      </c>
      <c r="G47" s="49">
        <v>3269.92</v>
      </c>
      <c r="H47" s="69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 x14ac:dyDescent="0.4">
      <c r="A48" s="2">
        <v>44</v>
      </c>
      <c r="B48" s="33">
        <v>6130002637</v>
      </c>
      <c r="C48" s="62" t="s">
        <v>2402</v>
      </c>
      <c r="D48" s="16" t="s">
        <v>2403</v>
      </c>
      <c r="E48" s="16" t="s">
        <v>2404</v>
      </c>
      <c r="F48" s="3" t="s">
        <v>3263</v>
      </c>
      <c r="G48" s="49">
        <v>1985.9199999999996</v>
      </c>
      <c r="H48" s="69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 x14ac:dyDescent="0.4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3263</v>
      </c>
      <c r="G49" s="49">
        <v>8675.5600000000013</v>
      </c>
      <c r="H49" s="69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 x14ac:dyDescent="0.4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3263</v>
      </c>
      <c r="G50" s="49">
        <v>3796.36</v>
      </c>
      <c r="H50" s="69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 x14ac:dyDescent="0.4">
      <c r="A51" s="34">
        <v>47</v>
      </c>
      <c r="B51" s="33">
        <v>6130002640</v>
      </c>
      <c r="C51" s="62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9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 x14ac:dyDescent="0.4">
      <c r="A52" s="2">
        <v>48</v>
      </c>
      <c r="B52" s="33">
        <v>6130002641</v>
      </c>
      <c r="C52" s="62" t="s">
        <v>2413</v>
      </c>
      <c r="D52" s="16" t="s">
        <v>2414</v>
      </c>
      <c r="E52" s="16" t="s">
        <v>2415</v>
      </c>
      <c r="F52" s="3" t="s">
        <v>3217</v>
      </c>
      <c r="G52" s="49">
        <v>4695.1599999999989</v>
      </c>
      <c r="H52" s="69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 x14ac:dyDescent="0.4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3390</v>
      </c>
      <c r="G53" s="49">
        <v>4553.92</v>
      </c>
      <c r="H53" s="69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 x14ac:dyDescent="0.4">
      <c r="A54" s="2">
        <v>50</v>
      </c>
      <c r="B54" s="33">
        <v>6130002643</v>
      </c>
      <c r="C54" s="62" t="s">
        <v>2418</v>
      </c>
      <c r="D54" s="16" t="s">
        <v>2419</v>
      </c>
      <c r="E54" s="16" t="s">
        <v>2420</v>
      </c>
      <c r="F54" s="3" t="s">
        <v>3016</v>
      </c>
      <c r="G54" s="49">
        <v>693.36</v>
      </c>
      <c r="H54" s="69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 x14ac:dyDescent="0.4">
      <c r="A55" s="34">
        <v>51</v>
      </c>
      <c r="B55" s="33">
        <v>6130002644</v>
      </c>
      <c r="C55" s="62" t="s">
        <v>2232</v>
      </c>
      <c r="D55" s="16" t="s">
        <v>2233</v>
      </c>
      <c r="E55" s="16" t="s">
        <v>2234</v>
      </c>
      <c r="F55" s="3" t="s">
        <v>3224</v>
      </c>
      <c r="G55" s="49">
        <v>783.23999999999978</v>
      </c>
      <c r="H55" s="69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 x14ac:dyDescent="0.4">
      <c r="A56" s="2">
        <v>52</v>
      </c>
      <c r="B56" s="33">
        <v>6130002645</v>
      </c>
      <c r="C56" s="62" t="s">
        <v>2235</v>
      </c>
      <c r="D56" s="16" t="s">
        <v>2236</v>
      </c>
      <c r="E56" s="16" t="s">
        <v>2237</v>
      </c>
      <c r="F56" s="3" t="s">
        <v>3281</v>
      </c>
      <c r="G56" s="49">
        <v>11615.920000000002</v>
      </c>
      <c r="H56" s="69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 x14ac:dyDescent="0.4">
      <c r="A57" s="34">
        <v>53</v>
      </c>
      <c r="B57" s="33">
        <v>6130002646</v>
      </c>
      <c r="C57" s="62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9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 x14ac:dyDescent="0.4">
      <c r="A58" s="2">
        <v>54</v>
      </c>
      <c r="B58" s="33">
        <v>6130002647</v>
      </c>
      <c r="C58" s="62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9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 x14ac:dyDescent="0.4">
      <c r="A59" s="34">
        <v>55</v>
      </c>
      <c r="B59" s="33">
        <v>6130002648</v>
      </c>
      <c r="C59" s="62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9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 x14ac:dyDescent="0.4">
      <c r="A60" s="2">
        <v>56</v>
      </c>
      <c r="B60" s="33">
        <v>6130002649</v>
      </c>
      <c r="C60" s="62" t="s">
        <v>2273</v>
      </c>
      <c r="D60" s="16" t="s">
        <v>2274</v>
      </c>
      <c r="E60" s="16" t="s">
        <v>2275</v>
      </c>
      <c r="F60" s="3" t="s">
        <v>3303</v>
      </c>
      <c r="G60" s="49">
        <v>7318.7999999999993</v>
      </c>
      <c r="H60" s="69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 x14ac:dyDescent="0.4">
      <c r="A61" s="34">
        <v>57</v>
      </c>
      <c r="B61" s="33">
        <v>6130002650</v>
      </c>
      <c r="C61" s="62" t="s">
        <v>2286</v>
      </c>
      <c r="D61" s="16" t="s">
        <v>2287</v>
      </c>
      <c r="E61" s="16" t="s">
        <v>231</v>
      </c>
      <c r="F61" s="3" t="s">
        <v>3391</v>
      </c>
      <c r="G61" s="49">
        <v>6539.84</v>
      </c>
      <c r="H61" s="69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 x14ac:dyDescent="0.4">
      <c r="A62" s="2">
        <v>58</v>
      </c>
      <c r="B62" s="33">
        <v>6130002651</v>
      </c>
      <c r="C62" s="62" t="s">
        <v>2288</v>
      </c>
      <c r="D62" s="16" t="s">
        <v>2287</v>
      </c>
      <c r="E62" s="16" t="s">
        <v>236</v>
      </c>
      <c r="F62" s="3" t="s">
        <v>3225</v>
      </c>
      <c r="G62" s="49">
        <v>5448.44</v>
      </c>
      <c r="H62" s="69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 x14ac:dyDescent="0.4">
      <c r="A63" s="34">
        <v>59</v>
      </c>
      <c r="B63" s="33">
        <v>6130002652</v>
      </c>
      <c r="C63" s="62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9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 x14ac:dyDescent="0.4">
      <c r="A64" s="2">
        <v>60</v>
      </c>
      <c r="B64" s="33">
        <v>6130002653</v>
      </c>
      <c r="C64" s="62" t="s">
        <v>2295</v>
      </c>
      <c r="D64" s="16" t="s">
        <v>3181</v>
      </c>
      <c r="E64" s="16" t="s">
        <v>3240</v>
      </c>
      <c r="F64" s="3" t="s">
        <v>3259</v>
      </c>
      <c r="G64" s="49">
        <v>727.60000000000014</v>
      </c>
      <c r="H64" s="69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 x14ac:dyDescent="0.4">
      <c r="A65" s="34">
        <v>61</v>
      </c>
      <c r="B65" s="33">
        <v>6130002654</v>
      </c>
      <c r="C65" s="62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9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 x14ac:dyDescent="0.4">
      <c r="A66" s="2">
        <v>62</v>
      </c>
      <c r="B66" s="33">
        <v>6130002655</v>
      </c>
      <c r="C66" s="62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9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 x14ac:dyDescent="0.4">
      <c r="A67" s="34">
        <v>63</v>
      </c>
      <c r="B67" s="33">
        <v>6130002656</v>
      </c>
      <c r="C67" s="62" t="s">
        <v>2306</v>
      </c>
      <c r="D67" s="16" t="s">
        <v>2921</v>
      </c>
      <c r="E67" s="16" t="s">
        <v>2307</v>
      </c>
      <c r="F67" s="3" t="s">
        <v>3259</v>
      </c>
      <c r="G67" s="49">
        <v>61281.04</v>
      </c>
      <c r="H67" s="69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 x14ac:dyDescent="0.4">
      <c r="A68" s="2">
        <v>64</v>
      </c>
      <c r="B68" s="33">
        <v>6130002657</v>
      </c>
      <c r="C68" s="62" t="s">
        <v>2308</v>
      </c>
      <c r="D68" s="16" t="s">
        <v>2309</v>
      </c>
      <c r="E68" s="16" t="s">
        <v>2310</v>
      </c>
      <c r="F68" s="3" t="s">
        <v>3392</v>
      </c>
      <c r="G68" s="49">
        <v>1784.7599999999998</v>
      </c>
      <c r="H68" s="69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 x14ac:dyDescent="0.4">
      <c r="A69" s="34">
        <v>65</v>
      </c>
      <c r="B69" s="33">
        <v>6130002658</v>
      </c>
      <c r="C69" s="62" t="s">
        <v>2311</v>
      </c>
      <c r="D69" s="16" t="s">
        <v>2884</v>
      </c>
      <c r="E69" s="16" t="s">
        <v>2312</v>
      </c>
      <c r="F69" s="3" t="s">
        <v>3292</v>
      </c>
      <c r="G69" s="49">
        <v>4532.5199999999986</v>
      </c>
      <c r="H69" s="69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 x14ac:dyDescent="0.4">
      <c r="A70" s="2">
        <v>66</v>
      </c>
      <c r="B70" s="33">
        <v>6130002659</v>
      </c>
      <c r="C70" s="62" t="s">
        <v>2313</v>
      </c>
      <c r="D70" s="16" t="s">
        <v>2314</v>
      </c>
      <c r="E70" s="16" t="s">
        <v>2315</v>
      </c>
      <c r="F70" s="3" t="s">
        <v>3263</v>
      </c>
      <c r="G70" s="49">
        <v>2324.0400000000004</v>
      </c>
      <c r="H70" s="69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 x14ac:dyDescent="0.4">
      <c r="A71" s="34">
        <v>67</v>
      </c>
      <c r="B71" s="33">
        <v>6130002660</v>
      </c>
      <c r="C71" s="62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9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 x14ac:dyDescent="0.4">
      <c r="A72" s="2">
        <v>68</v>
      </c>
      <c r="B72" s="33">
        <v>6130002661</v>
      </c>
      <c r="C72" s="62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9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 x14ac:dyDescent="0.4">
      <c r="A73" s="34">
        <v>69</v>
      </c>
      <c r="B73" s="33">
        <v>6130002662</v>
      </c>
      <c r="C73" s="62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9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 x14ac:dyDescent="0.4">
      <c r="A74" s="2">
        <v>70</v>
      </c>
      <c r="B74" s="33">
        <v>6130002663</v>
      </c>
      <c r="C74" s="62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9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 x14ac:dyDescent="0.4">
      <c r="A75" s="34">
        <v>71</v>
      </c>
      <c r="B75" s="33">
        <v>6130002664</v>
      </c>
      <c r="C75" s="62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9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 x14ac:dyDescent="0.4">
      <c r="A76" s="2">
        <v>72</v>
      </c>
      <c r="B76" s="33">
        <v>6130002665</v>
      </c>
      <c r="C76" s="3" t="s">
        <v>2326</v>
      </c>
      <c r="D76" s="55" t="s">
        <v>3182</v>
      </c>
      <c r="E76" s="16" t="s">
        <v>2327</v>
      </c>
      <c r="F76" s="3" t="s">
        <v>59</v>
      </c>
      <c r="G76" s="49">
        <v>0</v>
      </c>
      <c r="H76" s="69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 x14ac:dyDescent="0.4">
      <c r="A77" s="34">
        <v>73</v>
      </c>
      <c r="B77" s="33">
        <v>6130002666</v>
      </c>
      <c r="C77" s="62" t="s">
        <v>2328</v>
      </c>
      <c r="D77" s="16" t="s">
        <v>3241</v>
      </c>
      <c r="E77" s="16" t="s">
        <v>3197</v>
      </c>
      <c r="F77" s="3" t="s">
        <v>59</v>
      </c>
      <c r="G77" s="49">
        <v>0</v>
      </c>
      <c r="H77" s="69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 x14ac:dyDescent="0.4">
      <c r="A78" s="2">
        <v>74</v>
      </c>
      <c r="B78" s="33">
        <v>6130002667</v>
      </c>
      <c r="C78" s="62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9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 x14ac:dyDescent="0.4">
      <c r="A79" s="34">
        <v>75</v>
      </c>
      <c r="B79" s="33">
        <v>6130002668</v>
      </c>
      <c r="C79" s="62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9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 x14ac:dyDescent="0.4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3263</v>
      </c>
      <c r="G80" s="49">
        <v>6852.2800000000007</v>
      </c>
      <c r="H80" s="69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 x14ac:dyDescent="0.4">
      <c r="A81" s="34">
        <v>77</v>
      </c>
      <c r="B81" s="33">
        <v>6130002670</v>
      </c>
      <c r="C81" s="62" t="s">
        <v>2337</v>
      </c>
      <c r="D81" s="16" t="s">
        <v>390</v>
      </c>
      <c r="E81" s="16" t="s">
        <v>2338</v>
      </c>
      <c r="F81" s="3" t="s">
        <v>3393</v>
      </c>
      <c r="G81" s="49">
        <v>209.72000000000003</v>
      </c>
      <c r="H81" s="69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 x14ac:dyDescent="0.4">
      <c r="A82" s="2">
        <v>78</v>
      </c>
      <c r="B82" s="33">
        <v>6130002671</v>
      </c>
      <c r="C82" s="62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9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 x14ac:dyDescent="0.4">
      <c r="A83" s="34">
        <v>79</v>
      </c>
      <c r="B83" s="33">
        <v>6130002672</v>
      </c>
      <c r="C83" s="62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9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 x14ac:dyDescent="0.4">
      <c r="A84" s="2">
        <v>80</v>
      </c>
      <c r="B84" s="33">
        <v>6130002673</v>
      </c>
      <c r="C84" s="62" t="s">
        <v>3031</v>
      </c>
      <c r="D84" s="16" t="s">
        <v>2343</v>
      </c>
      <c r="E84" s="16" t="s">
        <v>3033</v>
      </c>
      <c r="F84" s="2" t="s">
        <v>59</v>
      </c>
      <c r="G84" s="44">
        <v>0</v>
      </c>
      <c r="H84" s="69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 x14ac:dyDescent="0.4">
      <c r="A85" s="34">
        <v>81</v>
      </c>
      <c r="B85" s="33">
        <v>6130002674</v>
      </c>
      <c r="C85" s="62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9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 x14ac:dyDescent="0.4">
      <c r="A86" s="2">
        <v>82</v>
      </c>
      <c r="B86" s="33">
        <v>6130002675</v>
      </c>
      <c r="C86" s="62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9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 x14ac:dyDescent="0.4">
      <c r="A87" s="34">
        <v>83</v>
      </c>
      <c r="B87" s="33">
        <v>6130002676</v>
      </c>
      <c r="C87" s="62" t="s">
        <v>2350</v>
      </c>
      <c r="D87" s="16" t="s">
        <v>2351</v>
      </c>
      <c r="E87" s="16" t="s">
        <v>2352</v>
      </c>
      <c r="F87" s="3" t="s">
        <v>3264</v>
      </c>
      <c r="G87" s="49">
        <v>7652.64</v>
      </c>
      <c r="H87" s="69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3412</v>
      </c>
      <c r="R87" s="9" t="s">
        <v>3413</v>
      </c>
      <c r="Z87" s="1"/>
    </row>
    <row r="88" spans="1:26" ht="24" customHeight="1" x14ac:dyDescent="0.4">
      <c r="A88" s="2">
        <v>84</v>
      </c>
      <c r="B88" s="33">
        <v>6130002677</v>
      </c>
      <c r="C88" s="62" t="s">
        <v>2356</v>
      </c>
      <c r="D88" s="16" t="s">
        <v>432</v>
      </c>
      <c r="E88" s="16" t="s">
        <v>2357</v>
      </c>
      <c r="F88" s="3" t="s">
        <v>3283</v>
      </c>
      <c r="G88" s="49">
        <v>1870.3600000000004</v>
      </c>
      <c r="H88" s="69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 x14ac:dyDescent="0.4">
      <c r="A89" s="34">
        <v>85</v>
      </c>
      <c r="B89" s="33">
        <v>6130002678</v>
      </c>
      <c r="C89" s="62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9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 x14ac:dyDescent="0.4">
      <c r="A90" s="2">
        <v>86</v>
      </c>
      <c r="B90" s="33">
        <v>6130002679</v>
      </c>
      <c r="C90" s="62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9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 x14ac:dyDescent="0.4">
      <c r="A91" s="34">
        <v>87</v>
      </c>
      <c r="B91" s="33">
        <v>6130002680</v>
      </c>
      <c r="C91" s="62" t="s">
        <v>2367</v>
      </c>
      <c r="D91" s="16" t="s">
        <v>2368</v>
      </c>
      <c r="E91" s="16" t="s">
        <v>2369</v>
      </c>
      <c r="F91" s="3" t="s">
        <v>3263</v>
      </c>
      <c r="G91" s="49">
        <v>11012.440000000002</v>
      </c>
      <c r="H91" s="69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 x14ac:dyDescent="0.4">
      <c r="A92" s="2">
        <v>88</v>
      </c>
      <c r="B92" s="33">
        <v>6130002681</v>
      </c>
      <c r="C92" s="62" t="s">
        <v>2372</v>
      </c>
      <c r="D92" s="16" t="s">
        <v>2373</v>
      </c>
      <c r="E92" s="16" t="s">
        <v>2374</v>
      </c>
      <c r="F92" s="3" t="s">
        <v>3263</v>
      </c>
      <c r="G92" s="49">
        <v>10747.080000000002</v>
      </c>
      <c r="H92" s="69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 x14ac:dyDescent="0.4">
      <c r="A93" s="34">
        <v>89</v>
      </c>
      <c r="B93" s="33">
        <v>6130002682</v>
      </c>
      <c r="C93" s="62" t="s">
        <v>2378</v>
      </c>
      <c r="D93" s="16" t="s">
        <v>2379</v>
      </c>
      <c r="E93" s="16" t="s">
        <v>2380</v>
      </c>
      <c r="F93" s="3" t="s">
        <v>3252</v>
      </c>
      <c r="G93" s="49">
        <v>235.4</v>
      </c>
      <c r="H93" s="69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 x14ac:dyDescent="0.4">
      <c r="A94" s="2">
        <v>90</v>
      </c>
      <c r="B94" s="33">
        <v>6130002683</v>
      </c>
      <c r="C94" s="62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9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 x14ac:dyDescent="0.4">
      <c r="A95" s="34">
        <v>91</v>
      </c>
      <c r="B95" s="33">
        <v>6130002684</v>
      </c>
      <c r="C95" s="62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9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 x14ac:dyDescent="0.4">
      <c r="A96" s="2">
        <v>92</v>
      </c>
      <c r="B96" s="33">
        <v>6130002685</v>
      </c>
      <c r="C96" s="62" t="s">
        <v>2424</v>
      </c>
      <c r="D96" s="16" t="s">
        <v>2425</v>
      </c>
      <c r="E96" s="16" t="s">
        <v>2426</v>
      </c>
      <c r="F96" s="3" t="s">
        <v>3266</v>
      </c>
      <c r="G96" s="49">
        <v>1669.1999999999998</v>
      </c>
      <c r="H96" s="69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 x14ac:dyDescent="0.4">
      <c r="A97" s="34">
        <v>93</v>
      </c>
      <c r="B97" s="33">
        <v>6130002686</v>
      </c>
      <c r="C97" s="62" t="s">
        <v>2427</v>
      </c>
      <c r="D97" s="16" t="s">
        <v>2428</v>
      </c>
      <c r="E97" s="16" t="s">
        <v>2429</v>
      </c>
      <c r="F97" s="3" t="s">
        <v>3269</v>
      </c>
      <c r="G97" s="49">
        <v>2713.5199999999995</v>
      </c>
      <c r="H97" s="69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 x14ac:dyDescent="0.4">
      <c r="A98" s="2">
        <v>94</v>
      </c>
      <c r="B98" s="33">
        <v>6130002687</v>
      </c>
      <c r="C98" s="62" t="s">
        <v>2430</v>
      </c>
      <c r="D98" s="16" t="s">
        <v>2431</v>
      </c>
      <c r="E98" s="16" t="s">
        <v>2432</v>
      </c>
      <c r="F98" s="3" t="s">
        <v>3295</v>
      </c>
      <c r="G98" s="49">
        <v>3043.0799999999995</v>
      </c>
      <c r="H98" s="69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 x14ac:dyDescent="0.4">
      <c r="A99" s="34">
        <v>95</v>
      </c>
      <c r="B99" s="33">
        <v>6130002688</v>
      </c>
      <c r="C99" s="62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9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 x14ac:dyDescent="0.4">
      <c r="A100" s="2">
        <v>96</v>
      </c>
      <c r="B100" s="33">
        <v>6130002689</v>
      </c>
      <c r="C100" s="62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9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 x14ac:dyDescent="0.4">
      <c r="A101" s="34">
        <v>97</v>
      </c>
      <c r="B101" s="33">
        <v>6130002690</v>
      </c>
      <c r="C101" s="62" t="s">
        <v>2439</v>
      </c>
      <c r="D101" s="16" t="s">
        <v>2876</v>
      </c>
      <c r="E101" s="16" t="s">
        <v>2440</v>
      </c>
      <c r="F101" s="3" t="s">
        <v>3263</v>
      </c>
      <c r="G101" s="49">
        <v>10952.52</v>
      </c>
      <c r="H101" s="69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 x14ac:dyDescent="0.4">
      <c r="A102" s="2">
        <v>98</v>
      </c>
      <c r="B102" s="33">
        <v>6130002691</v>
      </c>
      <c r="C102" s="62" t="s">
        <v>2441</v>
      </c>
      <c r="D102" s="16" t="s">
        <v>1680</v>
      </c>
      <c r="E102" s="16" t="s">
        <v>2442</v>
      </c>
      <c r="F102" s="3" t="s">
        <v>3263</v>
      </c>
      <c r="G102" s="49">
        <v>3055.9200000000005</v>
      </c>
      <c r="H102" s="69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 x14ac:dyDescent="0.4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3263</v>
      </c>
      <c r="G103" s="49">
        <v>7584.1600000000008</v>
      </c>
      <c r="H103" s="69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 x14ac:dyDescent="0.4">
      <c r="A104" s="2">
        <v>100</v>
      </c>
      <c r="B104" s="33">
        <v>6130002693</v>
      </c>
      <c r="C104" s="62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9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 x14ac:dyDescent="0.4">
      <c r="A105" s="34">
        <v>101</v>
      </c>
      <c r="B105" s="33">
        <v>6130002694</v>
      </c>
      <c r="C105" s="62" t="s">
        <v>2449</v>
      </c>
      <c r="D105" s="16" t="s">
        <v>2450</v>
      </c>
      <c r="E105" s="16" t="s">
        <v>2451</v>
      </c>
      <c r="F105" s="3" t="s">
        <v>3256</v>
      </c>
      <c r="G105" s="49">
        <v>68.47999999999999</v>
      </c>
      <c r="H105" s="69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 x14ac:dyDescent="0.4">
      <c r="A106" s="2">
        <v>102</v>
      </c>
      <c r="B106" s="33">
        <v>6130002695</v>
      </c>
      <c r="C106" s="62" t="s">
        <v>2452</v>
      </c>
      <c r="D106" s="16" t="s">
        <v>1007</v>
      </c>
      <c r="E106" s="16" t="s">
        <v>2453</v>
      </c>
      <c r="F106" s="3" t="s">
        <v>3263</v>
      </c>
      <c r="G106" s="49">
        <v>19880.599999999999</v>
      </c>
      <c r="H106" s="69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 x14ac:dyDescent="0.4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3008</v>
      </c>
      <c r="F107" s="3" t="s">
        <v>59</v>
      </c>
      <c r="G107" s="49">
        <v>0</v>
      </c>
      <c r="H107" s="69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 x14ac:dyDescent="0.4">
      <c r="A108" s="2">
        <v>104</v>
      </c>
      <c r="B108" s="33">
        <v>6130002697</v>
      </c>
      <c r="C108" s="62" t="s">
        <v>2456</v>
      </c>
      <c r="D108" s="16" t="s">
        <v>1523</v>
      </c>
      <c r="E108" s="16" t="s">
        <v>2457</v>
      </c>
      <c r="F108" s="3" t="s">
        <v>3263</v>
      </c>
      <c r="G108" s="49">
        <v>9420.2800000000025</v>
      </c>
      <c r="H108" s="69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 x14ac:dyDescent="0.4">
      <c r="A109" s="34">
        <v>105</v>
      </c>
      <c r="B109" s="33">
        <v>6130002698</v>
      </c>
      <c r="C109" s="62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9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 x14ac:dyDescent="0.4">
      <c r="A110" s="2">
        <v>106</v>
      </c>
      <c r="B110" s="33">
        <v>6130002699</v>
      </c>
      <c r="C110" s="62" t="s">
        <v>2460</v>
      </c>
      <c r="D110" s="16" t="s">
        <v>1534</v>
      </c>
      <c r="E110" s="16" t="s">
        <v>2461</v>
      </c>
      <c r="F110" s="3" t="s">
        <v>3263</v>
      </c>
      <c r="G110" s="49">
        <v>2084.36</v>
      </c>
      <c r="H110" s="69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 x14ac:dyDescent="0.4">
      <c r="A111" s="34">
        <v>107</v>
      </c>
      <c r="B111" s="33">
        <v>6130002700</v>
      </c>
      <c r="C111" s="62" t="s">
        <v>2462</v>
      </c>
      <c r="D111" s="16" t="s">
        <v>2463</v>
      </c>
      <c r="E111" s="16" t="s">
        <v>2464</v>
      </c>
      <c r="F111" s="3" t="s">
        <v>3254</v>
      </c>
      <c r="G111" s="49">
        <v>667.68000000000006</v>
      </c>
      <c r="H111" s="69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 x14ac:dyDescent="0.4">
      <c r="A112" s="2">
        <v>108</v>
      </c>
      <c r="B112" s="33">
        <v>6130002701</v>
      </c>
      <c r="C112" s="62" t="s">
        <v>2465</v>
      </c>
      <c r="D112" s="16" t="s">
        <v>2466</v>
      </c>
      <c r="E112" s="16" t="s">
        <v>2467</v>
      </c>
      <c r="F112" s="3" t="s">
        <v>3263</v>
      </c>
      <c r="G112" s="49">
        <v>5148.84</v>
      </c>
      <c r="H112" s="69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 x14ac:dyDescent="0.4">
      <c r="A113" s="34">
        <v>109</v>
      </c>
      <c r="B113" s="33">
        <v>6130002702</v>
      </c>
      <c r="C113" s="62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9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 x14ac:dyDescent="0.4">
      <c r="A114" s="2">
        <v>110</v>
      </c>
      <c r="B114" s="33">
        <v>6130002703</v>
      </c>
      <c r="C114" s="62" t="s">
        <v>2471</v>
      </c>
      <c r="D114" s="16" t="s">
        <v>2472</v>
      </c>
      <c r="E114" s="16" t="s">
        <v>2473</v>
      </c>
      <c r="F114" s="3" t="s">
        <v>3294</v>
      </c>
      <c r="G114" s="49">
        <v>23989.4</v>
      </c>
      <c r="H114" s="69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 x14ac:dyDescent="0.4">
      <c r="A115" s="34">
        <v>111</v>
      </c>
      <c r="B115" s="33">
        <v>6130002704</v>
      </c>
      <c r="C115" s="62" t="s">
        <v>2474</v>
      </c>
      <c r="D115" s="16" t="s">
        <v>2475</v>
      </c>
      <c r="E115" s="16" t="s">
        <v>2476</v>
      </c>
      <c r="F115" s="3" t="s">
        <v>3394</v>
      </c>
      <c r="G115" s="49">
        <v>3809.2</v>
      </c>
      <c r="H115" s="69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 x14ac:dyDescent="0.4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3252</v>
      </c>
      <c r="G116" s="49">
        <v>17.12</v>
      </c>
      <c r="H116" s="69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 x14ac:dyDescent="0.4">
      <c r="A117" s="34">
        <v>113</v>
      </c>
      <c r="B117" s="33">
        <v>6130002706</v>
      </c>
      <c r="C117" s="62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9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 x14ac:dyDescent="0.4">
      <c r="A118" s="2">
        <v>114</v>
      </c>
      <c r="B118" s="33">
        <v>6130002707</v>
      </c>
      <c r="C118" s="62" t="s">
        <v>2482</v>
      </c>
      <c r="D118" s="16" t="s">
        <v>2483</v>
      </c>
      <c r="E118" s="16" t="s">
        <v>2484</v>
      </c>
      <c r="F118" s="3" t="s">
        <v>3351</v>
      </c>
      <c r="G118" s="49">
        <v>16315.36</v>
      </c>
      <c r="H118" s="69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 x14ac:dyDescent="0.4">
      <c r="A119" s="34">
        <v>115</v>
      </c>
      <c r="B119" s="33">
        <v>6130002708</v>
      </c>
      <c r="C119" s="62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9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 x14ac:dyDescent="0.4">
      <c r="A120" s="2">
        <v>116</v>
      </c>
      <c r="B120" s="33">
        <v>6130002709</v>
      </c>
      <c r="C120" s="62" t="s">
        <v>2487</v>
      </c>
      <c r="D120" s="16" t="s">
        <v>2490</v>
      </c>
      <c r="E120" s="16" t="s">
        <v>2488</v>
      </c>
      <c r="F120" s="3" t="s">
        <v>3260</v>
      </c>
      <c r="G120" s="49">
        <v>1887.48</v>
      </c>
      <c r="H120" s="69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 x14ac:dyDescent="0.4">
      <c r="A121" s="34">
        <v>117</v>
      </c>
      <c r="B121" s="33">
        <v>6130002710</v>
      </c>
      <c r="C121" s="62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9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 x14ac:dyDescent="0.4">
      <c r="A122" s="2">
        <v>118</v>
      </c>
      <c r="B122" s="33">
        <v>6130002711</v>
      </c>
      <c r="C122" s="62" t="s">
        <v>2492</v>
      </c>
      <c r="D122" s="16" t="s">
        <v>2490</v>
      </c>
      <c r="E122" s="16" t="s">
        <v>2493</v>
      </c>
      <c r="F122" s="3" t="s">
        <v>3263</v>
      </c>
      <c r="G122" s="49">
        <v>11183.640000000003</v>
      </c>
      <c r="H122" s="69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 x14ac:dyDescent="0.4">
      <c r="A123" s="34">
        <v>119</v>
      </c>
      <c r="B123" s="33">
        <v>6130002712</v>
      </c>
      <c r="C123" s="62" t="s">
        <v>2494</v>
      </c>
      <c r="D123" s="16" t="s">
        <v>2495</v>
      </c>
      <c r="E123" s="16" t="s">
        <v>2496</v>
      </c>
      <c r="F123" s="3" t="s">
        <v>3253</v>
      </c>
      <c r="G123" s="49">
        <v>1767.6399999999999</v>
      </c>
      <c r="H123" s="69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 x14ac:dyDescent="0.4">
      <c r="A124" s="2">
        <v>120</v>
      </c>
      <c r="B124" s="33">
        <v>6130002713</v>
      </c>
      <c r="C124" s="62" t="s">
        <v>2497</v>
      </c>
      <c r="D124" s="16" t="s">
        <v>2498</v>
      </c>
      <c r="E124" s="16" t="s">
        <v>2499</v>
      </c>
      <c r="F124" s="3" t="s">
        <v>3297</v>
      </c>
      <c r="G124" s="49">
        <v>3381.2</v>
      </c>
      <c r="H124" s="69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 x14ac:dyDescent="0.4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3269</v>
      </c>
      <c r="G125" s="49">
        <v>11573.12</v>
      </c>
      <c r="H125" s="69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 x14ac:dyDescent="0.4">
      <c r="A126" s="2">
        <v>122</v>
      </c>
      <c r="B126" s="33">
        <v>6130002715</v>
      </c>
      <c r="C126" s="62" t="s">
        <v>2503</v>
      </c>
      <c r="D126" s="16" t="s">
        <v>3009</v>
      </c>
      <c r="E126" s="16" t="s">
        <v>2504</v>
      </c>
      <c r="F126" s="3" t="s">
        <v>3263</v>
      </c>
      <c r="G126" s="49">
        <v>15737.560000000001</v>
      </c>
      <c r="H126" s="69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 x14ac:dyDescent="0.4">
      <c r="A127" s="34">
        <v>123</v>
      </c>
      <c r="B127" s="33">
        <v>6130002716</v>
      </c>
      <c r="C127" s="62" t="s">
        <v>2505</v>
      </c>
      <c r="D127" s="16" t="s">
        <v>2506</v>
      </c>
      <c r="E127" s="16" t="s">
        <v>2507</v>
      </c>
      <c r="F127" s="3" t="s">
        <v>3263</v>
      </c>
      <c r="G127" s="49">
        <v>25115.040000000001</v>
      </c>
      <c r="H127" s="69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 x14ac:dyDescent="0.4">
      <c r="A128" s="2">
        <v>124</v>
      </c>
      <c r="B128" s="33">
        <v>6130002717</v>
      </c>
      <c r="C128" s="62" t="s">
        <v>2508</v>
      </c>
      <c r="D128" s="16" t="s">
        <v>2509</v>
      </c>
      <c r="E128" s="16" t="s">
        <v>2510</v>
      </c>
      <c r="F128" s="3" t="s">
        <v>3263</v>
      </c>
      <c r="G128" s="49">
        <v>10293.399999999998</v>
      </c>
      <c r="H128" s="69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 x14ac:dyDescent="0.4">
      <c r="A129" s="34">
        <v>125</v>
      </c>
      <c r="B129" s="33">
        <v>6130002718</v>
      </c>
      <c r="C129" s="62" t="s">
        <v>2511</v>
      </c>
      <c r="D129" s="16" t="s">
        <v>2512</v>
      </c>
      <c r="E129" s="16" t="s">
        <v>2513</v>
      </c>
      <c r="F129" s="3" t="s">
        <v>3134</v>
      </c>
      <c r="G129" s="49">
        <v>14218.16</v>
      </c>
      <c r="H129" s="69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 x14ac:dyDescent="0.4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3395</v>
      </c>
      <c r="G130" s="49">
        <v>2846.2000000000003</v>
      </c>
      <c r="H130" s="69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 x14ac:dyDescent="0.4">
      <c r="A131" s="34">
        <v>127</v>
      </c>
      <c r="B131" s="33">
        <v>6130002720</v>
      </c>
      <c r="C131" s="62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9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 x14ac:dyDescent="0.4">
      <c r="A132" s="2">
        <v>128</v>
      </c>
      <c r="B132" s="33">
        <v>6130002721</v>
      </c>
      <c r="C132" s="3" t="s">
        <v>2520</v>
      </c>
      <c r="D132" s="16" t="s">
        <v>3183</v>
      </c>
      <c r="E132" s="16" t="s">
        <v>3242</v>
      </c>
      <c r="F132" s="3" t="s">
        <v>3259</v>
      </c>
      <c r="G132" s="49">
        <v>1181.28</v>
      </c>
      <c r="H132" s="69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 x14ac:dyDescent="0.4">
      <c r="A133" s="34">
        <v>129</v>
      </c>
      <c r="B133" s="33">
        <v>6130002722</v>
      </c>
      <c r="C133" s="62" t="s">
        <v>2521</v>
      </c>
      <c r="D133" s="16" t="s">
        <v>3183</v>
      </c>
      <c r="E133" s="16" t="s">
        <v>3243</v>
      </c>
      <c r="F133" s="3" t="s">
        <v>3259</v>
      </c>
      <c r="G133" s="49">
        <v>1442.3600000000001</v>
      </c>
      <c r="H133" s="69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 x14ac:dyDescent="0.4">
      <c r="A134" s="2">
        <v>130</v>
      </c>
      <c r="B134" s="33">
        <v>6130002723</v>
      </c>
      <c r="C134" s="62" t="s">
        <v>2522</v>
      </c>
      <c r="D134" s="16" t="s">
        <v>2523</v>
      </c>
      <c r="E134" s="16" t="s">
        <v>2524</v>
      </c>
      <c r="F134" s="3" t="s">
        <v>3255</v>
      </c>
      <c r="G134" s="49">
        <v>196.88</v>
      </c>
      <c r="H134" s="69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 x14ac:dyDescent="0.4">
      <c r="A135" s="34">
        <v>131</v>
      </c>
      <c r="B135" s="33">
        <v>6130002724</v>
      </c>
      <c r="C135" s="62" t="s">
        <v>2525</v>
      </c>
      <c r="D135" s="16" t="s">
        <v>2526</v>
      </c>
      <c r="E135" s="16" t="s">
        <v>2527</v>
      </c>
      <c r="F135" s="3" t="s">
        <v>3252</v>
      </c>
      <c r="G135" s="49">
        <v>85.6</v>
      </c>
      <c r="H135" s="69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 x14ac:dyDescent="0.4">
      <c r="A136" s="2">
        <v>132</v>
      </c>
      <c r="B136" s="33">
        <v>6130002725</v>
      </c>
      <c r="C136" s="62" t="s">
        <v>2528</v>
      </c>
      <c r="D136" s="16" t="s">
        <v>2529</v>
      </c>
      <c r="E136" s="16" t="s">
        <v>2530</v>
      </c>
      <c r="F136" s="3" t="s">
        <v>3396</v>
      </c>
      <c r="G136" s="49">
        <v>2473.84</v>
      </c>
      <c r="H136" s="69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 x14ac:dyDescent="0.4">
      <c r="A137" s="34">
        <v>133</v>
      </c>
      <c r="B137" s="33">
        <v>6130002726</v>
      </c>
      <c r="C137" s="62" t="s">
        <v>2531</v>
      </c>
      <c r="D137" s="16" t="s">
        <v>3171</v>
      </c>
      <c r="E137" s="16" t="s">
        <v>2532</v>
      </c>
      <c r="F137" s="3" t="s">
        <v>3089</v>
      </c>
      <c r="G137" s="49">
        <v>2037.28</v>
      </c>
      <c r="H137" s="69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 x14ac:dyDescent="0.4">
      <c r="A138" s="2">
        <v>134</v>
      </c>
      <c r="B138" s="33">
        <v>6130002727</v>
      </c>
      <c r="C138" s="62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9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 x14ac:dyDescent="0.4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3252</v>
      </c>
      <c r="G139" s="49">
        <v>77.040000000000006</v>
      </c>
      <c r="H139" s="69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 x14ac:dyDescent="0.4">
      <c r="A140" s="2">
        <v>136</v>
      </c>
      <c r="B140" s="33">
        <v>6130002729</v>
      </c>
      <c r="C140" s="62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9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 x14ac:dyDescent="0.4">
      <c r="A141" s="34">
        <v>137</v>
      </c>
      <c r="B141" s="33">
        <v>6130002730</v>
      </c>
      <c r="C141" s="62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9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 x14ac:dyDescent="0.4">
      <c r="A142" s="2">
        <v>138</v>
      </c>
      <c r="B142" s="33">
        <v>6130002731</v>
      </c>
      <c r="C142" s="62" t="s">
        <v>2545</v>
      </c>
      <c r="D142" s="16" t="s">
        <v>1316</v>
      </c>
      <c r="E142" s="16" t="s">
        <v>2546</v>
      </c>
      <c r="F142" s="3" t="s">
        <v>3262</v>
      </c>
      <c r="G142" s="49">
        <v>719.04000000000008</v>
      </c>
      <c r="H142" s="69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 x14ac:dyDescent="0.4">
      <c r="A143" s="34">
        <v>139</v>
      </c>
      <c r="B143" s="33">
        <v>6130002732</v>
      </c>
      <c r="C143" s="62" t="s">
        <v>2547</v>
      </c>
      <c r="D143" s="16" t="s">
        <v>2548</v>
      </c>
      <c r="E143" s="16" t="s">
        <v>2549</v>
      </c>
      <c r="F143" s="3" t="s">
        <v>3282</v>
      </c>
      <c r="G143" s="49">
        <v>1258.32</v>
      </c>
      <c r="H143" s="69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 x14ac:dyDescent="0.4">
      <c r="A144" s="2">
        <v>140</v>
      </c>
      <c r="B144" s="33">
        <v>6130002733</v>
      </c>
      <c r="C144" s="62" t="s">
        <v>2550</v>
      </c>
      <c r="D144" s="16" t="s">
        <v>3184</v>
      </c>
      <c r="E144" s="16" t="s">
        <v>2551</v>
      </c>
      <c r="F144" s="3" t="s">
        <v>59</v>
      </c>
      <c r="G144" s="49">
        <v>0</v>
      </c>
      <c r="H144" s="69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 x14ac:dyDescent="0.4">
      <c r="A145" s="34">
        <v>141</v>
      </c>
      <c r="B145" s="33">
        <v>6130002734</v>
      </c>
      <c r="C145" s="62" t="s">
        <v>2552</v>
      </c>
      <c r="D145" s="16" t="s">
        <v>1250</v>
      </c>
      <c r="E145" s="16" t="s">
        <v>2553</v>
      </c>
      <c r="F145" s="3" t="s">
        <v>3260</v>
      </c>
      <c r="G145" s="49">
        <v>13798.720000000003</v>
      </c>
      <c r="H145" s="69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 x14ac:dyDescent="0.4">
      <c r="A146" s="2">
        <v>142</v>
      </c>
      <c r="B146" s="33">
        <v>6130002735</v>
      </c>
      <c r="C146" s="62" t="s">
        <v>2554</v>
      </c>
      <c r="D146" s="16" t="s">
        <v>2555</v>
      </c>
      <c r="E146" s="16" t="s">
        <v>2556</v>
      </c>
      <c r="F146" s="3" t="s">
        <v>3260</v>
      </c>
      <c r="G146" s="49">
        <v>5705.2400000000007</v>
      </c>
      <c r="H146" s="69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 x14ac:dyDescent="0.4">
      <c r="A147" s="34">
        <v>143</v>
      </c>
      <c r="B147" s="33">
        <v>6130002736</v>
      </c>
      <c r="C147" s="62" t="s">
        <v>2557</v>
      </c>
      <c r="D147" s="16" t="s">
        <v>2558</v>
      </c>
      <c r="E147" s="16" t="s">
        <v>2559</v>
      </c>
      <c r="F147" s="3" t="s">
        <v>3261</v>
      </c>
      <c r="G147" s="49">
        <v>385.2</v>
      </c>
      <c r="H147" s="69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 x14ac:dyDescent="0.4">
      <c r="A148" s="2">
        <v>144</v>
      </c>
      <c r="B148" s="33">
        <v>6130002737</v>
      </c>
      <c r="C148" s="62" t="s">
        <v>2560</v>
      </c>
      <c r="D148" s="16" t="s">
        <v>2561</v>
      </c>
      <c r="E148" s="16" t="s">
        <v>2562</v>
      </c>
      <c r="F148" s="3" t="s">
        <v>3262</v>
      </c>
      <c r="G148" s="49">
        <v>2140</v>
      </c>
      <c r="H148" s="69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 x14ac:dyDescent="0.4">
      <c r="A149" s="34">
        <v>145</v>
      </c>
      <c r="B149" s="33">
        <v>6130002738</v>
      </c>
      <c r="C149" s="62" t="s">
        <v>2834</v>
      </c>
      <c r="D149" s="16" t="s">
        <v>2558</v>
      </c>
      <c r="E149" s="16" t="s">
        <v>2835</v>
      </c>
      <c r="F149" s="24" t="s">
        <v>3169</v>
      </c>
      <c r="G149" s="44">
        <v>47.08</v>
      </c>
      <c r="H149" s="69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 x14ac:dyDescent="0.4">
      <c r="A150" s="2">
        <v>146</v>
      </c>
      <c r="B150" s="33">
        <v>6130002739</v>
      </c>
      <c r="C150" s="62" t="s">
        <v>2563</v>
      </c>
      <c r="D150" s="16" t="s">
        <v>2564</v>
      </c>
      <c r="E150" s="16" t="s">
        <v>2565</v>
      </c>
      <c r="F150" s="3" t="s">
        <v>3397</v>
      </c>
      <c r="G150" s="49">
        <v>107.00000000000001</v>
      </c>
      <c r="H150" s="69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 x14ac:dyDescent="0.4">
      <c r="A151" s="34">
        <v>147</v>
      </c>
      <c r="B151" s="33">
        <v>6130002740</v>
      </c>
      <c r="C151" s="62" t="s">
        <v>2566</v>
      </c>
      <c r="D151" s="16" t="s">
        <v>2567</v>
      </c>
      <c r="E151" s="16" t="s">
        <v>2568</v>
      </c>
      <c r="F151" s="3" t="s">
        <v>3263</v>
      </c>
      <c r="G151" s="49">
        <v>2516.6400000000003</v>
      </c>
      <c r="H151" s="69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 x14ac:dyDescent="0.4">
      <c r="A152" s="2">
        <v>148</v>
      </c>
      <c r="B152" s="33">
        <v>6130002741</v>
      </c>
      <c r="C152" s="62" t="s">
        <v>2569</v>
      </c>
      <c r="D152" s="16" t="s">
        <v>2997</v>
      </c>
      <c r="E152" s="16" t="s">
        <v>2570</v>
      </c>
      <c r="F152" s="3" t="s">
        <v>59</v>
      </c>
      <c r="G152" s="49">
        <v>0</v>
      </c>
      <c r="H152" s="69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 x14ac:dyDescent="0.4">
      <c r="A153" s="34">
        <v>149</v>
      </c>
      <c r="B153" s="33">
        <v>6130002742</v>
      </c>
      <c r="C153" s="62" t="s">
        <v>2571</v>
      </c>
      <c r="D153" s="16" t="s">
        <v>2572</v>
      </c>
      <c r="E153" s="16" t="s">
        <v>2573</v>
      </c>
      <c r="F153" s="3" t="s">
        <v>3398</v>
      </c>
      <c r="G153" s="49">
        <v>701.92</v>
      </c>
      <c r="H153" s="69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 x14ac:dyDescent="0.4">
      <c r="A154" s="2">
        <v>150</v>
      </c>
      <c r="B154" s="33">
        <v>6130002743</v>
      </c>
      <c r="C154" s="62" t="s">
        <v>2574</v>
      </c>
      <c r="D154" s="16" t="s">
        <v>2575</v>
      </c>
      <c r="E154" s="16" t="s">
        <v>2576</v>
      </c>
      <c r="F154" s="3" t="s">
        <v>3399</v>
      </c>
      <c r="G154" s="49">
        <v>1288.2800000000002</v>
      </c>
      <c r="H154" s="69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 x14ac:dyDescent="0.4">
      <c r="A155" s="34">
        <v>151</v>
      </c>
      <c r="B155" s="33">
        <v>6130002744</v>
      </c>
      <c r="C155" s="62" t="s">
        <v>3194</v>
      </c>
      <c r="D155" s="16" t="s">
        <v>807</v>
      </c>
      <c r="E155" s="16" t="s">
        <v>3195</v>
      </c>
      <c r="F155" s="3" t="s">
        <v>2265</v>
      </c>
      <c r="G155" s="49">
        <v>0</v>
      </c>
      <c r="H155" s="69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 x14ac:dyDescent="0.4">
      <c r="A156" s="2">
        <v>152</v>
      </c>
      <c r="B156" s="33">
        <v>6130002745</v>
      </c>
      <c r="C156" s="62" t="s">
        <v>2577</v>
      </c>
      <c r="D156" s="16" t="s">
        <v>2578</v>
      </c>
      <c r="E156" s="16" t="s">
        <v>2579</v>
      </c>
      <c r="F156" s="3" t="s">
        <v>3260</v>
      </c>
      <c r="G156" s="49">
        <v>2439.6000000000004</v>
      </c>
      <c r="H156" s="69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 x14ac:dyDescent="0.4">
      <c r="A157" s="34">
        <v>153</v>
      </c>
      <c r="B157" s="33">
        <v>6130002746</v>
      </c>
      <c r="C157" s="62" t="s">
        <v>2580</v>
      </c>
      <c r="D157" s="16" t="s">
        <v>2581</v>
      </c>
      <c r="E157" s="16" t="s">
        <v>2582</v>
      </c>
      <c r="F157" s="3" t="s">
        <v>3263</v>
      </c>
      <c r="G157" s="49">
        <v>3239.9599999999996</v>
      </c>
      <c r="H157" s="69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 x14ac:dyDescent="0.4">
      <c r="A158" s="2">
        <v>154</v>
      </c>
      <c r="B158" s="33">
        <v>6130002747</v>
      </c>
      <c r="C158" s="62" t="s">
        <v>2583</v>
      </c>
      <c r="D158" s="16" t="s">
        <v>2584</v>
      </c>
      <c r="E158" s="16" t="s">
        <v>2585</v>
      </c>
      <c r="F158" s="3" t="s">
        <v>3263</v>
      </c>
      <c r="G158" s="49">
        <v>586.3599999999999</v>
      </c>
      <c r="H158" s="69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 x14ac:dyDescent="0.4">
      <c r="A159" s="34">
        <v>155</v>
      </c>
      <c r="B159" s="33">
        <v>6130002748</v>
      </c>
      <c r="C159" s="62" t="s">
        <v>2586</v>
      </c>
      <c r="D159" s="16" t="s">
        <v>2587</v>
      </c>
      <c r="E159" s="16" t="s">
        <v>2588</v>
      </c>
      <c r="F159" s="3" t="s">
        <v>3263</v>
      </c>
      <c r="G159" s="49">
        <v>7832.4000000000005</v>
      </c>
      <c r="H159" s="69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 x14ac:dyDescent="0.4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3263</v>
      </c>
      <c r="G160" s="49">
        <v>6741</v>
      </c>
      <c r="H160" s="69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 x14ac:dyDescent="0.4">
      <c r="A161" s="34">
        <v>157</v>
      </c>
      <c r="B161" s="33">
        <v>6130002750</v>
      </c>
      <c r="C161" s="62" t="s">
        <v>2592</v>
      </c>
      <c r="D161" s="16" t="s">
        <v>3185</v>
      </c>
      <c r="E161" s="16" t="s">
        <v>2593</v>
      </c>
      <c r="F161" s="3" t="s">
        <v>3170</v>
      </c>
      <c r="G161" s="49">
        <v>1446.6399999999999</v>
      </c>
      <c r="H161" s="69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 x14ac:dyDescent="0.4">
      <c r="A162" s="2">
        <v>158</v>
      </c>
      <c r="B162" s="33">
        <v>6130002751</v>
      </c>
      <c r="C162" s="62" t="s">
        <v>2594</v>
      </c>
      <c r="D162" s="16" t="s">
        <v>80</v>
      </c>
      <c r="E162" s="16" t="s">
        <v>2595</v>
      </c>
      <c r="F162" s="3" t="s">
        <v>3252</v>
      </c>
      <c r="G162" s="49">
        <v>107</v>
      </c>
      <c r="H162" s="69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 x14ac:dyDescent="0.4">
      <c r="A163" s="34">
        <v>159</v>
      </c>
      <c r="B163" s="33">
        <v>6130002752</v>
      </c>
      <c r="C163" s="62" t="s">
        <v>2596</v>
      </c>
      <c r="D163" s="16" t="s">
        <v>2597</v>
      </c>
      <c r="E163" s="16" t="s">
        <v>2598</v>
      </c>
      <c r="F163" s="3" t="s">
        <v>3252</v>
      </c>
      <c r="G163" s="49">
        <v>145.52000000000001</v>
      </c>
      <c r="H163" s="69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 x14ac:dyDescent="0.4">
      <c r="A164" s="2">
        <v>160</v>
      </c>
      <c r="B164" s="33">
        <v>6130002753</v>
      </c>
      <c r="C164" s="62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9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 x14ac:dyDescent="0.4">
      <c r="A165" s="34">
        <v>161</v>
      </c>
      <c r="B165" s="33">
        <v>6130002754</v>
      </c>
      <c r="C165" s="62" t="s">
        <v>2601</v>
      </c>
      <c r="D165" s="16" t="s">
        <v>2602</v>
      </c>
      <c r="E165" s="16" t="s">
        <v>2603</v>
      </c>
      <c r="F165" s="3" t="s">
        <v>3263</v>
      </c>
      <c r="G165" s="49">
        <v>77866.040000000023</v>
      </c>
      <c r="H165" s="69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 x14ac:dyDescent="0.4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3400</v>
      </c>
      <c r="G166" s="49">
        <v>350.95999999999992</v>
      </c>
      <c r="H166" s="69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 x14ac:dyDescent="0.4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9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 x14ac:dyDescent="0.4">
      <c r="A168" s="2">
        <v>164</v>
      </c>
      <c r="B168" s="33">
        <v>6130002757</v>
      </c>
      <c r="C168" s="62" t="s">
        <v>2609</v>
      </c>
      <c r="D168" s="16" t="s">
        <v>2978</v>
      </c>
      <c r="E168" s="16" t="s">
        <v>2610</v>
      </c>
      <c r="F168" s="3" t="s">
        <v>59</v>
      </c>
      <c r="G168" s="49">
        <v>0</v>
      </c>
      <c r="H168" s="69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 x14ac:dyDescent="0.4">
      <c r="A169" s="34">
        <v>165</v>
      </c>
      <c r="B169" s="33">
        <v>6130002758</v>
      </c>
      <c r="C169" s="62" t="s">
        <v>2611</v>
      </c>
      <c r="D169" s="16" t="s">
        <v>3186</v>
      </c>
      <c r="E169" s="16" t="s">
        <v>3244</v>
      </c>
      <c r="F169" s="3" t="s">
        <v>3259</v>
      </c>
      <c r="G169" s="49">
        <v>1442.3600000000001</v>
      </c>
      <c r="H169" s="69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 x14ac:dyDescent="0.4">
      <c r="A170" s="2">
        <v>166</v>
      </c>
      <c r="B170" s="33">
        <v>6130002759</v>
      </c>
      <c r="C170" s="62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9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 x14ac:dyDescent="0.4">
      <c r="A171" s="34">
        <v>167</v>
      </c>
      <c r="B171" s="33">
        <v>6130002760</v>
      </c>
      <c r="C171" s="62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9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 x14ac:dyDescent="0.4">
      <c r="A172" s="2">
        <v>168</v>
      </c>
      <c r="B172" s="33">
        <v>6130002761</v>
      </c>
      <c r="C172" s="62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9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 x14ac:dyDescent="0.4">
      <c r="A173" s="34">
        <v>169</v>
      </c>
      <c r="B173" s="33">
        <v>6130002762</v>
      </c>
      <c r="C173" s="62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9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 x14ac:dyDescent="0.4">
      <c r="A174" s="2">
        <v>170</v>
      </c>
      <c r="B174" s="33">
        <v>6130002763</v>
      </c>
      <c r="C174" s="62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9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 x14ac:dyDescent="0.4">
      <c r="A175" s="34">
        <v>171</v>
      </c>
      <c r="B175" s="33">
        <v>6130002764</v>
      </c>
      <c r="C175" s="62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9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 x14ac:dyDescent="0.4">
      <c r="A176" s="2">
        <v>172</v>
      </c>
      <c r="B176" s="33">
        <v>6130002765</v>
      </c>
      <c r="C176" s="62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9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 x14ac:dyDescent="0.4">
      <c r="A177" s="34">
        <v>173</v>
      </c>
      <c r="B177" s="33">
        <v>6130002766</v>
      </c>
      <c r="C177" s="62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9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 x14ac:dyDescent="0.4">
      <c r="A178" s="2">
        <v>174</v>
      </c>
      <c r="B178" s="33">
        <v>6130002767</v>
      </c>
      <c r="C178" s="62" t="s">
        <v>2630</v>
      </c>
      <c r="D178" s="16" t="s">
        <v>2631</v>
      </c>
      <c r="E178" s="16" t="s">
        <v>2632</v>
      </c>
      <c r="F178" s="3" t="s">
        <v>3096</v>
      </c>
      <c r="G178" s="49">
        <v>1365.32</v>
      </c>
      <c r="H178" s="69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 x14ac:dyDescent="0.4">
      <c r="A179" s="34">
        <v>175</v>
      </c>
      <c r="B179" s="33">
        <v>6130002768</v>
      </c>
      <c r="C179" s="62" t="s">
        <v>2633</v>
      </c>
      <c r="D179" s="16" t="s">
        <v>2634</v>
      </c>
      <c r="E179" s="16" t="s">
        <v>2635</v>
      </c>
      <c r="F179" s="3" t="s">
        <v>3252</v>
      </c>
      <c r="G179" s="49">
        <v>111.28</v>
      </c>
      <c r="H179" s="69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 x14ac:dyDescent="0.4">
      <c r="A180" s="2">
        <v>176</v>
      </c>
      <c r="B180" s="33">
        <v>6130002769</v>
      </c>
      <c r="C180" s="62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9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 x14ac:dyDescent="0.4">
      <c r="A181" s="34">
        <v>177</v>
      </c>
      <c r="B181" s="33">
        <v>6130002770</v>
      </c>
      <c r="C181" s="62" t="s">
        <v>2639</v>
      </c>
      <c r="D181" s="16" t="s">
        <v>2640</v>
      </c>
      <c r="E181" s="16" t="s">
        <v>2641</v>
      </c>
      <c r="F181" s="3" t="s">
        <v>3257</v>
      </c>
      <c r="G181" s="49">
        <v>1279.72</v>
      </c>
      <c r="H181" s="69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 x14ac:dyDescent="0.4">
      <c r="A182" s="2">
        <v>178</v>
      </c>
      <c r="B182" s="33">
        <v>6130002771</v>
      </c>
      <c r="C182" s="62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9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 x14ac:dyDescent="0.4">
      <c r="A183" s="34">
        <v>179</v>
      </c>
      <c r="B183" s="33">
        <v>6130002772</v>
      </c>
      <c r="C183" s="62" t="s">
        <v>2645</v>
      </c>
      <c r="D183" s="16" t="s">
        <v>2646</v>
      </c>
      <c r="E183" s="16" t="s">
        <v>2647</v>
      </c>
      <c r="F183" s="3" t="s">
        <v>3287</v>
      </c>
      <c r="G183" s="49">
        <v>368.08</v>
      </c>
      <c r="H183" s="69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 x14ac:dyDescent="0.4">
      <c r="A184" s="2">
        <v>180</v>
      </c>
      <c r="B184" s="33">
        <v>6130002773</v>
      </c>
      <c r="C184" s="62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9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 x14ac:dyDescent="0.4">
      <c r="A185" s="34">
        <v>181</v>
      </c>
      <c r="B185" s="33">
        <v>6130002774</v>
      </c>
      <c r="C185" s="62" t="s">
        <v>2651</v>
      </c>
      <c r="D185" s="16" t="s">
        <v>2652</v>
      </c>
      <c r="E185" s="16" t="s">
        <v>2653</v>
      </c>
      <c r="F185" s="3" t="s">
        <v>3263</v>
      </c>
      <c r="G185" s="49">
        <v>5713.7999999999984</v>
      </c>
      <c r="H185" s="69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 x14ac:dyDescent="0.4">
      <c r="A186" s="2">
        <v>182</v>
      </c>
      <c r="B186" s="33">
        <v>6130002775</v>
      </c>
      <c r="C186" s="62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9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 x14ac:dyDescent="0.4">
      <c r="A187" s="34">
        <v>183</v>
      </c>
      <c r="B187" s="33">
        <v>6130002776</v>
      </c>
      <c r="C187" s="62" t="s">
        <v>2966</v>
      </c>
      <c r="D187" s="16" t="s">
        <v>2979</v>
      </c>
      <c r="E187" s="16" t="s">
        <v>2980</v>
      </c>
      <c r="F187" s="3" t="s">
        <v>59</v>
      </c>
      <c r="G187" s="49">
        <v>0</v>
      </c>
      <c r="H187" s="69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 x14ac:dyDescent="0.4">
      <c r="A188" s="2">
        <v>184</v>
      </c>
      <c r="B188" s="33">
        <v>6130002777</v>
      </c>
      <c r="C188" s="62" t="s">
        <v>2656</v>
      </c>
      <c r="D188" s="16" t="s">
        <v>2907</v>
      </c>
      <c r="E188" s="16" t="s">
        <v>2657</v>
      </c>
      <c r="F188" s="3" t="s">
        <v>3263</v>
      </c>
      <c r="G188" s="49">
        <v>12026.8</v>
      </c>
      <c r="H188" s="69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 x14ac:dyDescent="0.4">
      <c r="A189" s="34">
        <v>185</v>
      </c>
      <c r="B189" s="33">
        <v>6130002778</v>
      </c>
      <c r="C189" s="62" t="s">
        <v>2658</v>
      </c>
      <c r="D189" s="16" t="s">
        <v>2659</v>
      </c>
      <c r="E189" s="16" t="s">
        <v>2660</v>
      </c>
      <c r="F189" s="3" t="s">
        <v>3263</v>
      </c>
      <c r="G189" s="49">
        <v>7652.6399999999994</v>
      </c>
      <c r="H189" s="69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 x14ac:dyDescent="0.4">
      <c r="A190" s="2">
        <v>186</v>
      </c>
      <c r="B190" s="33">
        <v>6130002779</v>
      </c>
      <c r="C190" s="62" t="s">
        <v>2662</v>
      </c>
      <c r="D190" s="16" t="s">
        <v>2663</v>
      </c>
      <c r="E190" s="16" t="s">
        <v>2661</v>
      </c>
      <c r="F190" s="3" t="s">
        <v>3263</v>
      </c>
      <c r="G190" s="49">
        <v>8140.56</v>
      </c>
      <c r="H190" s="69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 x14ac:dyDescent="0.4">
      <c r="A191" s="34">
        <v>187</v>
      </c>
      <c r="B191" s="33">
        <v>6130002780</v>
      </c>
      <c r="C191" s="4" t="s">
        <v>3414</v>
      </c>
      <c r="D191" s="18" t="s">
        <v>3406</v>
      </c>
      <c r="E191" s="18" t="s">
        <v>3407</v>
      </c>
      <c r="F191" s="2" t="s">
        <v>3252</v>
      </c>
      <c r="G191" s="2">
        <v>12.84</v>
      </c>
      <c r="H191" s="69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 x14ac:dyDescent="0.4">
      <c r="A192" s="2">
        <v>188</v>
      </c>
      <c r="B192" s="33">
        <v>6130002781</v>
      </c>
      <c r="C192" s="62" t="s">
        <v>2258</v>
      </c>
      <c r="D192" s="16" t="s">
        <v>2259</v>
      </c>
      <c r="E192" s="16" t="s">
        <v>2998</v>
      </c>
      <c r="F192" s="3" t="s">
        <v>59</v>
      </c>
      <c r="G192" s="49">
        <v>0</v>
      </c>
      <c r="H192" s="69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 x14ac:dyDescent="0.4">
      <c r="A193" s="34">
        <v>189</v>
      </c>
      <c r="B193" s="33">
        <v>6130002782</v>
      </c>
      <c r="C193" s="62" t="s">
        <v>2664</v>
      </c>
      <c r="D193" s="16" t="s">
        <v>3183</v>
      </c>
      <c r="E193" s="16" t="s">
        <v>3245</v>
      </c>
      <c r="F193" s="3" t="s">
        <v>3259</v>
      </c>
      <c r="G193" s="49">
        <v>1211.24</v>
      </c>
      <c r="H193" s="69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 x14ac:dyDescent="0.4">
      <c r="A194" s="2">
        <v>190</v>
      </c>
      <c r="B194" s="33">
        <v>6130002783</v>
      </c>
      <c r="C194" s="62" t="s">
        <v>2665</v>
      </c>
      <c r="D194" s="16" t="s">
        <v>2666</v>
      </c>
      <c r="E194" s="16" t="s">
        <v>2667</v>
      </c>
      <c r="F194" s="3" t="s">
        <v>3401</v>
      </c>
      <c r="G194" s="49">
        <v>5807.96</v>
      </c>
      <c r="H194" s="69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 x14ac:dyDescent="0.4">
      <c r="A195" s="34">
        <v>191</v>
      </c>
      <c r="B195" s="33">
        <v>6130002784</v>
      </c>
      <c r="C195" s="62" t="s">
        <v>2668</v>
      </c>
      <c r="D195" s="16" t="s">
        <v>2669</v>
      </c>
      <c r="E195" s="16" t="s">
        <v>2670</v>
      </c>
      <c r="F195" s="3" t="s">
        <v>3277</v>
      </c>
      <c r="G195" s="49">
        <v>6364.3600000000015</v>
      </c>
      <c r="H195" s="69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 x14ac:dyDescent="0.4">
      <c r="A196" s="2">
        <v>192</v>
      </c>
      <c r="B196" s="33">
        <v>6130002785</v>
      </c>
      <c r="C196" s="62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9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 x14ac:dyDescent="0.4">
      <c r="A197" s="34">
        <v>193</v>
      </c>
      <c r="B197" s="33">
        <v>6130002786</v>
      </c>
      <c r="C197" s="62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9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 x14ac:dyDescent="0.4">
      <c r="A198" s="2">
        <v>194</v>
      </c>
      <c r="B198" s="33">
        <v>6130002787</v>
      </c>
      <c r="C198" s="62" t="s">
        <v>2675</v>
      </c>
      <c r="D198" s="16" t="s">
        <v>2676</v>
      </c>
      <c r="E198" s="16" t="s">
        <v>2677</v>
      </c>
      <c r="F198" s="3" t="s">
        <v>3259</v>
      </c>
      <c r="G198" s="49">
        <v>1082.8399999999999</v>
      </c>
      <c r="H198" s="69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 x14ac:dyDescent="0.4">
      <c r="A199" s="34">
        <v>195</v>
      </c>
      <c r="B199" s="33">
        <v>6130002788</v>
      </c>
      <c r="C199" s="62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9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 x14ac:dyDescent="0.4">
      <c r="A200" s="2">
        <v>196</v>
      </c>
      <c r="B200" s="33">
        <v>6130002789</v>
      </c>
      <c r="C200" s="62" t="s">
        <v>2681</v>
      </c>
      <c r="D200" s="16" t="s">
        <v>2682</v>
      </c>
      <c r="E200" s="16" t="s">
        <v>2683</v>
      </c>
      <c r="F200" s="3" t="s">
        <v>3254</v>
      </c>
      <c r="G200" s="49">
        <v>1138.48</v>
      </c>
      <c r="H200" s="69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 x14ac:dyDescent="0.4">
      <c r="A201" s="34">
        <v>197</v>
      </c>
      <c r="B201" s="33">
        <v>6130002790</v>
      </c>
      <c r="C201" s="62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9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 x14ac:dyDescent="0.4">
      <c r="A202" s="2">
        <v>198</v>
      </c>
      <c r="B202" s="33">
        <v>6130002791</v>
      </c>
      <c r="C202" s="62" t="s">
        <v>2684</v>
      </c>
      <c r="D202" s="16" t="s">
        <v>2685</v>
      </c>
      <c r="E202" s="16" t="s">
        <v>2686</v>
      </c>
      <c r="F202" s="3" t="s">
        <v>3263</v>
      </c>
      <c r="G202" s="49">
        <v>2953.2000000000003</v>
      </c>
      <c r="H202" s="69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 x14ac:dyDescent="0.4">
      <c r="A203" s="34">
        <v>199</v>
      </c>
      <c r="B203" s="33">
        <v>6130002792</v>
      </c>
      <c r="C203" s="62" t="s">
        <v>2687</v>
      </c>
      <c r="D203" s="16" t="s">
        <v>2688</v>
      </c>
      <c r="E203" s="16" t="s">
        <v>2689</v>
      </c>
      <c r="F203" s="3" t="s">
        <v>3263</v>
      </c>
      <c r="G203" s="49">
        <v>915.92</v>
      </c>
      <c r="H203" s="69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 x14ac:dyDescent="0.4">
      <c r="A204" s="2">
        <v>200</v>
      </c>
      <c r="B204" s="33">
        <v>6130002793</v>
      </c>
      <c r="C204" s="62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9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 x14ac:dyDescent="0.4">
      <c r="A205" s="34">
        <v>201</v>
      </c>
      <c r="B205" s="33">
        <v>6130002794</v>
      </c>
      <c r="C205" s="62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9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 x14ac:dyDescent="0.4">
      <c r="A206" s="2">
        <v>202</v>
      </c>
      <c r="B206" s="33">
        <v>6130002795</v>
      </c>
      <c r="C206" s="62" t="s">
        <v>2238</v>
      </c>
      <c r="D206" s="16" t="s">
        <v>2239</v>
      </c>
      <c r="E206" s="16" t="s">
        <v>2981</v>
      </c>
      <c r="F206" s="3" t="s">
        <v>3263</v>
      </c>
      <c r="G206" s="49">
        <v>5786.56</v>
      </c>
      <c r="H206" s="69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 x14ac:dyDescent="0.4">
      <c r="A207" s="34">
        <v>203</v>
      </c>
      <c r="B207" s="33">
        <v>6130002796</v>
      </c>
      <c r="C207" s="62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9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 x14ac:dyDescent="0.4">
      <c r="A208" s="2">
        <v>204</v>
      </c>
      <c r="B208" s="33">
        <v>6130002797</v>
      </c>
      <c r="C208" s="62" t="s">
        <v>2695</v>
      </c>
      <c r="D208" s="16" t="s">
        <v>2696</v>
      </c>
      <c r="E208" s="16" t="s">
        <v>2697</v>
      </c>
      <c r="F208" s="3" t="s">
        <v>3252</v>
      </c>
      <c r="G208" s="49">
        <v>94.16</v>
      </c>
      <c r="H208" s="69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 x14ac:dyDescent="0.4">
      <c r="A209" s="34">
        <v>205</v>
      </c>
      <c r="B209" s="33">
        <v>6130002798</v>
      </c>
      <c r="C209" s="62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9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 x14ac:dyDescent="0.4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3252</v>
      </c>
      <c r="G210" s="49">
        <v>132.68</v>
      </c>
      <c r="H210" s="69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 x14ac:dyDescent="0.4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3254</v>
      </c>
      <c r="G211" s="49">
        <v>1215.52</v>
      </c>
      <c r="H211" s="69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 x14ac:dyDescent="0.4">
      <c r="A212" s="2">
        <v>208</v>
      </c>
      <c r="B212" s="33">
        <v>6130002801</v>
      </c>
      <c r="C212" s="62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9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 x14ac:dyDescent="0.4">
      <c r="A213" s="34">
        <v>209</v>
      </c>
      <c r="B213" s="33">
        <v>6130002802</v>
      </c>
      <c r="C213" s="62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9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 x14ac:dyDescent="0.4">
      <c r="A214" s="2">
        <v>210</v>
      </c>
      <c r="B214" s="33">
        <v>6130002803</v>
      </c>
      <c r="C214" s="62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9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 x14ac:dyDescent="0.4">
      <c r="A215" s="34">
        <v>211</v>
      </c>
      <c r="B215" s="33">
        <v>6130002804</v>
      </c>
      <c r="C215" s="62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9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 x14ac:dyDescent="0.4">
      <c r="A216" s="2">
        <v>212</v>
      </c>
      <c r="B216" s="33">
        <v>6130002805</v>
      </c>
      <c r="C216" s="62" t="s">
        <v>2719</v>
      </c>
      <c r="D216" s="16" t="s">
        <v>2720</v>
      </c>
      <c r="E216" s="16" t="s">
        <v>2721</v>
      </c>
      <c r="F216" s="3" t="s">
        <v>3262</v>
      </c>
      <c r="G216" s="49">
        <v>128.39999999999998</v>
      </c>
      <c r="H216" s="69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 x14ac:dyDescent="0.4">
      <c r="A217" s="34">
        <v>213</v>
      </c>
      <c r="B217" s="33">
        <v>6130002806</v>
      </c>
      <c r="C217" s="62" t="s">
        <v>2722</v>
      </c>
      <c r="D217" s="16" t="s">
        <v>3187</v>
      </c>
      <c r="E217" s="16" t="s">
        <v>3246</v>
      </c>
      <c r="F217" s="3" t="s">
        <v>59</v>
      </c>
      <c r="G217" s="49">
        <v>0</v>
      </c>
      <c r="H217" s="69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 x14ac:dyDescent="0.4">
      <c r="A218" s="2">
        <v>214</v>
      </c>
      <c r="B218" s="33">
        <v>6130002807</v>
      </c>
      <c r="C218" s="62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9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 x14ac:dyDescent="0.4">
      <c r="A219" s="34">
        <v>215</v>
      </c>
      <c r="B219" s="33">
        <v>6130002808</v>
      </c>
      <c r="C219" s="62" t="s">
        <v>2726</v>
      </c>
      <c r="D219" s="16" t="s">
        <v>2727</v>
      </c>
      <c r="E219" s="16" t="s">
        <v>2728</v>
      </c>
      <c r="F219" s="3" t="s">
        <v>3258</v>
      </c>
      <c r="G219" s="49">
        <v>7010.64</v>
      </c>
      <c r="H219" s="69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 x14ac:dyDescent="0.4">
      <c r="A220" s="2">
        <v>216</v>
      </c>
      <c r="B220" s="33">
        <v>6130002809</v>
      </c>
      <c r="C220" s="62" t="s">
        <v>2729</v>
      </c>
      <c r="D220" s="16" t="s">
        <v>2730</v>
      </c>
      <c r="E220" s="16" t="s">
        <v>2731</v>
      </c>
      <c r="F220" s="3" t="s">
        <v>3303</v>
      </c>
      <c r="G220" s="49">
        <v>3697.9199999999996</v>
      </c>
      <c r="H220" s="69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 x14ac:dyDescent="0.4">
      <c r="A221" s="34">
        <v>217</v>
      </c>
      <c r="B221" s="33">
        <v>6130002810</v>
      </c>
      <c r="C221" s="62" t="s">
        <v>2732</v>
      </c>
      <c r="D221" s="16" t="s">
        <v>2733</v>
      </c>
      <c r="E221" s="16" t="s">
        <v>3247</v>
      </c>
      <c r="F221" s="3" t="s">
        <v>59</v>
      </c>
      <c r="G221" s="49">
        <v>0</v>
      </c>
      <c r="H221" s="69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 x14ac:dyDescent="0.4">
      <c r="A222" s="2">
        <v>218</v>
      </c>
      <c r="B222" s="33">
        <v>6130002811</v>
      </c>
      <c r="C222" s="62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9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 x14ac:dyDescent="0.4">
      <c r="A223" s="34">
        <v>219</v>
      </c>
      <c r="B223" s="33">
        <v>6130002812</v>
      </c>
      <c r="C223" s="62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9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 x14ac:dyDescent="0.4">
      <c r="A224" s="2">
        <v>220</v>
      </c>
      <c r="B224" s="33">
        <v>6130002813</v>
      </c>
      <c r="C224" s="62" t="s">
        <v>2740</v>
      </c>
      <c r="D224" s="16" t="s">
        <v>3188</v>
      </c>
      <c r="E224" s="16" t="s">
        <v>3248</v>
      </c>
      <c r="F224" s="3" t="s">
        <v>3259</v>
      </c>
      <c r="G224" s="49">
        <v>2824.8</v>
      </c>
      <c r="H224" s="69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 x14ac:dyDescent="0.4">
      <c r="A225" s="34">
        <v>221</v>
      </c>
      <c r="B225" s="33">
        <v>6130002814</v>
      </c>
      <c r="C225" s="62" t="s">
        <v>3128</v>
      </c>
      <c r="D225" s="16" t="s">
        <v>3130</v>
      </c>
      <c r="E225" s="16" t="s">
        <v>3131</v>
      </c>
      <c r="F225" s="2" t="s">
        <v>3214</v>
      </c>
      <c r="G225" s="44">
        <v>12.84</v>
      </c>
      <c r="H225" s="69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 x14ac:dyDescent="0.4">
      <c r="A226" s="2">
        <v>222</v>
      </c>
      <c r="B226" s="33">
        <v>6130002815</v>
      </c>
      <c r="C226" s="62" t="s">
        <v>2741</v>
      </c>
      <c r="D226" s="16" t="s">
        <v>2742</v>
      </c>
      <c r="E226" s="16" t="s">
        <v>2743</v>
      </c>
      <c r="F226" s="3" t="s">
        <v>3226</v>
      </c>
      <c r="G226" s="49">
        <v>3436.84</v>
      </c>
      <c r="H226" s="69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 x14ac:dyDescent="0.4">
      <c r="A227" s="34">
        <v>223</v>
      </c>
      <c r="B227" s="33">
        <v>6130002816</v>
      </c>
      <c r="C227" s="62" t="s">
        <v>3085</v>
      </c>
      <c r="D227" s="16" t="s">
        <v>3086</v>
      </c>
      <c r="E227" s="16" t="s">
        <v>3087</v>
      </c>
      <c r="F227" s="2" t="s">
        <v>59</v>
      </c>
      <c r="G227" s="44">
        <v>0</v>
      </c>
      <c r="H227" s="69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 x14ac:dyDescent="0.4">
      <c r="A228" s="2">
        <v>224</v>
      </c>
      <c r="B228" s="33">
        <v>6130002817</v>
      </c>
      <c r="C228" s="62" t="s">
        <v>2744</v>
      </c>
      <c r="D228" s="16" t="s">
        <v>2745</v>
      </c>
      <c r="E228" s="16" t="s">
        <v>2746</v>
      </c>
      <c r="F228" s="3" t="s">
        <v>3402</v>
      </c>
      <c r="G228" s="49">
        <v>6822.3200000000015</v>
      </c>
      <c r="H228" s="69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 x14ac:dyDescent="0.4">
      <c r="A229" s="34">
        <v>225</v>
      </c>
      <c r="B229" s="33">
        <v>6130002818</v>
      </c>
      <c r="C229" s="62" t="s">
        <v>2747</v>
      </c>
      <c r="D229" s="16" t="s">
        <v>2748</v>
      </c>
      <c r="E229" s="16" t="s">
        <v>2749</v>
      </c>
      <c r="F229" s="3" t="s">
        <v>3264</v>
      </c>
      <c r="G229" s="49">
        <v>14641.88</v>
      </c>
      <c r="H229" s="69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 x14ac:dyDescent="0.4">
      <c r="A230" s="2">
        <v>226</v>
      </c>
      <c r="B230" s="33">
        <v>6130002819</v>
      </c>
      <c r="C230" s="62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9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 x14ac:dyDescent="0.4">
      <c r="A231" s="34">
        <v>227</v>
      </c>
      <c r="B231" s="33">
        <v>6130002820</v>
      </c>
      <c r="C231" s="62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9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 x14ac:dyDescent="0.4">
      <c r="A232" s="2">
        <v>228</v>
      </c>
      <c r="B232" s="33">
        <v>6130002821</v>
      </c>
      <c r="C232" s="62" t="s">
        <v>2759</v>
      </c>
      <c r="D232" s="16" t="s">
        <v>2760</v>
      </c>
      <c r="E232" s="16" t="s">
        <v>2761</v>
      </c>
      <c r="F232" s="3" t="s">
        <v>3264</v>
      </c>
      <c r="G232" s="49">
        <v>15069.880000000003</v>
      </c>
      <c r="H232" s="69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 x14ac:dyDescent="0.4">
      <c r="A233" s="34">
        <v>229</v>
      </c>
      <c r="B233" s="33">
        <v>6130002822</v>
      </c>
      <c r="C233" s="62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9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 x14ac:dyDescent="0.4">
      <c r="A234" s="2">
        <v>230</v>
      </c>
      <c r="B234" s="33">
        <v>6130002823</v>
      </c>
      <c r="C234" s="62" t="s">
        <v>2765</v>
      </c>
      <c r="D234" s="16" t="s">
        <v>2766</v>
      </c>
      <c r="E234" s="16" t="s">
        <v>2767</v>
      </c>
      <c r="F234" s="3" t="s">
        <v>3403</v>
      </c>
      <c r="G234" s="49">
        <v>680.51999999999987</v>
      </c>
      <c r="H234" s="69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 x14ac:dyDescent="0.4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3404</v>
      </c>
      <c r="G235" s="49">
        <v>1117.08</v>
      </c>
      <c r="H235" s="69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 x14ac:dyDescent="0.4">
      <c r="A236" s="2">
        <v>232</v>
      </c>
      <c r="B236" s="33">
        <v>6130002825</v>
      </c>
      <c r="C236" s="62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9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 x14ac:dyDescent="0.4">
      <c r="A237" s="34">
        <v>233</v>
      </c>
      <c r="B237" s="33">
        <v>6130002826</v>
      </c>
      <c r="C237" s="62" t="s">
        <v>2774</v>
      </c>
      <c r="D237" s="16" t="s">
        <v>2775</v>
      </c>
      <c r="E237" s="16" t="s">
        <v>2776</v>
      </c>
      <c r="F237" s="3" t="s">
        <v>3274</v>
      </c>
      <c r="G237" s="49">
        <v>4566.76</v>
      </c>
      <c r="H237" s="69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 x14ac:dyDescent="0.4">
      <c r="A238" s="2">
        <v>234</v>
      </c>
      <c r="B238" s="33">
        <v>6130002827</v>
      </c>
      <c r="C238" s="62" t="s">
        <v>2777</v>
      </c>
      <c r="D238" s="16" t="s">
        <v>2778</v>
      </c>
      <c r="E238" s="16" t="s">
        <v>2779</v>
      </c>
      <c r="F238" s="3" t="s">
        <v>3263</v>
      </c>
      <c r="G238" s="49">
        <v>11919.800000000001</v>
      </c>
      <c r="H238" s="69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 x14ac:dyDescent="0.4">
      <c r="A239" s="34">
        <v>235</v>
      </c>
      <c r="B239" s="33">
        <v>6130002828</v>
      </c>
      <c r="C239" s="62" t="s">
        <v>2780</v>
      </c>
      <c r="D239" s="16" t="s">
        <v>2781</v>
      </c>
      <c r="E239" s="16" t="s">
        <v>2782</v>
      </c>
      <c r="F239" s="3" t="s">
        <v>3263</v>
      </c>
      <c r="G239" s="49">
        <v>4198.68</v>
      </c>
      <c r="H239" s="69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 x14ac:dyDescent="0.4">
      <c r="A240" s="2">
        <v>236</v>
      </c>
      <c r="B240" s="33">
        <v>6130002829</v>
      </c>
      <c r="C240" s="62" t="s">
        <v>2783</v>
      </c>
      <c r="D240" s="16" t="s">
        <v>2784</v>
      </c>
      <c r="E240" s="16" t="s">
        <v>2785</v>
      </c>
      <c r="F240" s="3" t="s">
        <v>3263</v>
      </c>
      <c r="G240" s="49">
        <v>1211.24</v>
      </c>
      <c r="H240" s="69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 x14ac:dyDescent="0.4">
      <c r="A241" s="34">
        <v>237</v>
      </c>
      <c r="B241" s="33">
        <v>6130002830</v>
      </c>
      <c r="C241" s="62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9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 x14ac:dyDescent="0.4">
      <c r="A242" s="2">
        <v>238</v>
      </c>
      <c r="B242" s="33">
        <v>6130002831</v>
      </c>
      <c r="C242" s="62" t="s">
        <v>2789</v>
      </c>
      <c r="D242" s="16" t="s">
        <v>2790</v>
      </c>
      <c r="E242" s="16" t="s">
        <v>2791</v>
      </c>
      <c r="F242" s="3" t="s">
        <v>3303</v>
      </c>
      <c r="G242" s="49">
        <v>24661.360000000001</v>
      </c>
      <c r="H242" s="69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 x14ac:dyDescent="0.4">
      <c r="A243" s="34">
        <v>239</v>
      </c>
      <c r="B243" s="33">
        <v>6130002832</v>
      </c>
      <c r="C243" s="3" t="s">
        <v>3129</v>
      </c>
      <c r="D243" s="16" t="s">
        <v>1776</v>
      </c>
      <c r="E243" s="16" t="s">
        <v>3132</v>
      </c>
      <c r="F243" s="2" t="s">
        <v>3262</v>
      </c>
      <c r="G243" s="44">
        <v>175.48000000000002</v>
      </c>
      <c r="H243" s="69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 x14ac:dyDescent="0.4">
      <c r="A244" s="2">
        <v>240</v>
      </c>
      <c r="B244" s="33">
        <v>6130002833</v>
      </c>
      <c r="C244" s="62" t="s">
        <v>2792</v>
      </c>
      <c r="D244" s="16" t="s">
        <v>2793</v>
      </c>
      <c r="E244" s="16" t="s">
        <v>2794</v>
      </c>
      <c r="F244" s="3" t="s">
        <v>3292</v>
      </c>
      <c r="G244" s="49">
        <v>15194</v>
      </c>
      <c r="H244" s="69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 x14ac:dyDescent="0.4">
      <c r="A245" s="34">
        <v>241</v>
      </c>
      <c r="B245" s="33">
        <v>6130002834</v>
      </c>
      <c r="C245" s="62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9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 x14ac:dyDescent="0.4">
      <c r="A246" s="2">
        <v>242</v>
      </c>
      <c r="B246" s="33">
        <v>6130002835</v>
      </c>
      <c r="C246" s="62" t="s">
        <v>2798</v>
      </c>
      <c r="D246" s="16" t="s">
        <v>1122</v>
      </c>
      <c r="E246" s="16" t="s">
        <v>2799</v>
      </c>
      <c r="F246" s="3" t="s">
        <v>3263</v>
      </c>
      <c r="G246" s="49">
        <v>10053.720000000001</v>
      </c>
      <c r="H246" s="69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 x14ac:dyDescent="0.4">
      <c r="A247" s="34">
        <v>243</v>
      </c>
      <c r="B247" s="33">
        <v>6130002836</v>
      </c>
      <c r="C247" s="62" t="s">
        <v>2800</v>
      </c>
      <c r="D247" s="16" t="s">
        <v>2801</v>
      </c>
      <c r="E247" s="16" t="s">
        <v>2802</v>
      </c>
      <c r="F247" s="3" t="s">
        <v>3254</v>
      </c>
      <c r="G247" s="49">
        <v>1908.88</v>
      </c>
      <c r="H247" s="69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 x14ac:dyDescent="0.4">
      <c r="A248" s="2">
        <v>244</v>
      </c>
      <c r="B248" s="33">
        <v>6130002837</v>
      </c>
      <c r="C248" s="62" t="s">
        <v>2803</v>
      </c>
      <c r="D248" s="16" t="s">
        <v>1907</v>
      </c>
      <c r="E248" s="16" t="s">
        <v>2804</v>
      </c>
      <c r="F248" s="3" t="s">
        <v>3257</v>
      </c>
      <c r="G248" s="49">
        <v>1399.5599999999997</v>
      </c>
      <c r="H248" s="69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 x14ac:dyDescent="0.4">
      <c r="A249" s="34">
        <v>245</v>
      </c>
      <c r="B249" s="33">
        <v>6130002838</v>
      </c>
      <c r="C249" s="62" t="s">
        <v>2805</v>
      </c>
      <c r="D249" s="16" t="s">
        <v>44</v>
      </c>
      <c r="E249" s="16" t="s">
        <v>2806</v>
      </c>
      <c r="F249" s="3" t="s">
        <v>3257</v>
      </c>
      <c r="G249" s="49">
        <v>2503.8000000000006</v>
      </c>
      <c r="H249" s="69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 x14ac:dyDescent="0.4">
      <c r="A250" s="2">
        <v>246</v>
      </c>
      <c r="B250" s="33">
        <v>6130002839</v>
      </c>
      <c r="C250" s="62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9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5"/>
    </row>
    <row r="251" spans="1:17" ht="24" customHeight="1" x14ac:dyDescent="0.4">
      <c r="A251" s="34">
        <v>247</v>
      </c>
      <c r="B251" s="33">
        <v>6130002840</v>
      </c>
      <c r="C251" s="62" t="s">
        <v>2807</v>
      </c>
      <c r="D251" s="16" t="s">
        <v>2808</v>
      </c>
      <c r="E251" s="16" t="s">
        <v>2809</v>
      </c>
      <c r="F251" s="3" t="s">
        <v>3263</v>
      </c>
      <c r="G251" s="49">
        <v>8936.6400000000012</v>
      </c>
      <c r="H251" s="69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 x14ac:dyDescent="0.4">
      <c r="A252" s="2">
        <v>248</v>
      </c>
      <c r="B252" s="33">
        <v>6130002841</v>
      </c>
      <c r="C252" s="62" t="s">
        <v>2810</v>
      </c>
      <c r="D252" s="16" t="s">
        <v>479</v>
      </c>
      <c r="E252" s="16" t="s">
        <v>2811</v>
      </c>
      <c r="F252" s="3" t="s">
        <v>3258</v>
      </c>
      <c r="G252" s="49">
        <v>1767.64</v>
      </c>
      <c r="H252" s="69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 x14ac:dyDescent="0.4">
      <c r="A253" s="34">
        <v>249</v>
      </c>
      <c r="B253" s="33">
        <v>6130002842</v>
      </c>
      <c r="C253" s="62" t="s">
        <v>2812</v>
      </c>
      <c r="D253" s="16" t="s">
        <v>2813</v>
      </c>
      <c r="E253" s="16" t="s">
        <v>2814</v>
      </c>
      <c r="F253" s="3" t="s">
        <v>3405</v>
      </c>
      <c r="G253" s="49">
        <v>2769.1600000000008</v>
      </c>
      <c r="H253" s="69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 x14ac:dyDescent="0.4">
      <c r="A254" s="2">
        <v>250</v>
      </c>
      <c r="B254" s="33">
        <v>6130002843</v>
      </c>
      <c r="C254" s="62" t="s">
        <v>2815</v>
      </c>
      <c r="D254" s="16" t="s">
        <v>2816</v>
      </c>
      <c r="E254" s="16" t="s">
        <v>1057</v>
      </c>
      <c r="F254" s="3" t="s">
        <v>3263</v>
      </c>
      <c r="G254" s="49">
        <v>3667.9599999999996</v>
      </c>
      <c r="H254" s="69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 x14ac:dyDescent="0.4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9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 x14ac:dyDescent="0.4">
      <c r="A256" s="2">
        <v>252</v>
      </c>
      <c r="B256" s="33">
        <v>6130002845</v>
      </c>
      <c r="C256" s="2" t="s">
        <v>3032</v>
      </c>
      <c r="D256" s="16" t="s">
        <v>3034</v>
      </c>
      <c r="E256" s="16" t="s">
        <v>3035</v>
      </c>
      <c r="F256" s="2" t="s">
        <v>59</v>
      </c>
      <c r="G256" s="44">
        <v>0</v>
      </c>
      <c r="H256" s="69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 x14ac:dyDescent="0.4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3253</v>
      </c>
      <c r="G257" s="49">
        <v>8.56</v>
      </c>
      <c r="H257" s="69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 x14ac:dyDescent="0.4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3263</v>
      </c>
      <c r="G258" s="44">
        <v>3655.1200000000008</v>
      </c>
      <c r="H258" s="69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 x14ac:dyDescent="0.4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3263</v>
      </c>
      <c r="G259" s="44">
        <v>4395.5599999999986</v>
      </c>
      <c r="H259" s="69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 x14ac:dyDescent="0.4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3198</v>
      </c>
      <c r="G260" s="44">
        <v>4652.3600000000006</v>
      </c>
      <c r="H260" s="69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 x14ac:dyDescent="0.4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 x14ac:dyDescent="0.4">
      <c r="L264" s="32"/>
      <c r="M264" s="29">
        <f>SUM(G263+L263)</f>
        <v>926534.40000000037</v>
      </c>
    </row>
    <row r="265" spans="1:16" x14ac:dyDescent="0.4">
      <c r="M265" s="32">
        <f>SUM(N263-P263)</f>
        <v>926534.40000000037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0"/>
  <sheetViews>
    <sheetView topLeftCell="A301" zoomScale="70" zoomScaleNormal="70" workbookViewId="0">
      <selection activeCell="D334" sqref="D334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11.6640625" style="111" customWidth="1"/>
    <col min="5" max="5" width="22.83203125" style="129" customWidth="1"/>
    <col min="6" max="6" width="76.1640625" style="129" hidden="1" customWidth="1"/>
    <col min="7" max="7" width="19.1640625" style="129" customWidth="1"/>
    <col min="8" max="8" width="19.164062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1640625" style="132" customWidth="1"/>
    <col min="14" max="14" width="11.83203125" style="132" customWidth="1"/>
    <col min="15" max="15" width="15" style="132" customWidth="1"/>
    <col min="16" max="16" width="12" style="140" customWidth="1"/>
    <col min="17" max="17" width="42.6640625" style="141" customWidth="1"/>
    <col min="18" max="18" width="15.6640625" style="138" hidden="1" customWidth="1"/>
    <col min="19" max="19" width="12.1640625" style="106" customWidth="1"/>
    <col min="20" max="20" width="12.6640625" style="106" customWidth="1"/>
    <col min="21" max="21" width="13.1640625" style="60" customWidth="1"/>
    <col min="22" max="22" width="13.1640625" style="107" customWidth="1"/>
    <col min="23" max="23" width="9" style="60" customWidth="1"/>
    <col min="24" max="16384" width="9" style="60"/>
  </cols>
  <sheetData>
    <row r="1" spans="1:23" s="80" customFormat="1" ht="30" x14ac:dyDescent="0.5">
      <c r="A1" s="178" t="s">
        <v>3434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77"/>
      <c r="R1" s="78"/>
      <c r="S1" s="79"/>
      <c r="T1" s="79"/>
      <c r="V1" s="81"/>
    </row>
    <row r="2" spans="1:23" s="80" customFormat="1" ht="30" x14ac:dyDescent="0.5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 x14ac:dyDescent="0.4">
      <c r="A3" s="179" t="s">
        <v>3417</v>
      </c>
      <c r="B3" s="179" t="s">
        <v>3418</v>
      </c>
      <c r="C3" s="179" t="s">
        <v>3419</v>
      </c>
      <c r="D3" s="180" t="s">
        <v>3036</v>
      </c>
      <c r="E3" s="179" t="s">
        <v>3420</v>
      </c>
      <c r="F3" s="89"/>
      <c r="G3" s="90" t="s">
        <v>3421</v>
      </c>
      <c r="H3" s="181" t="s">
        <v>3422</v>
      </c>
      <c r="I3" s="183" t="s">
        <v>3423</v>
      </c>
      <c r="J3" s="185" t="s">
        <v>3424</v>
      </c>
      <c r="K3" s="187" t="s">
        <v>3425</v>
      </c>
      <c r="L3" s="167" t="s">
        <v>8</v>
      </c>
      <c r="M3" s="169" t="s">
        <v>3426</v>
      </c>
      <c r="N3" s="171" t="s">
        <v>3427</v>
      </c>
      <c r="O3" s="91" t="s">
        <v>7</v>
      </c>
      <c r="P3" s="173" t="s">
        <v>3428</v>
      </c>
      <c r="Q3" s="175" t="s">
        <v>3429</v>
      </c>
      <c r="R3" s="92"/>
      <c r="S3" s="177">
        <v>7.0000000000000007E-2</v>
      </c>
      <c r="T3" s="164" t="s">
        <v>7</v>
      </c>
      <c r="U3" s="165" t="s">
        <v>3428</v>
      </c>
      <c r="V3" s="166" t="s">
        <v>3430</v>
      </c>
    </row>
    <row r="4" spans="1:23" s="80" customFormat="1" x14ac:dyDescent="0.4">
      <c r="A4" s="179"/>
      <c r="B4" s="179"/>
      <c r="C4" s="179"/>
      <c r="D4" s="180"/>
      <c r="E4" s="179"/>
      <c r="F4" s="93"/>
      <c r="G4" s="94" t="s">
        <v>12</v>
      </c>
      <c r="H4" s="182"/>
      <c r="I4" s="184"/>
      <c r="J4" s="186"/>
      <c r="K4" s="188"/>
      <c r="L4" s="168"/>
      <c r="M4" s="170"/>
      <c r="N4" s="172"/>
      <c r="O4" s="95" t="s">
        <v>2909</v>
      </c>
      <c r="P4" s="174"/>
      <c r="Q4" s="176"/>
      <c r="R4" s="92"/>
      <c r="S4" s="177"/>
      <c r="T4" s="164"/>
      <c r="U4" s="165"/>
      <c r="V4" s="166"/>
    </row>
    <row r="5" spans="1:23" x14ac:dyDescent="0.4">
      <c r="A5" s="96">
        <v>1</v>
      </c>
      <c r="B5" s="97" t="s">
        <v>3445</v>
      </c>
      <c r="C5" s="33" t="s">
        <v>3435</v>
      </c>
      <c r="D5" s="3" t="s">
        <v>927</v>
      </c>
      <c r="E5" s="99" t="str">
        <f>INDEX(type2!D:D,MATCH(D5,type2!C:C,0))</f>
        <v>จ.ส.ต.อุทัย คงสงค์</v>
      </c>
      <c r="F5" s="99" t="str">
        <f>VLOOKUP(E5,[1]type2!D$1:F$65536,2,0)</f>
        <v>11 ถ.ร่วมใจ ต.ปากน้ำ อ.เมืองกระบี่ จ.กระบี่</v>
      </c>
      <c r="G5" s="3" t="s">
        <v>3263</v>
      </c>
      <c r="H5" s="5">
        <v>7238</v>
      </c>
      <c r="I5" s="49">
        <v>506.75</v>
      </c>
      <c r="J5" s="100">
        <v>0</v>
      </c>
      <c r="K5" s="49">
        <f>J5*3.5</f>
        <v>0</v>
      </c>
      <c r="L5" s="101">
        <f>K5*7%</f>
        <v>0</v>
      </c>
      <c r="M5" s="101">
        <f>SUM(K5+L5)</f>
        <v>0</v>
      </c>
      <c r="N5" s="101">
        <v>506.75</v>
      </c>
      <c r="O5" s="101">
        <f>ROUNDUP(H5+I5+M5,2)</f>
        <v>7744.75</v>
      </c>
      <c r="P5" s="101">
        <v>7744.75</v>
      </c>
      <c r="Q5" s="102"/>
      <c r="R5" s="103"/>
      <c r="S5" s="104"/>
      <c r="T5" s="104"/>
      <c r="U5" s="31"/>
      <c r="V5" s="39"/>
      <c r="W5" s="31"/>
    </row>
    <row r="6" spans="1:23" x14ac:dyDescent="0.4">
      <c r="A6" s="96">
        <v>2</v>
      </c>
      <c r="B6" s="97" t="s">
        <v>3445</v>
      </c>
      <c r="C6" s="33" t="s">
        <v>3436</v>
      </c>
      <c r="D6" s="3" t="s">
        <v>938</v>
      </c>
      <c r="E6" s="99" t="str">
        <f>INDEX(type2!D:D,MATCH(D6,type2!C:C,0))</f>
        <v>จ.ส.ต.อุทัย คงสงค์</v>
      </c>
      <c r="F6" s="144" t="s">
        <v>939</v>
      </c>
      <c r="G6" s="3" t="s">
        <v>3263</v>
      </c>
      <c r="H6" s="5">
        <v>833</v>
      </c>
      <c r="I6" s="49">
        <v>58.38</v>
      </c>
      <c r="J6" s="100">
        <v>0</v>
      </c>
      <c r="K6" s="49">
        <f>J6*3.5</f>
        <v>0</v>
      </c>
      <c r="L6" s="101">
        <f>K6*7%</f>
        <v>0</v>
      </c>
      <c r="M6" s="101">
        <f>SUM(K6+L6)</f>
        <v>0</v>
      </c>
      <c r="N6" s="101">
        <v>58.38</v>
      </c>
      <c r="O6" s="101">
        <f t="shared" ref="O6:O69" si="0">ROUNDUP(H6+I6+M6,2)</f>
        <v>891.38</v>
      </c>
      <c r="P6" s="100">
        <v>891.5</v>
      </c>
      <c r="Q6" s="102"/>
      <c r="R6" s="103"/>
      <c r="S6" s="105"/>
      <c r="T6" s="105"/>
      <c r="U6" s="31"/>
      <c r="V6" s="39"/>
      <c r="W6" s="31"/>
    </row>
    <row r="7" spans="1:23" x14ac:dyDescent="0.4">
      <c r="A7" s="96">
        <v>3</v>
      </c>
      <c r="B7" s="97" t="s">
        <v>3445</v>
      </c>
      <c r="C7" s="33" t="s">
        <v>3440</v>
      </c>
      <c r="D7" s="3" t="s">
        <v>1484</v>
      </c>
      <c r="E7" s="99" t="str">
        <f>INDEX(type2!D:D,MATCH(D7,type2!C:C,0))</f>
        <v>นายเจริญ หนูรินทร์</v>
      </c>
      <c r="F7" s="99" t="e">
        <f>VLOOKUP(E7,[1]type2!D$1:F$65536,2,0)</f>
        <v>#N/A</v>
      </c>
      <c r="G7" s="3" t="s">
        <v>3410</v>
      </c>
      <c r="H7" s="5">
        <v>213.5</v>
      </c>
      <c r="I7" s="49">
        <v>15.04</v>
      </c>
      <c r="J7" s="100">
        <v>0</v>
      </c>
      <c r="K7" s="49">
        <f t="shared" ref="K7:K70" si="1">J7*3.5</f>
        <v>0</v>
      </c>
      <c r="L7" s="101">
        <f t="shared" ref="L7:L70" si="2">K7*7%</f>
        <v>0</v>
      </c>
      <c r="M7" s="101">
        <f t="shared" ref="M7:M70" si="3">SUM(K7+L7)</f>
        <v>0</v>
      </c>
      <c r="N7" s="101">
        <v>15.04</v>
      </c>
      <c r="O7" s="101">
        <f t="shared" si="0"/>
        <v>228.54</v>
      </c>
      <c r="P7" s="101">
        <v>228.75</v>
      </c>
      <c r="Q7" s="102"/>
      <c r="R7" s="103"/>
      <c r="S7" s="104"/>
      <c r="T7" s="104"/>
      <c r="U7" s="104"/>
      <c r="V7" s="39"/>
      <c r="W7" s="31"/>
    </row>
    <row r="8" spans="1:23" x14ac:dyDescent="0.4">
      <c r="A8" s="96">
        <v>4</v>
      </c>
      <c r="B8" s="97" t="s">
        <v>3445</v>
      </c>
      <c r="C8" s="33" t="s">
        <v>3441</v>
      </c>
      <c r="D8" s="3" t="s">
        <v>1490</v>
      </c>
      <c r="E8" s="99" t="str">
        <f>INDEX(type2!D:D,MATCH(D8,type2!C:C,0))</f>
        <v>ด.ต.อุทัย คงสงค์</v>
      </c>
      <c r="F8" s="99" t="str">
        <f>VLOOKUP(E8,[1]type2!D$1:F$65536,2,0)</f>
        <v>48 ถ.เจ้าฟ้า ต.ปากน้ำ อ.เมืองกระบี่ จ.กระบี่</v>
      </c>
      <c r="G8" s="3" t="s">
        <v>3263</v>
      </c>
      <c r="H8" s="5">
        <v>3934</v>
      </c>
      <c r="I8" s="49">
        <v>275.43</v>
      </c>
      <c r="J8" s="100">
        <v>0</v>
      </c>
      <c r="K8" s="49">
        <f t="shared" si="1"/>
        <v>0</v>
      </c>
      <c r="L8" s="101">
        <f t="shared" si="2"/>
        <v>0</v>
      </c>
      <c r="M8" s="101">
        <f t="shared" si="3"/>
        <v>0</v>
      </c>
      <c r="N8" s="101">
        <v>275.43</v>
      </c>
      <c r="O8" s="101">
        <f t="shared" si="0"/>
        <v>4209.43</v>
      </c>
      <c r="P8" s="100">
        <v>4209.5</v>
      </c>
      <c r="Q8" s="102"/>
      <c r="R8" s="103"/>
      <c r="S8" s="104"/>
      <c r="T8" s="104"/>
      <c r="U8" s="104"/>
      <c r="V8" s="39"/>
      <c r="W8" s="31"/>
    </row>
    <row r="9" spans="1:23" x14ac:dyDescent="0.4">
      <c r="A9" s="96">
        <v>5</v>
      </c>
      <c r="B9" s="97" t="s">
        <v>3445</v>
      </c>
      <c r="C9" s="33" t="s">
        <v>3442</v>
      </c>
      <c r="D9" s="3" t="s">
        <v>2060</v>
      </c>
      <c r="E9" s="99" t="str">
        <f>INDEX(type2!D:D,MATCH(D9,type2!C:C,0))</f>
        <v>นายกงเพ็ง เกี่ยวข้อง (กงเพ็ง)</v>
      </c>
      <c r="F9" s="99" t="str">
        <f>VLOOKUP(E9,[1]type2!D$1:F$65536,2,0)</f>
        <v>111 ถ.อุตรกิจ ต.ปากน้ำ อ.เมืองกระบี่ จ.กระบี่</v>
      </c>
      <c r="G9" s="3" t="s">
        <v>3263</v>
      </c>
      <c r="H9" s="5">
        <v>2180.5</v>
      </c>
      <c r="I9" s="49">
        <v>152.68</v>
      </c>
      <c r="J9" s="100">
        <v>0</v>
      </c>
      <c r="K9" s="49">
        <f t="shared" si="1"/>
        <v>0</v>
      </c>
      <c r="L9" s="101">
        <f t="shared" si="2"/>
        <v>0</v>
      </c>
      <c r="M9" s="101">
        <f t="shared" si="3"/>
        <v>0</v>
      </c>
      <c r="N9" s="101">
        <v>152.68</v>
      </c>
      <c r="O9" s="101">
        <f t="shared" si="0"/>
        <v>2333.1799999999998</v>
      </c>
      <c r="P9" s="101">
        <v>2333.25</v>
      </c>
      <c r="Q9" s="102"/>
      <c r="R9" s="103"/>
      <c r="U9" s="31"/>
      <c r="V9" s="39"/>
      <c r="W9" s="31"/>
    </row>
    <row r="10" spans="1:23" x14ac:dyDescent="0.4">
      <c r="A10" s="96">
        <v>6</v>
      </c>
      <c r="B10" s="97" t="s">
        <v>3445</v>
      </c>
      <c r="C10" s="33" t="s">
        <v>3443</v>
      </c>
      <c r="D10" s="3" t="s">
        <v>1679</v>
      </c>
      <c r="E10" s="99" t="str">
        <f>INDEX(type2!D:D,MATCH(D10,type2!C:C,0))</f>
        <v>นางลาวัณ แซ่หลี</v>
      </c>
      <c r="F10" s="99" t="str">
        <f>VLOOKUP(E10,[1]type2!D$1:F$65536,2,0)</f>
        <v>96 ถ.พฤกษาอุทิศ ต.ปากน้ำ อ.เมืองกระบี่ จ.กระบี่</v>
      </c>
      <c r="G10" s="3" t="s">
        <v>3328</v>
      </c>
      <c r="H10" s="5">
        <v>630</v>
      </c>
      <c r="I10" s="49">
        <v>44.16</v>
      </c>
      <c r="J10" s="100">
        <v>0</v>
      </c>
      <c r="K10" s="49">
        <f t="shared" si="1"/>
        <v>0</v>
      </c>
      <c r="L10" s="101">
        <f t="shared" si="2"/>
        <v>0</v>
      </c>
      <c r="M10" s="101">
        <f t="shared" si="3"/>
        <v>0</v>
      </c>
      <c r="N10" s="101">
        <v>44.16</v>
      </c>
      <c r="O10" s="101">
        <f t="shared" si="0"/>
        <v>674.16</v>
      </c>
      <c r="P10" s="100">
        <v>674.25</v>
      </c>
      <c r="Q10" s="102"/>
      <c r="R10" s="103"/>
      <c r="S10" s="104">
        <f>SUM(N5:N10)</f>
        <v>1052.44</v>
      </c>
      <c r="T10" s="104">
        <f>SUM(O5:O10)</f>
        <v>16081.44</v>
      </c>
      <c r="U10" s="104">
        <f>SUM(P5:P10)</f>
        <v>16082</v>
      </c>
      <c r="V10" s="104">
        <v>16082</v>
      </c>
      <c r="W10" s="31"/>
    </row>
    <row r="11" spans="1:23" x14ac:dyDescent="0.4">
      <c r="A11" s="96">
        <v>7</v>
      </c>
      <c r="B11" s="97" t="s">
        <v>3446</v>
      </c>
      <c r="C11" s="33" t="s">
        <v>3444</v>
      </c>
      <c r="D11" s="3" t="s">
        <v>1323</v>
      </c>
      <c r="E11" s="99" t="str">
        <f>INDEX(type2!D:D,MATCH(D11,type2!C:C,0))</f>
        <v>นายทศพร ปัจฉิมศิริ (ตำหรอย)</v>
      </c>
      <c r="F11" s="99" t="str">
        <f>VLOOKUP(E11,[1]type2!D$1:F$65536,2,0)</f>
        <v>79 ถ.เหมทานนท์ ต.ปากน้ำ อ.เมืองกระบี่ จ.กระบี่</v>
      </c>
      <c r="G11" s="3" t="s">
        <v>3261</v>
      </c>
      <c r="H11" s="5">
        <v>2030</v>
      </c>
      <c r="I11" s="49">
        <v>142.12</v>
      </c>
      <c r="J11" s="100">
        <v>0</v>
      </c>
      <c r="K11" s="49">
        <f t="shared" si="1"/>
        <v>0</v>
      </c>
      <c r="L11" s="101">
        <f t="shared" si="2"/>
        <v>0</v>
      </c>
      <c r="M11" s="101">
        <f t="shared" si="3"/>
        <v>0</v>
      </c>
      <c r="N11" s="101">
        <v>142.12</v>
      </c>
      <c r="O11" s="101">
        <f t="shared" si="0"/>
        <v>2172.12</v>
      </c>
      <c r="P11" s="101">
        <v>2172.25</v>
      </c>
      <c r="Q11" s="102"/>
      <c r="R11" s="103"/>
      <c r="S11" s="104"/>
      <c r="T11" s="104"/>
      <c r="U11" s="104"/>
      <c r="V11" s="39"/>
      <c r="W11" s="31"/>
    </row>
    <row r="12" spans="1:23" x14ac:dyDescent="0.4">
      <c r="A12" s="96">
        <v>8</v>
      </c>
      <c r="B12" s="97" t="s">
        <v>3446</v>
      </c>
      <c r="C12" s="33" t="s">
        <v>3447</v>
      </c>
      <c r="D12" s="3" t="s">
        <v>1638</v>
      </c>
      <c r="E12" s="99" t="str">
        <f>INDEX(type2!D:D,MATCH(D12,type2!C:C,0))</f>
        <v>นางสุพัชลี ยุวะกนิษฐ์</v>
      </c>
      <c r="F12" s="144" t="s">
        <v>1639</v>
      </c>
      <c r="G12" s="3" t="s">
        <v>3255</v>
      </c>
      <c r="H12" s="5">
        <v>28</v>
      </c>
      <c r="I12" s="49">
        <v>1.97</v>
      </c>
      <c r="J12" s="100">
        <v>0</v>
      </c>
      <c r="K12" s="49">
        <f t="shared" si="1"/>
        <v>0</v>
      </c>
      <c r="L12" s="101">
        <f t="shared" si="2"/>
        <v>0</v>
      </c>
      <c r="M12" s="101">
        <f t="shared" si="3"/>
        <v>0</v>
      </c>
      <c r="N12" s="101">
        <v>1.97</v>
      </c>
      <c r="O12" s="101">
        <f t="shared" si="0"/>
        <v>29.97</v>
      </c>
      <c r="P12" s="100">
        <v>30</v>
      </c>
      <c r="Q12" s="102"/>
      <c r="R12" s="103"/>
      <c r="S12" s="104"/>
      <c r="T12" s="104"/>
      <c r="U12" s="104"/>
      <c r="V12" s="104"/>
      <c r="W12" s="31"/>
    </row>
    <row r="13" spans="1:23" x14ac:dyDescent="0.4">
      <c r="A13" s="96">
        <v>9</v>
      </c>
      <c r="B13" s="97" t="s">
        <v>3446</v>
      </c>
      <c r="C13" s="33" t="s">
        <v>3448</v>
      </c>
      <c r="D13" s="3" t="s">
        <v>783</v>
      </c>
      <c r="E13" s="99" t="str">
        <f>INDEX(type2!D:D,MATCH(D13,type2!C:C,0))</f>
        <v>น.ส.บรรจง แซ่กอ(ชัยแบตเตอรี่)</v>
      </c>
      <c r="F13" s="99" t="str">
        <f>VLOOKUP(E13,[1]type2!D$1:F$65536,2,0)</f>
        <v>30/26 ถ.กระบี่ ต.ปากน้ำ อ.เมืองกระบี่ จ.กระบี่</v>
      </c>
      <c r="G13" s="3" t="s">
        <v>3252</v>
      </c>
      <c r="H13" s="5">
        <v>63</v>
      </c>
      <c r="I13" s="49">
        <v>4.41</v>
      </c>
      <c r="J13" s="100">
        <v>0</v>
      </c>
      <c r="K13" s="49">
        <f t="shared" si="1"/>
        <v>0</v>
      </c>
      <c r="L13" s="101">
        <f t="shared" si="2"/>
        <v>0</v>
      </c>
      <c r="M13" s="101">
        <f t="shared" si="3"/>
        <v>0</v>
      </c>
      <c r="N13" s="101">
        <v>4.41</v>
      </c>
      <c r="O13" s="101">
        <f t="shared" si="0"/>
        <v>67.41</v>
      </c>
      <c r="P13" s="101">
        <v>67.5</v>
      </c>
      <c r="Q13" s="102"/>
      <c r="R13" s="103"/>
      <c r="S13" s="104"/>
      <c r="T13" s="104"/>
      <c r="U13" s="31"/>
      <c r="V13" s="39"/>
      <c r="W13" s="31"/>
    </row>
    <row r="14" spans="1:23" x14ac:dyDescent="0.4">
      <c r="A14" s="96">
        <v>10</v>
      </c>
      <c r="B14" s="97" t="s">
        <v>3446</v>
      </c>
      <c r="C14" s="33" t="s">
        <v>3449</v>
      </c>
      <c r="D14" s="3" t="s">
        <v>692</v>
      </c>
      <c r="E14" s="99" t="str">
        <f>INDEX(type2!D:D,MATCH(D14,type2!C:C,0))</f>
        <v>โรงเรียนอำมาตย์พานิชนุกูล (เลขที่ผู้เสียภาษีอากร 0994000570821)</v>
      </c>
      <c r="F14" s="99" t="str">
        <f>VLOOKUP(E14,[1]type2!D$1:F$65536,2,0)</f>
        <v>ถ.กระบี่ ต.ปากน้ำ อ.เมืองกระบี่ จ.กระบี่</v>
      </c>
      <c r="G14" s="3" t="s">
        <v>3252</v>
      </c>
      <c r="H14" s="5">
        <v>9625</v>
      </c>
      <c r="I14" s="49">
        <v>673.75</v>
      </c>
      <c r="J14" s="100">
        <v>0</v>
      </c>
      <c r="K14" s="49">
        <f t="shared" si="1"/>
        <v>0</v>
      </c>
      <c r="L14" s="101">
        <f t="shared" si="2"/>
        <v>0</v>
      </c>
      <c r="M14" s="101">
        <f t="shared" si="3"/>
        <v>0</v>
      </c>
      <c r="N14" s="101">
        <v>673.75</v>
      </c>
      <c r="O14" s="101">
        <f t="shared" si="0"/>
        <v>10298.75</v>
      </c>
      <c r="P14" s="100">
        <v>10298.75</v>
      </c>
      <c r="Q14" s="102"/>
      <c r="R14" s="103"/>
      <c r="S14" s="105"/>
      <c r="T14" s="105"/>
      <c r="U14" s="31"/>
      <c r="V14" s="39"/>
      <c r="W14" s="31"/>
    </row>
    <row r="15" spans="1:23" x14ac:dyDescent="0.4">
      <c r="A15" s="96">
        <v>11</v>
      </c>
      <c r="B15" s="97" t="s">
        <v>3446</v>
      </c>
      <c r="C15" s="33" t="s">
        <v>3450</v>
      </c>
      <c r="D15" s="3" t="s">
        <v>695</v>
      </c>
      <c r="E15" s="99" t="str">
        <f>INDEX(type2!D:D,MATCH(D15,type2!C:C,0))</f>
        <v>โรงเรียนอำมาตย์พานิชนุกูล (เลขที่ผู้เสียภาษีอากร 0994000570821)</v>
      </c>
      <c r="F15" s="99" t="str">
        <f>VLOOKUP(E15,[1]type2!D$1:F$65536,2,0)</f>
        <v>ถ.กระบี่ ต.ปากน้ำ อ.เมืองกระบี่ จ.กระบี่</v>
      </c>
      <c r="G15" s="3" t="s">
        <v>3252</v>
      </c>
      <c r="H15" s="5">
        <v>556.5</v>
      </c>
      <c r="I15" s="49">
        <v>38.96</v>
      </c>
      <c r="J15" s="100">
        <v>0</v>
      </c>
      <c r="K15" s="49">
        <f t="shared" si="1"/>
        <v>0</v>
      </c>
      <c r="L15" s="101">
        <f t="shared" si="2"/>
        <v>0</v>
      </c>
      <c r="M15" s="101">
        <f t="shared" si="3"/>
        <v>0</v>
      </c>
      <c r="N15" s="101">
        <v>38.96</v>
      </c>
      <c r="O15" s="101">
        <f t="shared" si="0"/>
        <v>595.46</v>
      </c>
      <c r="P15" s="101">
        <v>595.5</v>
      </c>
      <c r="Q15" s="102"/>
      <c r="R15" s="103"/>
      <c r="S15" s="104">
        <f>SUM(N11:N15)</f>
        <v>861.21</v>
      </c>
      <c r="T15" s="104">
        <f>SUM(O11:O15)</f>
        <v>13163.71</v>
      </c>
      <c r="U15" s="104">
        <f>SUM(P11:P15)</f>
        <v>13164</v>
      </c>
      <c r="V15" s="104">
        <v>13164</v>
      </c>
      <c r="W15" s="31"/>
    </row>
    <row r="16" spans="1:23" x14ac:dyDescent="0.4">
      <c r="A16" s="96">
        <v>12</v>
      </c>
      <c r="B16" s="97" t="s">
        <v>3451</v>
      </c>
      <c r="C16" s="33" t="s">
        <v>3452</v>
      </c>
      <c r="D16" s="3" t="s">
        <v>3017</v>
      </c>
      <c r="E16" s="99" t="str">
        <f>INDEX(type2!D:D,MATCH(D16,type2!C:C,0))</f>
        <v>บริษัทกรีนเฮ้าส์ โฮเต็ล จำกัด เลขที่ผู้เสียภาษีอากร  0815543000211</v>
      </c>
      <c r="F16" s="99" t="str">
        <f>VLOOKUP(E16,[1]type2!D$1:F$65536,2,0)</f>
        <v>29 ถ.มหาราช ซ.5 ต.ปากน้ำ อ.เมืองกระบี่ จ.กระบี่</v>
      </c>
      <c r="G16" s="3" t="s">
        <v>3252</v>
      </c>
      <c r="H16" s="5">
        <v>14</v>
      </c>
      <c r="I16" s="49">
        <v>0.98</v>
      </c>
      <c r="J16" s="100">
        <v>0</v>
      </c>
      <c r="K16" s="49">
        <f t="shared" si="1"/>
        <v>0</v>
      </c>
      <c r="L16" s="101">
        <f t="shared" si="2"/>
        <v>0</v>
      </c>
      <c r="M16" s="101">
        <f t="shared" si="3"/>
        <v>0</v>
      </c>
      <c r="N16" s="101">
        <v>0.98</v>
      </c>
      <c r="O16" s="101">
        <f t="shared" si="0"/>
        <v>14.98</v>
      </c>
      <c r="P16" s="100">
        <v>14.98</v>
      </c>
      <c r="Q16" s="102" t="s">
        <v>3460</v>
      </c>
      <c r="R16" s="103"/>
      <c r="S16" s="104">
        <f>SUM(N16)</f>
        <v>0.98</v>
      </c>
      <c r="T16" s="104">
        <f>SUM(O16)</f>
        <v>14.98</v>
      </c>
      <c r="U16" s="104">
        <f>SUM(P16)</f>
        <v>14.98</v>
      </c>
      <c r="V16" s="104">
        <v>14.98</v>
      </c>
      <c r="W16" s="31"/>
    </row>
    <row r="17" spans="1:23" x14ac:dyDescent="0.4">
      <c r="A17" s="96">
        <v>13</v>
      </c>
      <c r="B17" s="97" t="s">
        <v>3464</v>
      </c>
      <c r="C17" s="33" t="s">
        <v>3470</v>
      </c>
      <c r="D17" s="3" t="s">
        <v>2823</v>
      </c>
      <c r="E17" s="99" t="str">
        <f>INDEX(type2!D:D,MATCH(D17,type2!C:C,0))</f>
        <v>นายศราวุฒิ ภูมิภมร</v>
      </c>
      <c r="F17" s="99" t="str">
        <f>VLOOKUP(E17,[1]type2!D$1:F$65536,2,0)</f>
        <v>122 ถ.นารถวิถี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106</v>
      </c>
      <c r="K17" s="49">
        <f t="shared" si="1"/>
        <v>371</v>
      </c>
      <c r="L17" s="101">
        <f t="shared" si="2"/>
        <v>25.970000000000002</v>
      </c>
      <c r="M17" s="101">
        <f t="shared" si="3"/>
        <v>396.97</v>
      </c>
      <c r="N17" s="101">
        <v>25.97</v>
      </c>
      <c r="O17" s="101">
        <f t="shared" si="0"/>
        <v>396.97</v>
      </c>
      <c r="P17" s="101">
        <v>397</v>
      </c>
      <c r="Q17" s="102"/>
      <c r="R17" s="103"/>
      <c r="S17" s="104"/>
      <c r="T17" s="104"/>
      <c r="U17" s="31"/>
      <c r="V17" s="39"/>
      <c r="W17" s="31"/>
    </row>
    <row r="18" spans="1:23" x14ac:dyDescent="0.4">
      <c r="A18" s="96">
        <v>14</v>
      </c>
      <c r="B18" s="97" t="s">
        <v>3464</v>
      </c>
      <c r="C18" s="33" t="s">
        <v>3471</v>
      </c>
      <c r="D18" s="3" t="s">
        <v>1606</v>
      </c>
      <c r="E18" s="99" t="str">
        <f>INDEX(type2!D:D,MATCH(D18,type2!C:C,0))</f>
        <v>นางยุวดี ลี้ตระกูล</v>
      </c>
      <c r="F18" s="99" t="str">
        <f>VLOOKUP(E18,[1]type2!D$1:F$65536,2,0)</f>
        <v>48 ถ.เจ้าคุณ ต.ปากน้ำ อ.เมืองกระบี่ จ.กระบี่</v>
      </c>
      <c r="G18" s="3" t="s">
        <v>3252</v>
      </c>
      <c r="H18" s="5">
        <v>28</v>
      </c>
      <c r="I18" s="49">
        <v>1.96</v>
      </c>
      <c r="J18" s="100">
        <v>11</v>
      </c>
      <c r="K18" s="49">
        <f t="shared" si="1"/>
        <v>38.5</v>
      </c>
      <c r="L18" s="101">
        <f t="shared" si="2"/>
        <v>2.6950000000000003</v>
      </c>
      <c r="M18" s="101">
        <f t="shared" si="3"/>
        <v>41.195</v>
      </c>
      <c r="N18" s="101">
        <v>4.66</v>
      </c>
      <c r="O18" s="101">
        <f t="shared" si="0"/>
        <v>71.160000000000011</v>
      </c>
      <c r="P18" s="100">
        <v>71.25</v>
      </c>
      <c r="Q18" s="102"/>
      <c r="R18" s="103"/>
      <c r="S18" s="104"/>
      <c r="T18" s="104"/>
      <c r="U18" s="104"/>
      <c r="V18" s="39"/>
      <c r="W18" s="31"/>
    </row>
    <row r="19" spans="1:23" x14ac:dyDescent="0.4">
      <c r="A19" s="96">
        <v>15</v>
      </c>
      <c r="B19" s="97" t="s">
        <v>3464</v>
      </c>
      <c r="C19" s="33" t="s">
        <v>3472</v>
      </c>
      <c r="D19" s="3" t="s">
        <v>1609</v>
      </c>
      <c r="E19" s="99" t="str">
        <f>INDEX(type2!D:D,MATCH(D19,type2!C:C,0))</f>
        <v>บ.BS.สถาปัตย์ จำกัด</v>
      </c>
      <c r="F19" s="99" t="str">
        <f>VLOOKUP(E19,[1]type2!D$1:F$65536,2,0)</f>
        <v>50 ถ.เจ้าคุณ ต.ปากน้ำ อ.เมืองกระบี่ จ.กระบี่</v>
      </c>
      <c r="G19" s="3" t="s">
        <v>3252</v>
      </c>
      <c r="H19" s="5">
        <v>129.5</v>
      </c>
      <c r="I19" s="49">
        <v>9.07</v>
      </c>
      <c r="J19" s="100">
        <v>0</v>
      </c>
      <c r="K19" s="49">
        <f t="shared" si="1"/>
        <v>0</v>
      </c>
      <c r="L19" s="101">
        <f t="shared" si="2"/>
        <v>0</v>
      </c>
      <c r="M19" s="101">
        <f t="shared" si="3"/>
        <v>0</v>
      </c>
      <c r="N19" s="101">
        <v>9.07</v>
      </c>
      <c r="O19" s="101">
        <f t="shared" si="0"/>
        <v>138.57</v>
      </c>
      <c r="P19" s="101">
        <v>284.75</v>
      </c>
      <c r="Q19" s="102"/>
      <c r="R19" s="103"/>
      <c r="S19" s="104"/>
      <c r="T19" s="104"/>
      <c r="U19" s="31"/>
      <c r="V19" s="39"/>
      <c r="W19" s="31"/>
    </row>
    <row r="20" spans="1:23" x14ac:dyDescent="0.4">
      <c r="A20" s="96">
        <v>16</v>
      </c>
      <c r="B20" s="97" t="s">
        <v>3464</v>
      </c>
      <c r="C20" s="33" t="s">
        <v>3473</v>
      </c>
      <c r="D20" s="3" t="s">
        <v>1609</v>
      </c>
      <c r="E20" s="99" t="str">
        <f>INDEX(type2!D:D,MATCH(D20,type2!C:C,0))</f>
        <v>บ.BS.สถาปัตย์ จำกัด</v>
      </c>
      <c r="F20" s="99" t="str">
        <f>VLOOKUP(E20,[1]type2!D$1:F$65536,2,0)</f>
        <v>50 ถ.เจ้าคุณ ต.ปากน้ำ อ.เมืองกระบี่ จ.กระบี่</v>
      </c>
      <c r="G20" s="3" t="s">
        <v>59</v>
      </c>
      <c r="H20" s="5">
        <v>0</v>
      </c>
      <c r="I20" s="49">
        <v>0</v>
      </c>
      <c r="J20" s="100">
        <v>39</v>
      </c>
      <c r="K20" s="49">
        <f t="shared" si="1"/>
        <v>136.5</v>
      </c>
      <c r="L20" s="101">
        <f t="shared" si="2"/>
        <v>9.5550000000000015</v>
      </c>
      <c r="M20" s="101">
        <f t="shared" si="3"/>
        <v>146.05500000000001</v>
      </c>
      <c r="N20" s="101">
        <v>9.56</v>
      </c>
      <c r="O20" s="101">
        <f t="shared" si="0"/>
        <v>146.06</v>
      </c>
      <c r="P20" s="100">
        <v>0</v>
      </c>
      <c r="Q20" s="102"/>
      <c r="R20" s="103"/>
      <c r="S20" s="104"/>
      <c r="T20" s="104"/>
      <c r="U20" s="104"/>
      <c r="V20" s="39"/>
      <c r="W20" s="31"/>
    </row>
    <row r="21" spans="1:23" x14ac:dyDescent="0.4">
      <c r="A21" s="96">
        <v>17</v>
      </c>
      <c r="B21" s="97" t="s">
        <v>3464</v>
      </c>
      <c r="C21" s="33" t="s">
        <v>3474</v>
      </c>
      <c r="D21" s="3" t="s">
        <v>3059</v>
      </c>
      <c r="E21" s="99" t="str">
        <f>INDEX(type2!D:D,MATCH(D21,type2!C:C,0))</f>
        <v>นางธิดา เทพเฉลิม</v>
      </c>
      <c r="F21" s="99" t="str">
        <f>VLOOKUP(E21,[1]type2!D$1:F$65536,2,0)</f>
        <v>44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13</v>
      </c>
      <c r="K21" s="49">
        <f t="shared" si="1"/>
        <v>45.5</v>
      </c>
      <c r="L21" s="101">
        <f t="shared" si="2"/>
        <v>3.1850000000000005</v>
      </c>
      <c r="M21" s="101">
        <f t="shared" si="3"/>
        <v>48.685000000000002</v>
      </c>
      <c r="N21" s="101">
        <v>3.19</v>
      </c>
      <c r="O21" s="101">
        <f t="shared" si="0"/>
        <v>48.69</v>
      </c>
      <c r="P21" s="101">
        <v>48.75</v>
      </c>
      <c r="Q21" s="102"/>
      <c r="R21" s="103"/>
      <c r="S21" s="104"/>
      <c r="T21" s="104"/>
      <c r="U21" s="104"/>
      <c r="V21" s="104"/>
      <c r="W21" s="31"/>
    </row>
    <row r="22" spans="1:23" x14ac:dyDescent="0.4">
      <c r="A22" s="96">
        <v>18</v>
      </c>
      <c r="B22" s="97" t="s">
        <v>3464</v>
      </c>
      <c r="C22" s="33" t="s">
        <v>3475</v>
      </c>
      <c r="D22" s="97" t="s">
        <v>1591</v>
      </c>
      <c r="E22" s="99" t="str">
        <f>INDEX(type2!D:D,MATCH(D22,type2!C:C,0))</f>
        <v>บ.BS.สถาปัตถ์ จำกัด</v>
      </c>
      <c r="F22" s="99" t="str">
        <f>VLOOKUP(E22,[1]type2!D$1:F$65536,2,0)</f>
        <v>16 ถ.เจ้าคุณ ต.ปากน้ำ อ.เมืองกระบี่ จ.กระบี่</v>
      </c>
      <c r="G22" s="3" t="s">
        <v>3252</v>
      </c>
      <c r="H22" s="5">
        <v>14</v>
      </c>
      <c r="I22" s="49">
        <v>0.98</v>
      </c>
      <c r="J22" s="100">
        <v>0</v>
      </c>
      <c r="K22" s="49">
        <f t="shared" si="1"/>
        <v>0</v>
      </c>
      <c r="L22" s="101">
        <f t="shared" si="2"/>
        <v>0</v>
      </c>
      <c r="M22" s="101">
        <f t="shared" si="3"/>
        <v>0</v>
      </c>
      <c r="N22" s="101">
        <v>0.98</v>
      </c>
      <c r="O22" s="101">
        <f t="shared" si="0"/>
        <v>14.98</v>
      </c>
      <c r="P22" s="100">
        <v>33.75</v>
      </c>
      <c r="Q22" s="102"/>
      <c r="R22" s="103"/>
      <c r="S22" s="104"/>
      <c r="T22" s="104"/>
      <c r="U22" s="104"/>
      <c r="V22" s="104"/>
      <c r="W22" s="31"/>
    </row>
    <row r="23" spans="1:23" x14ac:dyDescent="0.4">
      <c r="A23" s="96">
        <v>19</v>
      </c>
      <c r="B23" s="97" t="s">
        <v>3464</v>
      </c>
      <c r="C23" s="33" t="s">
        <v>3476</v>
      </c>
      <c r="D23" s="3" t="s">
        <v>1591</v>
      </c>
      <c r="E23" s="99" t="str">
        <f>INDEX(type2!D:D,MATCH(D23,type2!C:C,0))</f>
        <v>บ.BS.สถาปัตถ์ จำกัด</v>
      </c>
      <c r="F23" s="99" t="str">
        <f>VLOOKUP(E23,[1]type2!D$1:F$65536,2,0)</f>
        <v>16 ถ.เจ้าคุณ ต.ปากน้ำ อ.เมืองกระบี่ จ.กระบี่</v>
      </c>
      <c r="G23" s="3" t="s">
        <v>59</v>
      </c>
      <c r="H23" s="5">
        <v>0</v>
      </c>
      <c r="I23" s="49">
        <v>0</v>
      </c>
      <c r="J23" s="100">
        <v>5</v>
      </c>
      <c r="K23" s="49">
        <f t="shared" si="1"/>
        <v>17.5</v>
      </c>
      <c r="L23" s="101">
        <f t="shared" si="2"/>
        <v>1.2250000000000001</v>
      </c>
      <c r="M23" s="101">
        <f t="shared" si="3"/>
        <v>18.725000000000001</v>
      </c>
      <c r="N23" s="101">
        <v>1.23</v>
      </c>
      <c r="O23" s="101">
        <f t="shared" si="0"/>
        <v>18.73</v>
      </c>
      <c r="P23" s="101">
        <v>0</v>
      </c>
      <c r="Q23" s="102"/>
      <c r="R23" s="103"/>
      <c r="S23" s="104"/>
      <c r="T23" s="104"/>
      <c r="U23" s="31"/>
      <c r="V23" s="39"/>
      <c r="W23" s="31"/>
    </row>
    <row r="24" spans="1:23" x14ac:dyDescent="0.4">
      <c r="A24" s="96">
        <v>20</v>
      </c>
      <c r="B24" s="97" t="s">
        <v>3464</v>
      </c>
      <c r="C24" s="33" t="s">
        <v>3477</v>
      </c>
      <c r="D24" s="3" t="s">
        <v>1583</v>
      </c>
      <c r="E24" s="99" t="str">
        <f>INDEX(type2!D:D,MATCH(D24,type2!C:C,0))</f>
        <v>น.ส.วรรณทนีย์ ประทีปศิริปัญญา</v>
      </c>
      <c r="F24" s="99" t="str">
        <f>VLOOKUP(E24,[1]type2!D$1:F$65536,2,0)</f>
        <v>9 ถ.เจ้าคุณ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60</v>
      </c>
      <c r="K24" s="49">
        <f t="shared" si="1"/>
        <v>210</v>
      </c>
      <c r="L24" s="101">
        <f t="shared" si="2"/>
        <v>14.700000000000001</v>
      </c>
      <c r="M24" s="101">
        <f t="shared" si="3"/>
        <v>224.7</v>
      </c>
      <c r="N24" s="101">
        <v>14.7</v>
      </c>
      <c r="O24" s="101">
        <f t="shared" si="0"/>
        <v>224.7</v>
      </c>
      <c r="P24" s="100">
        <v>224.75</v>
      </c>
      <c r="Q24" s="102"/>
      <c r="R24" s="103"/>
      <c r="S24" s="104"/>
      <c r="T24" s="104"/>
      <c r="U24" s="104"/>
      <c r="V24" s="104"/>
      <c r="W24" s="31"/>
    </row>
    <row r="25" spans="1:23" x14ac:dyDescent="0.4">
      <c r="A25" s="96">
        <v>21</v>
      </c>
      <c r="B25" s="97" t="s">
        <v>3464</v>
      </c>
      <c r="C25" s="33" t="s">
        <v>3478</v>
      </c>
      <c r="D25" s="3" t="s">
        <v>1586</v>
      </c>
      <c r="E25" s="99" t="str">
        <f>INDEX(type2!D:D,MATCH(D25,type2!C:C,0))</f>
        <v>บ.BS.สถาปัตถ์ จำกัด (บริษัท สยามสมอ พัฒนา จำกัด)</v>
      </c>
      <c r="F25" s="99" t="str">
        <f>VLOOKUP(E25,[1]type2!D$1:F$65536,2,0)</f>
        <v>10 ถ.เจ้าคุณ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5</v>
      </c>
      <c r="K25" s="49">
        <f t="shared" si="1"/>
        <v>17.5</v>
      </c>
      <c r="L25" s="101">
        <f t="shared" si="2"/>
        <v>1.2250000000000001</v>
      </c>
      <c r="M25" s="101">
        <f t="shared" si="3"/>
        <v>18.725000000000001</v>
      </c>
      <c r="N25" s="101">
        <v>1.23</v>
      </c>
      <c r="O25" s="101">
        <f t="shared" si="0"/>
        <v>18.73</v>
      </c>
      <c r="P25" s="101">
        <v>18.75</v>
      </c>
      <c r="Q25" s="102"/>
      <c r="R25" s="103"/>
      <c r="S25" s="104"/>
      <c r="T25" s="104"/>
      <c r="U25" s="31"/>
      <c r="V25" s="39"/>
      <c r="W25" s="31"/>
    </row>
    <row r="26" spans="1:23" x14ac:dyDescent="0.4">
      <c r="A26" s="96">
        <v>22</v>
      </c>
      <c r="B26" s="97" t="s">
        <v>3464</v>
      </c>
      <c r="C26" s="33" t="s">
        <v>3479</v>
      </c>
      <c r="D26" s="3" t="s">
        <v>1577</v>
      </c>
      <c r="E26" s="99" t="str">
        <f>INDEX(type2!D:D,MATCH(D26,type2!C:C,0))</f>
        <v>นายภิรมย์ พรพาณิชพันธุ์</v>
      </c>
      <c r="F26" s="144" t="s">
        <v>1578</v>
      </c>
      <c r="G26" s="3" t="s">
        <v>3252</v>
      </c>
      <c r="H26" s="5">
        <v>42</v>
      </c>
      <c r="I26" s="49">
        <v>2.94</v>
      </c>
      <c r="J26" s="100">
        <v>11</v>
      </c>
      <c r="K26" s="49">
        <f t="shared" si="1"/>
        <v>38.5</v>
      </c>
      <c r="L26" s="101">
        <f t="shared" si="2"/>
        <v>2.6950000000000003</v>
      </c>
      <c r="M26" s="101">
        <f t="shared" si="3"/>
        <v>41.195</v>
      </c>
      <c r="N26" s="101">
        <v>5.64</v>
      </c>
      <c r="O26" s="101">
        <f t="shared" si="0"/>
        <v>86.14</v>
      </c>
      <c r="P26" s="100">
        <v>86.25</v>
      </c>
      <c r="Q26" s="102"/>
      <c r="R26" s="103"/>
      <c r="S26" s="104"/>
      <c r="T26" s="104"/>
      <c r="U26" s="31"/>
      <c r="W26" s="31"/>
    </row>
    <row r="27" spans="1:23" x14ac:dyDescent="0.4">
      <c r="A27" s="96">
        <v>23</v>
      </c>
      <c r="B27" s="97" t="s">
        <v>3464</v>
      </c>
      <c r="C27" s="33" t="s">
        <v>3480</v>
      </c>
      <c r="D27" s="3" t="s">
        <v>1564</v>
      </c>
      <c r="E27" s="99" t="str">
        <f>INDEX(type2!D:D,MATCH(D27,type2!C:C,0))</f>
        <v>น.ส.จินดา ร่วมทอง</v>
      </c>
      <c r="F27" s="99" t="str">
        <f>VLOOKUP(E27,[1]type2!D$1:F$65536,2,0)</f>
        <v>7 ถ.เจ้าคุณ ต.ปากน้ำ อ.เมืองกระบี่ จ.กระบี่</v>
      </c>
      <c r="G27" s="3" t="s">
        <v>3252</v>
      </c>
      <c r="H27" s="5">
        <v>70</v>
      </c>
      <c r="I27" s="49">
        <v>4.9000000000000004</v>
      </c>
      <c r="J27" s="100">
        <v>22</v>
      </c>
      <c r="K27" s="49">
        <f t="shared" si="1"/>
        <v>77</v>
      </c>
      <c r="L27" s="101">
        <f t="shared" si="2"/>
        <v>5.3900000000000006</v>
      </c>
      <c r="M27" s="101">
        <f t="shared" si="3"/>
        <v>82.39</v>
      </c>
      <c r="N27" s="101">
        <v>10.29</v>
      </c>
      <c r="O27" s="101">
        <f t="shared" si="0"/>
        <v>157.29</v>
      </c>
      <c r="P27" s="101">
        <v>157.5</v>
      </c>
      <c r="Q27" s="102"/>
      <c r="R27" s="103"/>
      <c r="S27" s="104"/>
      <c r="T27" s="104"/>
      <c r="U27" s="104"/>
      <c r="V27" s="104"/>
      <c r="W27" s="31"/>
    </row>
    <row r="28" spans="1:23" x14ac:dyDescent="0.4">
      <c r="A28" s="96">
        <v>24</v>
      </c>
      <c r="B28" s="97" t="s">
        <v>3464</v>
      </c>
      <c r="C28" s="33" t="s">
        <v>3481</v>
      </c>
      <c r="D28" s="3" t="s">
        <v>1561</v>
      </c>
      <c r="E28" s="99" t="str">
        <f>INDEX(type2!D:D,MATCH(D28,type2!C:C,0))</f>
        <v>น.ส.สุจิตรา เต็มสิทธิการ</v>
      </c>
      <c r="F28" s="99" t="str">
        <f>VLOOKUP(E28,[1]type2!D$1:F$65536,2,0)</f>
        <v>5 ถ.เจ้าคุณ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7</v>
      </c>
      <c r="K28" s="49">
        <f t="shared" si="1"/>
        <v>24.5</v>
      </c>
      <c r="L28" s="101">
        <f t="shared" si="2"/>
        <v>1.7150000000000001</v>
      </c>
      <c r="M28" s="101">
        <f t="shared" si="3"/>
        <v>26.215</v>
      </c>
      <c r="N28" s="101">
        <v>1.72</v>
      </c>
      <c r="O28" s="101">
        <f t="shared" si="0"/>
        <v>26.220000000000002</v>
      </c>
      <c r="P28" s="100">
        <v>26.25</v>
      </c>
      <c r="Q28" s="102"/>
      <c r="R28" s="103"/>
      <c r="S28" s="104"/>
      <c r="T28" s="104"/>
      <c r="U28" s="104"/>
      <c r="V28" s="104"/>
      <c r="W28" s="31"/>
    </row>
    <row r="29" spans="1:23" x14ac:dyDescent="0.4">
      <c r="A29" s="96">
        <v>25</v>
      </c>
      <c r="B29" s="97" t="s">
        <v>3464</v>
      </c>
      <c r="C29" s="33" t="s">
        <v>3482</v>
      </c>
      <c r="D29" s="3" t="s">
        <v>3058</v>
      </c>
      <c r="E29" s="99" t="str">
        <f>INDEX(type2!D:D,MATCH(D29,type2!C:C,0))</f>
        <v>นางธัญญพัชร แก้วนิยม</v>
      </c>
      <c r="F29" s="99" t="str">
        <f>VLOOKUP(E29,[1]type2!D$1:F$65536,2,0)</f>
        <v>5/1 ถ.เจ้าคุณ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12</v>
      </c>
      <c r="K29" s="49">
        <f t="shared" si="1"/>
        <v>42</v>
      </c>
      <c r="L29" s="101">
        <f t="shared" si="2"/>
        <v>2.9400000000000004</v>
      </c>
      <c r="M29" s="101">
        <f t="shared" si="3"/>
        <v>44.94</v>
      </c>
      <c r="N29" s="101">
        <v>2.94</v>
      </c>
      <c r="O29" s="101">
        <f t="shared" si="0"/>
        <v>44.94</v>
      </c>
      <c r="P29" s="101">
        <v>45</v>
      </c>
      <c r="Q29" s="102"/>
      <c r="R29" s="103"/>
      <c r="S29" s="104"/>
      <c r="T29" s="104"/>
      <c r="U29" s="31"/>
      <c r="V29" s="39"/>
      <c r="W29" s="31"/>
    </row>
    <row r="30" spans="1:23" x14ac:dyDescent="0.4">
      <c r="A30" s="96">
        <v>26</v>
      </c>
      <c r="B30" s="97" t="s">
        <v>3464</v>
      </c>
      <c r="C30" s="33" t="s">
        <v>3483</v>
      </c>
      <c r="D30" s="3" t="s">
        <v>1525</v>
      </c>
      <c r="E30" s="99" t="str">
        <f>INDEX(type2!D:D,MATCH(D30,type2!C:C,0))</f>
        <v>นายอำนวยพร มาสวัสดิ์</v>
      </c>
      <c r="F30" s="99" t="str">
        <f>VLOOKUP(E30,[1]type2!D$1:F$65536,2,0)</f>
        <v>1/10 ถ.เจ้าคุณ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17</v>
      </c>
      <c r="K30" s="49">
        <f t="shared" si="1"/>
        <v>59.5</v>
      </c>
      <c r="L30" s="101">
        <f t="shared" si="2"/>
        <v>4.165</v>
      </c>
      <c r="M30" s="101">
        <f t="shared" si="3"/>
        <v>63.664999999999999</v>
      </c>
      <c r="N30" s="101">
        <v>4.17</v>
      </c>
      <c r="O30" s="101">
        <f t="shared" si="0"/>
        <v>63.669999999999995</v>
      </c>
      <c r="P30" s="100">
        <v>63.75</v>
      </c>
      <c r="Q30" s="102"/>
      <c r="R30" s="103"/>
      <c r="S30" s="104"/>
      <c r="T30" s="104"/>
      <c r="U30" s="65"/>
      <c r="V30" s="39"/>
      <c r="W30" s="31"/>
    </row>
    <row r="31" spans="1:23" x14ac:dyDescent="0.4">
      <c r="A31" s="96">
        <v>27</v>
      </c>
      <c r="B31" s="97" t="s">
        <v>3464</v>
      </c>
      <c r="C31" s="33" t="s">
        <v>3484</v>
      </c>
      <c r="D31" s="3" t="s">
        <v>1528</v>
      </c>
      <c r="E31" s="99" t="str">
        <f>INDEX(type2!D:D,MATCH(D31,type2!C:C,0))</f>
        <v>นายเสกสรรค์ พรสินศิริรักษ์</v>
      </c>
      <c r="F31" s="99" t="str">
        <f>VLOOKUP(E31,[1]type2!D$1:F$65536,2,0)</f>
        <v>2 ถ.เจ้าคุณ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38</v>
      </c>
      <c r="K31" s="49">
        <f t="shared" si="1"/>
        <v>133</v>
      </c>
      <c r="L31" s="101">
        <f t="shared" si="2"/>
        <v>9.31</v>
      </c>
      <c r="M31" s="101">
        <f t="shared" si="3"/>
        <v>142.31</v>
      </c>
      <c r="N31" s="101">
        <v>9.31</v>
      </c>
      <c r="O31" s="101">
        <f t="shared" si="0"/>
        <v>142.31</v>
      </c>
      <c r="P31" s="101">
        <v>142.5</v>
      </c>
      <c r="Q31" s="102"/>
      <c r="R31" s="103"/>
      <c r="S31" s="104"/>
      <c r="T31" s="104"/>
      <c r="U31" s="31"/>
      <c r="V31" s="39"/>
      <c r="W31" s="31"/>
    </row>
    <row r="32" spans="1:23" x14ac:dyDescent="0.4">
      <c r="A32" s="96">
        <v>28</v>
      </c>
      <c r="B32" s="97" t="s">
        <v>3464</v>
      </c>
      <c r="C32" s="33" t="s">
        <v>3485</v>
      </c>
      <c r="D32" s="3" t="s">
        <v>1531</v>
      </c>
      <c r="E32" s="99" t="str">
        <f>INDEX(type2!D:D,MATCH(D32,type2!C:C,0))</f>
        <v>นายชาญชิต นาวงศ์ศรี (ก๋วยเตี๋ยวเรืออันดามัน)</v>
      </c>
      <c r="F32" s="99" t="str">
        <f>VLOOKUP(E32,[1]type2!D$1:F$65536,2,0)</f>
        <v>2/1 ถ.เจ้าคุณ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31</v>
      </c>
      <c r="K32" s="49">
        <f t="shared" si="1"/>
        <v>108.5</v>
      </c>
      <c r="L32" s="101">
        <f t="shared" si="2"/>
        <v>7.5950000000000006</v>
      </c>
      <c r="M32" s="101">
        <f t="shared" si="3"/>
        <v>116.095</v>
      </c>
      <c r="N32" s="101">
        <v>7.6</v>
      </c>
      <c r="O32" s="101">
        <f t="shared" si="0"/>
        <v>116.10000000000001</v>
      </c>
      <c r="P32" s="100">
        <v>116.25</v>
      </c>
      <c r="Q32" s="102"/>
      <c r="R32" s="103"/>
      <c r="S32" s="105"/>
      <c r="T32" s="105"/>
      <c r="U32" s="31"/>
      <c r="V32" s="39"/>
      <c r="W32" s="31"/>
    </row>
    <row r="33" spans="1:23" x14ac:dyDescent="0.4">
      <c r="A33" s="96">
        <v>29</v>
      </c>
      <c r="B33" s="97" t="s">
        <v>3464</v>
      </c>
      <c r="C33" s="33" t="s">
        <v>3486</v>
      </c>
      <c r="D33" s="3" t="s">
        <v>3465</v>
      </c>
      <c r="E33" s="99" t="str">
        <f>INDEX(type2!D:D,MATCH(D33,type2!C:C,0))</f>
        <v>นางคอไซม๊ะ แม</v>
      </c>
      <c r="F33" s="99" t="str">
        <f>VLOOKUP(E33,[1]type2!D$1:F$65536,2,0)</f>
        <v>46/16 ถ.กระบี่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40</v>
      </c>
      <c r="K33" s="49">
        <f t="shared" si="1"/>
        <v>140</v>
      </c>
      <c r="L33" s="101">
        <f t="shared" si="2"/>
        <v>9.8000000000000007</v>
      </c>
      <c r="M33" s="101">
        <f t="shared" si="3"/>
        <v>149.80000000000001</v>
      </c>
      <c r="N33" s="101">
        <v>9.8000000000000007</v>
      </c>
      <c r="O33" s="101">
        <f t="shared" si="0"/>
        <v>149.80000000000001</v>
      </c>
      <c r="P33" s="101">
        <v>150</v>
      </c>
      <c r="Q33" s="102"/>
      <c r="R33" s="103"/>
      <c r="S33" s="104"/>
      <c r="T33" s="104"/>
      <c r="U33" s="31"/>
      <c r="V33" s="39"/>
      <c r="W33" s="31"/>
    </row>
    <row r="34" spans="1:23" x14ac:dyDescent="0.4">
      <c r="A34" s="96">
        <v>30</v>
      </c>
      <c r="B34" s="97" t="s">
        <v>3464</v>
      </c>
      <c r="C34" s="33" t="s">
        <v>3487</v>
      </c>
      <c r="D34" s="3" t="s">
        <v>3466</v>
      </c>
      <c r="E34" s="99" t="str">
        <f>INDEX(type2!D:D,MATCH(D34,type2!C:C,0))</f>
        <v>นางคอไซม๊ะ แม</v>
      </c>
      <c r="F34" s="144" t="s">
        <v>3048</v>
      </c>
      <c r="G34" s="3" t="s">
        <v>59</v>
      </c>
      <c r="H34" s="5">
        <v>0</v>
      </c>
      <c r="I34" s="49">
        <v>0</v>
      </c>
      <c r="J34" s="100">
        <v>20</v>
      </c>
      <c r="K34" s="49">
        <f t="shared" si="1"/>
        <v>70</v>
      </c>
      <c r="L34" s="101">
        <f t="shared" si="2"/>
        <v>4.9000000000000004</v>
      </c>
      <c r="M34" s="101">
        <f t="shared" si="3"/>
        <v>74.900000000000006</v>
      </c>
      <c r="N34" s="101">
        <v>4.9000000000000004</v>
      </c>
      <c r="O34" s="101">
        <f t="shared" si="0"/>
        <v>74.900000000000006</v>
      </c>
      <c r="P34" s="100">
        <v>75</v>
      </c>
      <c r="Q34" s="102"/>
      <c r="R34" s="103"/>
      <c r="S34" s="104"/>
      <c r="T34" s="104"/>
      <c r="U34" s="104"/>
      <c r="V34" s="104"/>
      <c r="W34" s="31"/>
    </row>
    <row r="35" spans="1:23" x14ac:dyDescent="0.4">
      <c r="A35" s="96">
        <v>31</v>
      </c>
      <c r="B35" s="97" t="s">
        <v>3464</v>
      </c>
      <c r="C35" s="33" t="s">
        <v>3488</v>
      </c>
      <c r="D35" s="3" t="s">
        <v>866</v>
      </c>
      <c r="E35" s="99" t="str">
        <f>INDEX(type2!D:D,MATCH(D35,type2!C:C,0))</f>
        <v>นางอุไรวรรณ ทองเกิด</v>
      </c>
      <c r="F35" s="99" t="str">
        <f>VLOOKUP(E35,[1]type2!D$1:F$65536,2,0)</f>
        <v>48/23 ถ.กระบี่ ต.ปากน้ำ อ.เมืองกระบี่ จ.กระบี่</v>
      </c>
      <c r="G35" s="3" t="s">
        <v>3255</v>
      </c>
      <c r="H35" s="5">
        <v>269.5</v>
      </c>
      <c r="I35" s="49">
        <v>18.87</v>
      </c>
      <c r="J35" s="100">
        <v>26</v>
      </c>
      <c r="K35" s="49">
        <f t="shared" si="1"/>
        <v>91</v>
      </c>
      <c r="L35" s="101">
        <f t="shared" si="2"/>
        <v>6.370000000000001</v>
      </c>
      <c r="M35" s="101">
        <f t="shared" si="3"/>
        <v>97.37</v>
      </c>
      <c r="N35" s="101">
        <v>25.24</v>
      </c>
      <c r="O35" s="101">
        <f t="shared" si="0"/>
        <v>385.74</v>
      </c>
      <c r="P35" s="101">
        <v>385.75</v>
      </c>
      <c r="Q35" s="102"/>
      <c r="R35" s="103"/>
      <c r="S35" s="104"/>
      <c r="T35" s="104"/>
      <c r="U35" s="31"/>
      <c r="V35" s="39"/>
      <c r="W35" s="31"/>
    </row>
    <row r="36" spans="1:23" x14ac:dyDescent="0.4">
      <c r="A36" s="96">
        <v>32</v>
      </c>
      <c r="B36" s="97" t="s">
        <v>3464</v>
      </c>
      <c r="C36" s="33" t="s">
        <v>3489</v>
      </c>
      <c r="D36" s="3" t="s">
        <v>869</v>
      </c>
      <c r="E36" s="99" t="str">
        <f>INDEX(type2!D:D,MATCH(D36,type2!C:C,0))</f>
        <v>นางสมดี บุญเจริญศิลป์ชัย</v>
      </c>
      <c r="F36" s="99" t="str">
        <f>VLOOKUP(E36,[1]type2!D$1:F$65536,2,0)</f>
        <v>48/24 ถ.กระบี่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16</v>
      </c>
      <c r="K36" s="49">
        <f t="shared" si="1"/>
        <v>56</v>
      </c>
      <c r="L36" s="101">
        <f t="shared" si="2"/>
        <v>3.9200000000000004</v>
      </c>
      <c r="M36" s="101">
        <f t="shared" si="3"/>
        <v>59.92</v>
      </c>
      <c r="N36" s="101">
        <v>3.92</v>
      </c>
      <c r="O36" s="101">
        <f t="shared" si="0"/>
        <v>59.92</v>
      </c>
      <c r="P36" s="100">
        <v>60</v>
      </c>
      <c r="Q36" s="102"/>
      <c r="R36" s="103"/>
      <c r="S36" s="105"/>
      <c r="T36" s="105"/>
      <c r="U36" s="31"/>
      <c r="V36" s="39"/>
      <c r="W36" s="31"/>
    </row>
    <row r="37" spans="1:23" x14ac:dyDescent="0.4">
      <c r="A37" s="96">
        <v>33</v>
      </c>
      <c r="B37" s="97" t="s">
        <v>3464</v>
      </c>
      <c r="C37" s="33" t="s">
        <v>3490</v>
      </c>
      <c r="D37" s="3" t="s">
        <v>872</v>
      </c>
      <c r="E37" s="99" t="str">
        <f>INDEX(type2!D:D,MATCH(D37,type2!C:C,0))</f>
        <v>นายธีระวิทย์ อภิรติธรรม (กินเตี๋ยว)</v>
      </c>
      <c r="F37" s="99" t="e">
        <f>VLOOKUP(E37,[1]type2!D$1:F$65536,2,0)</f>
        <v>#N/A</v>
      </c>
      <c r="G37" s="3" t="s">
        <v>59</v>
      </c>
      <c r="H37" s="5">
        <v>0</v>
      </c>
      <c r="I37" s="49">
        <v>0</v>
      </c>
      <c r="J37" s="100">
        <v>12</v>
      </c>
      <c r="K37" s="49">
        <f t="shared" si="1"/>
        <v>42</v>
      </c>
      <c r="L37" s="101">
        <f t="shared" si="2"/>
        <v>2.9400000000000004</v>
      </c>
      <c r="M37" s="101">
        <f t="shared" si="3"/>
        <v>44.94</v>
      </c>
      <c r="N37" s="101">
        <v>2.94</v>
      </c>
      <c r="O37" s="101">
        <f t="shared" si="0"/>
        <v>44.94</v>
      </c>
      <c r="P37" s="101">
        <v>45</v>
      </c>
      <c r="Q37" s="102"/>
      <c r="R37" s="103"/>
      <c r="S37" s="104"/>
      <c r="T37" s="104"/>
      <c r="U37" s="104"/>
      <c r="V37" s="104"/>
      <c r="W37" s="31"/>
    </row>
    <row r="38" spans="1:23" x14ac:dyDescent="0.4">
      <c r="A38" s="96">
        <v>34</v>
      </c>
      <c r="B38" s="97" t="s">
        <v>3464</v>
      </c>
      <c r="C38" s="33" t="s">
        <v>3491</v>
      </c>
      <c r="D38" s="3" t="s">
        <v>3018</v>
      </c>
      <c r="E38" s="99" t="str">
        <f>INDEX(type2!D:D,MATCH(D38,type2!C:C,0))</f>
        <v>น.ส.มณฑิรา อ้อยศรีสกุล</v>
      </c>
      <c r="F38" s="99" t="str">
        <f>VLOOKUP(E38,[1]type2!D$1:F$65536,2,0)</f>
        <v xml:space="preserve">46/5 ถ.กระบี่ ต.ปากน้ำ อ.เมืองกระบี่ จ.กระบี่ </v>
      </c>
      <c r="G38" s="3" t="s">
        <v>3252</v>
      </c>
      <c r="H38" s="5">
        <v>80.5</v>
      </c>
      <c r="I38" s="49">
        <v>5.64</v>
      </c>
      <c r="J38" s="100">
        <v>23</v>
      </c>
      <c r="K38" s="49">
        <f t="shared" si="1"/>
        <v>80.5</v>
      </c>
      <c r="L38" s="101">
        <f t="shared" si="2"/>
        <v>5.6350000000000007</v>
      </c>
      <c r="M38" s="101">
        <f t="shared" si="3"/>
        <v>86.135000000000005</v>
      </c>
      <c r="N38" s="101">
        <v>11.28</v>
      </c>
      <c r="O38" s="101">
        <f t="shared" si="0"/>
        <v>172.28</v>
      </c>
      <c r="P38" s="100">
        <v>172.5</v>
      </c>
      <c r="Q38" s="102"/>
      <c r="R38" s="103"/>
      <c r="S38" s="105"/>
      <c r="T38" s="105"/>
      <c r="U38" s="31"/>
      <c r="V38" s="39"/>
      <c r="W38" s="31"/>
    </row>
    <row r="39" spans="1:23" x14ac:dyDescent="0.4">
      <c r="A39" s="96">
        <v>35</v>
      </c>
      <c r="B39" s="97" t="s">
        <v>3464</v>
      </c>
      <c r="C39" s="33" t="s">
        <v>3492</v>
      </c>
      <c r="D39" s="3" t="s">
        <v>837</v>
      </c>
      <c r="E39" s="99" t="str">
        <f>INDEX(type2!D:D,MATCH(D39,type2!C:C,0))</f>
        <v>น.ส.สุดาริน นาคศรี (ตรอ.)</v>
      </c>
      <c r="F39" s="99" t="str">
        <f>VLOOKUP(E39,[1]type2!D$1:F$65536,2,0)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15</v>
      </c>
      <c r="K39" s="49">
        <f t="shared" si="1"/>
        <v>52.5</v>
      </c>
      <c r="L39" s="101">
        <f t="shared" si="2"/>
        <v>3.6750000000000003</v>
      </c>
      <c r="M39" s="101">
        <f t="shared" si="3"/>
        <v>56.174999999999997</v>
      </c>
      <c r="N39" s="101">
        <v>3.68</v>
      </c>
      <c r="O39" s="101">
        <f t="shared" si="0"/>
        <v>56.18</v>
      </c>
      <c r="P39" s="101">
        <v>56.25</v>
      </c>
      <c r="Q39" s="102"/>
      <c r="R39" s="103"/>
      <c r="S39" s="104"/>
      <c r="T39" s="104"/>
      <c r="U39" s="31"/>
      <c r="V39" s="39"/>
      <c r="W39" s="31"/>
    </row>
    <row r="40" spans="1:23" x14ac:dyDescent="0.4">
      <c r="A40" s="96">
        <v>36</v>
      </c>
      <c r="B40" s="97" t="s">
        <v>3464</v>
      </c>
      <c r="C40" s="33" t="s">
        <v>3493</v>
      </c>
      <c r="D40" s="3" t="s">
        <v>830</v>
      </c>
      <c r="E40" s="99" t="str">
        <f>INDEX(type2!D:D,MATCH(D40,type2!C:C,0))</f>
        <v>นายสุวัฒน์ บุญชนะวิวัฒน์</v>
      </c>
      <c r="F40" s="144" t="s">
        <v>831</v>
      </c>
      <c r="G40" s="3" t="s">
        <v>59</v>
      </c>
      <c r="H40" s="5">
        <v>0</v>
      </c>
      <c r="I40" s="49">
        <v>0</v>
      </c>
      <c r="J40" s="100">
        <v>26</v>
      </c>
      <c r="K40" s="49">
        <f t="shared" si="1"/>
        <v>91</v>
      </c>
      <c r="L40" s="101">
        <f t="shared" si="2"/>
        <v>6.370000000000001</v>
      </c>
      <c r="M40" s="101">
        <f t="shared" si="3"/>
        <v>97.37</v>
      </c>
      <c r="N40" s="101">
        <v>6.37</v>
      </c>
      <c r="O40" s="101">
        <f t="shared" si="0"/>
        <v>97.37</v>
      </c>
      <c r="P40" s="100">
        <v>97.5</v>
      </c>
      <c r="Q40" s="102"/>
      <c r="R40" s="103"/>
      <c r="S40" s="105"/>
      <c r="T40" s="105"/>
      <c r="U40" s="31"/>
      <c r="V40" s="39"/>
      <c r="W40" s="31"/>
    </row>
    <row r="41" spans="1:23" x14ac:dyDescent="0.4">
      <c r="A41" s="96">
        <v>37</v>
      </c>
      <c r="B41" s="97" t="s">
        <v>3464</v>
      </c>
      <c r="C41" s="33" t="s">
        <v>3494</v>
      </c>
      <c r="D41" s="3" t="s">
        <v>803</v>
      </c>
      <c r="E41" s="99" t="str">
        <f>INDEX(type2!D:D,MATCH(D41,type2!C:C,0))</f>
        <v>หจก.พันธุ์คำ</v>
      </c>
      <c r="F41" s="99" t="str">
        <f>VLOOKUP(E41,[1]type2!D$1:F$65536,2,0)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4</v>
      </c>
      <c r="K41" s="49">
        <f t="shared" si="1"/>
        <v>14</v>
      </c>
      <c r="L41" s="101">
        <f t="shared" si="2"/>
        <v>0.98000000000000009</v>
      </c>
      <c r="M41" s="101">
        <f t="shared" si="3"/>
        <v>14.98</v>
      </c>
      <c r="N41" s="101">
        <v>0.98</v>
      </c>
      <c r="O41" s="101">
        <f t="shared" si="0"/>
        <v>14.98</v>
      </c>
      <c r="P41" s="101">
        <v>15</v>
      </c>
      <c r="Q41" s="102"/>
      <c r="R41" s="103"/>
      <c r="S41" s="104"/>
      <c r="T41" s="104"/>
      <c r="U41" s="31"/>
      <c r="V41" s="39"/>
      <c r="W41" s="31"/>
    </row>
    <row r="42" spans="1:23" x14ac:dyDescent="0.4">
      <c r="A42" s="96">
        <v>38</v>
      </c>
      <c r="B42" s="97" t="s">
        <v>3464</v>
      </c>
      <c r="C42" s="33" t="s">
        <v>3495</v>
      </c>
      <c r="D42" s="3" t="s">
        <v>791</v>
      </c>
      <c r="E42" s="99" t="str">
        <f>INDEX(type2!D:D,MATCH(D42,type2!C:C,0))</f>
        <v>นายสาโรจน์ เกี่ยวข้อง (หจก.รัตนกิจ)</v>
      </c>
      <c r="F42" s="99" t="str">
        <f>VLOOKUP(E42,[1]type2!D$1:F$65536,2,0)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24</v>
      </c>
      <c r="K42" s="49">
        <f t="shared" si="1"/>
        <v>84</v>
      </c>
      <c r="L42" s="101">
        <f t="shared" si="2"/>
        <v>5.8800000000000008</v>
      </c>
      <c r="M42" s="101">
        <f t="shared" si="3"/>
        <v>89.88</v>
      </c>
      <c r="N42" s="101">
        <v>5.88</v>
      </c>
      <c r="O42" s="101">
        <f t="shared" si="0"/>
        <v>89.88</v>
      </c>
      <c r="P42" s="100">
        <v>90</v>
      </c>
      <c r="Q42" s="102"/>
      <c r="R42" s="103"/>
      <c r="S42" s="105"/>
      <c r="T42" s="105"/>
      <c r="U42" s="31"/>
      <c r="V42" s="39"/>
      <c r="W42" s="31"/>
    </row>
    <row r="43" spans="1:23" x14ac:dyDescent="0.4">
      <c r="A43" s="96">
        <v>39</v>
      </c>
      <c r="B43" s="97" t="s">
        <v>3464</v>
      </c>
      <c r="C43" s="33" t="s">
        <v>3496</v>
      </c>
      <c r="D43" s="3" t="s">
        <v>783</v>
      </c>
      <c r="E43" s="99" t="str">
        <f>INDEX(type2!D:D,MATCH(D43,type2!C:C,0))</f>
        <v>น.ส.บรรจง แซ่กอ(ชัยแบตเตอรี่)</v>
      </c>
      <c r="F43" s="99" t="str">
        <f>VLOOKUP(E43,[1]type2!D$1:F$65536,2,0)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18</v>
      </c>
      <c r="K43" s="49">
        <f t="shared" si="1"/>
        <v>63</v>
      </c>
      <c r="L43" s="101">
        <f t="shared" si="2"/>
        <v>4.41</v>
      </c>
      <c r="M43" s="101">
        <f t="shared" si="3"/>
        <v>67.41</v>
      </c>
      <c r="N43" s="101">
        <v>4.41</v>
      </c>
      <c r="O43" s="101">
        <f t="shared" si="0"/>
        <v>67.41</v>
      </c>
      <c r="P43" s="101">
        <v>67.5</v>
      </c>
      <c r="Q43" s="102"/>
      <c r="R43" s="103"/>
      <c r="S43" s="104"/>
      <c r="T43" s="104"/>
      <c r="U43" s="31"/>
      <c r="V43" s="39"/>
      <c r="W43" s="31"/>
    </row>
    <row r="44" spans="1:23" x14ac:dyDescent="0.4">
      <c r="A44" s="96">
        <v>40</v>
      </c>
      <c r="B44" s="97" t="s">
        <v>3464</v>
      </c>
      <c r="C44" s="33" t="s">
        <v>3497</v>
      </c>
      <c r="D44" s="3" t="s">
        <v>3227</v>
      </c>
      <c r="E44" s="99" t="str">
        <f>INDEX(type2!D:D,MATCH(D44,type2!C:C,0))</f>
        <v>นายจิระเดช รัตนศิริวงศ์วุฒิ</v>
      </c>
      <c r="F44" s="99" t="str">
        <f>VLOOKUP(E44,[1]type2!D$1:F$65536,2,0)</f>
        <v>30/2 ถ.กระบี่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</v>
      </c>
      <c r="K44" s="49">
        <f t="shared" si="1"/>
        <v>14</v>
      </c>
      <c r="L44" s="101">
        <f t="shared" si="2"/>
        <v>0.98000000000000009</v>
      </c>
      <c r="M44" s="101">
        <f t="shared" si="3"/>
        <v>14.98</v>
      </c>
      <c r="N44" s="101">
        <v>0.98</v>
      </c>
      <c r="O44" s="101">
        <f t="shared" si="0"/>
        <v>14.98</v>
      </c>
      <c r="P44" s="100">
        <v>15</v>
      </c>
      <c r="Q44" s="102"/>
      <c r="R44" s="103"/>
      <c r="S44" s="105"/>
      <c r="T44" s="105"/>
      <c r="U44" s="31"/>
      <c r="V44" s="39"/>
      <c r="W44" s="31"/>
    </row>
    <row r="45" spans="1:23" x14ac:dyDescent="0.4">
      <c r="A45" s="96">
        <v>41</v>
      </c>
      <c r="B45" s="97" t="s">
        <v>3464</v>
      </c>
      <c r="C45" s="33" t="s">
        <v>3498</v>
      </c>
      <c r="D45" s="3" t="s">
        <v>757</v>
      </c>
      <c r="E45" s="99" t="str">
        <f>INDEX(type2!D:D,MATCH(D45,type2!C:C,0))</f>
        <v>นางเพ็ญลักษณ์ บุญชนะวิวัฒน์</v>
      </c>
      <c r="F45" s="144" t="s">
        <v>756</v>
      </c>
      <c r="G45" s="3" t="s">
        <v>59</v>
      </c>
      <c r="H45" s="5">
        <v>0</v>
      </c>
      <c r="I45" s="49">
        <v>0</v>
      </c>
      <c r="J45" s="100">
        <v>23</v>
      </c>
      <c r="K45" s="49">
        <f t="shared" si="1"/>
        <v>80.5</v>
      </c>
      <c r="L45" s="101">
        <f t="shared" si="2"/>
        <v>5.6350000000000007</v>
      </c>
      <c r="M45" s="101">
        <f t="shared" si="3"/>
        <v>86.135000000000005</v>
      </c>
      <c r="N45" s="101">
        <v>5.64</v>
      </c>
      <c r="O45" s="101">
        <f t="shared" si="0"/>
        <v>86.14</v>
      </c>
      <c r="P45" s="101">
        <v>86.25</v>
      </c>
      <c r="Q45" s="102"/>
      <c r="R45" s="103"/>
      <c r="S45" s="104"/>
      <c r="T45" s="104"/>
      <c r="U45" s="104"/>
      <c r="V45" s="104"/>
      <c r="W45" s="31"/>
    </row>
    <row r="46" spans="1:23" x14ac:dyDescent="0.4">
      <c r="A46" s="96">
        <v>42</v>
      </c>
      <c r="B46" s="97" t="s">
        <v>3464</v>
      </c>
      <c r="C46" s="33" t="s">
        <v>3499</v>
      </c>
      <c r="D46" s="3" t="s">
        <v>743</v>
      </c>
      <c r="E46" s="99" t="str">
        <f>INDEX(type2!D:D,MATCH(D46,type2!C:C,0))</f>
        <v>น.ส.พลอยสวรรค์ เรืองโรจน์ (เส็งไทยเครื่องเขียน)</v>
      </c>
      <c r="F46" s="99" t="str">
        <f>VLOOKUP(E46,[1]type2!D$1:F$65536,2,0)</f>
        <v>26/2 ถ.กระบี่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3</v>
      </c>
      <c r="K46" s="49">
        <f t="shared" si="1"/>
        <v>10.5</v>
      </c>
      <c r="L46" s="101">
        <f t="shared" si="2"/>
        <v>0.7350000000000001</v>
      </c>
      <c r="M46" s="101">
        <f t="shared" si="3"/>
        <v>11.234999999999999</v>
      </c>
      <c r="N46" s="101">
        <v>0.74</v>
      </c>
      <c r="O46" s="101">
        <f t="shared" si="0"/>
        <v>11.24</v>
      </c>
      <c r="P46" s="100">
        <v>11.25</v>
      </c>
      <c r="Q46" s="102"/>
      <c r="R46" s="103"/>
      <c r="S46" s="104"/>
      <c r="T46" s="104"/>
      <c r="U46" s="31"/>
      <c r="V46" s="39"/>
      <c r="W46" s="31"/>
    </row>
    <row r="47" spans="1:23" x14ac:dyDescent="0.4">
      <c r="A47" s="96">
        <v>43</v>
      </c>
      <c r="B47" s="97" t="s">
        <v>3464</v>
      </c>
      <c r="C47" s="33" t="s">
        <v>3500</v>
      </c>
      <c r="D47" s="3" t="s">
        <v>737</v>
      </c>
      <c r="E47" s="99" t="str">
        <f>INDEX(type2!D:D,MATCH(D47,type2!C:C,0))</f>
        <v>นายเอกพจน์ ตัณฑวนิชย์ (สิริลักษณ์เภสัช)</v>
      </c>
      <c r="F47" s="99" t="str">
        <f>VLOOKUP(E47,[1]type2!D$1:F$65536,2,0)</f>
        <v>26 ถ.กระบี่ ต.ปากน้ำ อ.เมืองกระบี่ จ.กระบี่</v>
      </c>
      <c r="G47" s="3" t="s">
        <v>59</v>
      </c>
      <c r="H47" s="5">
        <v>0</v>
      </c>
      <c r="I47" s="49">
        <v>0</v>
      </c>
      <c r="J47" s="100">
        <v>16</v>
      </c>
      <c r="K47" s="49">
        <f t="shared" si="1"/>
        <v>56</v>
      </c>
      <c r="L47" s="101">
        <f t="shared" si="2"/>
        <v>3.9200000000000004</v>
      </c>
      <c r="M47" s="101">
        <f t="shared" si="3"/>
        <v>59.92</v>
      </c>
      <c r="N47" s="101">
        <v>3.92</v>
      </c>
      <c r="O47" s="101">
        <f t="shared" si="0"/>
        <v>59.92</v>
      </c>
      <c r="P47" s="101">
        <v>60</v>
      </c>
      <c r="Q47" s="102"/>
      <c r="R47" s="103"/>
      <c r="S47" s="105"/>
      <c r="T47" s="105"/>
      <c r="U47" s="31"/>
      <c r="V47" s="39"/>
      <c r="W47" s="31"/>
    </row>
    <row r="48" spans="1:23" x14ac:dyDescent="0.4">
      <c r="A48" s="96">
        <v>44</v>
      </c>
      <c r="B48" s="97" t="s">
        <v>3464</v>
      </c>
      <c r="C48" s="33" t="s">
        <v>3501</v>
      </c>
      <c r="D48" s="3" t="s">
        <v>731</v>
      </c>
      <c r="E48" s="99" t="str">
        <f>INDEX(type2!D:D,MATCH(D48,type2!C:C,0))</f>
        <v>นางจันทร์เพ็ญ อุยานนทรักษ์ (ชาพะยอม)</v>
      </c>
      <c r="F48" s="99" t="str">
        <f>VLOOKUP(E48,[1]type2!D$1:F$65536,2,0)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49">
        <v>0</v>
      </c>
      <c r="J48" s="100">
        <v>28</v>
      </c>
      <c r="K48" s="49">
        <f t="shared" si="1"/>
        <v>98</v>
      </c>
      <c r="L48" s="101">
        <f t="shared" si="2"/>
        <v>6.86</v>
      </c>
      <c r="M48" s="101">
        <f t="shared" si="3"/>
        <v>104.86</v>
      </c>
      <c r="N48" s="101">
        <v>6.86</v>
      </c>
      <c r="O48" s="101">
        <f t="shared" si="0"/>
        <v>104.86</v>
      </c>
      <c r="P48" s="100">
        <v>105</v>
      </c>
      <c r="Q48" s="102"/>
      <c r="R48" s="103"/>
      <c r="S48" s="104"/>
      <c r="T48" s="104"/>
      <c r="U48" s="31"/>
      <c r="V48" s="39"/>
      <c r="W48" s="31"/>
    </row>
    <row r="49" spans="1:23" x14ac:dyDescent="0.4">
      <c r="A49" s="96">
        <v>45</v>
      </c>
      <c r="B49" s="97" t="s">
        <v>3464</v>
      </c>
      <c r="C49" s="33" t="s">
        <v>3502</v>
      </c>
      <c r="D49" s="3" t="s">
        <v>720</v>
      </c>
      <c r="E49" s="99" t="str">
        <f>INDEX(type2!D:D,MATCH(D49,type2!C:C,0))</f>
        <v>นางจันทร์เพ็ญ อุยานนทรักษ์</v>
      </c>
      <c r="F49" s="144" t="s">
        <v>721</v>
      </c>
      <c r="G49" s="3" t="s">
        <v>59</v>
      </c>
      <c r="H49" s="5">
        <v>0</v>
      </c>
      <c r="I49" s="49">
        <v>0</v>
      </c>
      <c r="J49" s="100">
        <v>22</v>
      </c>
      <c r="K49" s="49">
        <f t="shared" si="1"/>
        <v>77</v>
      </c>
      <c r="L49" s="101">
        <f t="shared" si="2"/>
        <v>5.3900000000000006</v>
      </c>
      <c r="M49" s="101">
        <f t="shared" si="3"/>
        <v>82.39</v>
      </c>
      <c r="N49" s="101">
        <v>5.39</v>
      </c>
      <c r="O49" s="101">
        <f t="shared" si="0"/>
        <v>82.39</v>
      </c>
      <c r="P49" s="101">
        <v>82.5</v>
      </c>
      <c r="Q49" s="102"/>
      <c r="R49" s="103"/>
      <c r="S49" s="105"/>
      <c r="T49" s="105"/>
      <c r="U49" s="31"/>
      <c r="V49" s="39"/>
      <c r="W49" s="31"/>
    </row>
    <row r="50" spans="1:23" x14ac:dyDescent="0.4">
      <c r="A50" s="96">
        <v>46</v>
      </c>
      <c r="B50" s="97" t="s">
        <v>3464</v>
      </c>
      <c r="C50" s="33" t="s">
        <v>3503</v>
      </c>
      <c r="D50" s="3" t="s">
        <v>722</v>
      </c>
      <c r="E50" s="99" t="str">
        <f>INDEX(type2!D:D,MATCH(D50,type2!C:C,0))</f>
        <v>นางจันทร์เพ็ญ อุยานนทรักษ์ (ถ่ายเอกสาร)</v>
      </c>
      <c r="F50" s="99" t="str">
        <f>VLOOKUP(E50,[1]type2!D$1:F$65536,2,0)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15</v>
      </c>
      <c r="K50" s="49">
        <f t="shared" si="1"/>
        <v>52.5</v>
      </c>
      <c r="L50" s="101">
        <f t="shared" si="2"/>
        <v>3.6750000000000003</v>
      </c>
      <c r="M50" s="101">
        <f t="shared" si="3"/>
        <v>56.174999999999997</v>
      </c>
      <c r="N50" s="101">
        <v>3.68</v>
      </c>
      <c r="O50" s="101">
        <f t="shared" si="0"/>
        <v>56.18</v>
      </c>
      <c r="P50" s="100">
        <v>56.25</v>
      </c>
      <c r="Q50" s="102"/>
      <c r="R50" s="103"/>
      <c r="S50" s="104"/>
      <c r="T50" s="104"/>
      <c r="U50" s="31"/>
      <c r="V50" s="39"/>
      <c r="W50" s="31"/>
    </row>
    <row r="51" spans="1:23" x14ac:dyDescent="0.4">
      <c r="A51" s="96">
        <v>47</v>
      </c>
      <c r="B51" s="97" t="s">
        <v>3464</v>
      </c>
      <c r="C51" s="33" t="s">
        <v>3504</v>
      </c>
      <c r="D51" s="3" t="s">
        <v>715</v>
      </c>
      <c r="E51" s="99" t="str">
        <f>INDEX(type2!D:D,MATCH(D51,type2!C:C,0))</f>
        <v>นางจันทร์เพ็ญ อุยานนทรักษ์</v>
      </c>
      <c r="F51" s="99" t="str">
        <f>VLOOKUP(E51,[1]type2!D$1:F$65536,2,0)</f>
        <v>18/10 ถ.กระบี่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18</v>
      </c>
      <c r="K51" s="49">
        <f t="shared" si="1"/>
        <v>63</v>
      </c>
      <c r="L51" s="101">
        <f t="shared" si="2"/>
        <v>4.41</v>
      </c>
      <c r="M51" s="101">
        <f t="shared" si="3"/>
        <v>67.41</v>
      </c>
      <c r="N51" s="101">
        <v>4.41</v>
      </c>
      <c r="O51" s="101">
        <f t="shared" si="0"/>
        <v>67.41</v>
      </c>
      <c r="P51" s="101">
        <v>67.5</v>
      </c>
      <c r="Q51" s="102"/>
      <c r="R51" s="103"/>
      <c r="S51" s="105"/>
      <c r="T51" s="105"/>
      <c r="U51" s="31"/>
      <c r="V51" s="39"/>
      <c r="W51" s="31"/>
    </row>
    <row r="52" spans="1:23" x14ac:dyDescent="0.4">
      <c r="A52" s="96">
        <v>48</v>
      </c>
      <c r="B52" s="97" t="s">
        <v>3464</v>
      </c>
      <c r="C52" s="33" t="s">
        <v>3505</v>
      </c>
      <c r="D52" s="3" t="s">
        <v>711</v>
      </c>
      <c r="E52" s="99" t="str">
        <f>INDEX(type2!D:D,MATCH(D52,type2!C:C,0))</f>
        <v>นายสุรวัฒน์ สุชินโรจน์</v>
      </c>
      <c r="F52" s="144" t="s">
        <v>712</v>
      </c>
      <c r="G52" s="3" t="s">
        <v>59</v>
      </c>
      <c r="H52" s="5">
        <v>0</v>
      </c>
      <c r="I52" s="49">
        <v>0</v>
      </c>
      <c r="J52" s="100">
        <v>13</v>
      </c>
      <c r="K52" s="49">
        <f t="shared" si="1"/>
        <v>45.5</v>
      </c>
      <c r="L52" s="101">
        <f t="shared" si="2"/>
        <v>3.1850000000000005</v>
      </c>
      <c r="M52" s="101">
        <f t="shared" si="3"/>
        <v>48.685000000000002</v>
      </c>
      <c r="N52" s="101">
        <v>3.19</v>
      </c>
      <c r="O52" s="101">
        <f t="shared" si="0"/>
        <v>48.69</v>
      </c>
      <c r="P52" s="100">
        <v>48.75</v>
      </c>
      <c r="Q52" s="102"/>
      <c r="R52" s="103"/>
      <c r="S52" s="104"/>
      <c r="T52" s="104"/>
      <c r="U52" s="31"/>
      <c r="V52" s="39"/>
      <c r="W52" s="31"/>
    </row>
    <row r="53" spans="1:23" x14ac:dyDescent="0.4">
      <c r="A53" s="96">
        <v>49</v>
      </c>
      <c r="B53" s="97" t="s">
        <v>3464</v>
      </c>
      <c r="C53" s="33" t="s">
        <v>3506</v>
      </c>
      <c r="D53" s="3" t="s">
        <v>699</v>
      </c>
      <c r="E53" s="99" t="str">
        <f>INDEX(type2!D:D,MATCH(D53,type2!C:C,0))</f>
        <v>นางต้าฮั้ว แซ่หึง</v>
      </c>
      <c r="F53" s="99" t="str">
        <f>VLOOKUP(E53,[1]type2!D$1:F$65536,2,0)</f>
        <v>12/1 ถ.กระบี่ ต.ปากน้ำ อ.เมืองกระบี่ จ.กระบี่</v>
      </c>
      <c r="G53" s="3" t="s">
        <v>3252</v>
      </c>
      <c r="H53" s="5">
        <v>45.5</v>
      </c>
      <c r="I53" s="49">
        <v>3.19</v>
      </c>
      <c r="J53" s="100">
        <v>11</v>
      </c>
      <c r="K53" s="49">
        <f t="shared" si="1"/>
        <v>38.5</v>
      </c>
      <c r="L53" s="101">
        <f t="shared" si="2"/>
        <v>2.6950000000000003</v>
      </c>
      <c r="M53" s="101">
        <f t="shared" si="3"/>
        <v>41.195</v>
      </c>
      <c r="N53" s="101">
        <v>5.89</v>
      </c>
      <c r="O53" s="101">
        <f t="shared" si="0"/>
        <v>89.89</v>
      </c>
      <c r="P53" s="100">
        <v>90</v>
      </c>
      <c r="Q53" s="102"/>
      <c r="R53" s="103"/>
      <c r="S53" s="104"/>
      <c r="T53" s="104"/>
      <c r="U53" s="104"/>
      <c r="V53" s="104"/>
      <c r="W53" s="31"/>
    </row>
    <row r="54" spans="1:23" x14ac:dyDescent="0.4">
      <c r="A54" s="96">
        <v>50</v>
      </c>
      <c r="B54" s="97" t="s">
        <v>3464</v>
      </c>
      <c r="C54" s="33" t="s">
        <v>3507</v>
      </c>
      <c r="D54" s="3" t="s">
        <v>1407</v>
      </c>
      <c r="E54" s="99" t="str">
        <f>INDEX(type2!D:D,MATCH(D54,type2!C:C,0))</f>
        <v>นายสมเกียรติ บุญชนะวิวัฒน์ (Nui Villa Salon)</v>
      </c>
      <c r="F54" s="99" t="str">
        <f>VLOOKUP(E54,[1]type2!D$1:F$65536,2,0)</f>
        <v>97/2 ถ.เหมทานนท์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18</v>
      </c>
      <c r="K54" s="49">
        <f t="shared" si="1"/>
        <v>63</v>
      </c>
      <c r="L54" s="101">
        <f t="shared" si="2"/>
        <v>4.41</v>
      </c>
      <c r="M54" s="101">
        <f t="shared" si="3"/>
        <v>67.41</v>
      </c>
      <c r="N54" s="101">
        <v>4.41</v>
      </c>
      <c r="O54" s="101">
        <f t="shared" si="0"/>
        <v>67.41</v>
      </c>
      <c r="P54" s="100">
        <v>67.5</v>
      </c>
      <c r="Q54" s="108"/>
      <c r="R54" s="103"/>
      <c r="S54" s="104"/>
      <c r="T54" s="104"/>
      <c r="U54" s="31"/>
      <c r="V54" s="39"/>
      <c r="W54" s="31"/>
    </row>
    <row r="55" spans="1:23" x14ac:dyDescent="0.4">
      <c r="A55" s="96">
        <v>51</v>
      </c>
      <c r="B55" s="97" t="s">
        <v>3464</v>
      </c>
      <c r="C55" s="33" t="s">
        <v>3508</v>
      </c>
      <c r="D55" s="3" t="s">
        <v>1398</v>
      </c>
      <c r="E55" s="99" t="str">
        <f>INDEX(type2!D:D,MATCH(D55,type2!C:C,0))</f>
        <v>นายสุวิทย์ บุญชนะวิวัฒน์ (ช่อฟ้าบาร์เบอร์)</v>
      </c>
      <c r="F55" s="99" t="str">
        <f>VLOOKUP(E55,[1]type2!D$1:F$65536,2,0)</f>
        <v>95/3 ถ.เหมทานนท์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24</v>
      </c>
      <c r="K55" s="49">
        <f t="shared" si="1"/>
        <v>84</v>
      </c>
      <c r="L55" s="101">
        <f t="shared" si="2"/>
        <v>5.8800000000000008</v>
      </c>
      <c r="M55" s="101">
        <f t="shared" si="3"/>
        <v>89.88</v>
      </c>
      <c r="N55" s="101">
        <v>5.88</v>
      </c>
      <c r="O55" s="101">
        <f t="shared" si="0"/>
        <v>89.88</v>
      </c>
      <c r="P55" s="101">
        <v>90</v>
      </c>
      <c r="Q55" s="108"/>
      <c r="R55" s="103"/>
      <c r="S55" s="104"/>
      <c r="T55" s="104"/>
      <c r="U55" s="104"/>
      <c r="V55" s="104"/>
      <c r="W55" s="104"/>
    </row>
    <row r="56" spans="1:23" x14ac:dyDescent="0.4">
      <c r="A56" s="96">
        <v>52</v>
      </c>
      <c r="B56" s="97" t="s">
        <v>3464</v>
      </c>
      <c r="C56" s="33" t="s">
        <v>3509</v>
      </c>
      <c r="D56" s="3" t="s">
        <v>1368</v>
      </c>
      <c r="E56" s="99" t="str">
        <f>INDEX(type2!D:D,MATCH(D56,type2!C:C,0))</f>
        <v>นางศิรินันท์ แดงขาว (ห้องเสื้อโรมัน)</v>
      </c>
      <c r="F56" s="99" t="str">
        <f>VLOOKUP(E56,[1]type2!D$1:F$65536,2,0)</f>
        <v>88/31 ถ.เหมทานนท์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12</v>
      </c>
      <c r="K56" s="49">
        <f t="shared" si="1"/>
        <v>42</v>
      </c>
      <c r="L56" s="101">
        <f t="shared" si="2"/>
        <v>2.9400000000000004</v>
      </c>
      <c r="M56" s="101">
        <f t="shared" si="3"/>
        <v>44.94</v>
      </c>
      <c r="N56" s="101">
        <v>2.94</v>
      </c>
      <c r="O56" s="101">
        <f t="shared" si="0"/>
        <v>44.94</v>
      </c>
      <c r="P56" s="100">
        <v>45</v>
      </c>
      <c r="Q56" s="108"/>
      <c r="R56" s="103"/>
      <c r="S56" s="104"/>
      <c r="T56" s="104"/>
      <c r="U56" s="104"/>
      <c r="V56" s="104"/>
      <c r="W56" s="31"/>
    </row>
    <row r="57" spans="1:23" x14ac:dyDescent="0.4">
      <c r="A57" s="96">
        <v>53</v>
      </c>
      <c r="B57" s="97" t="s">
        <v>3464</v>
      </c>
      <c r="C57" s="33" t="s">
        <v>3510</v>
      </c>
      <c r="D57" s="3" t="s">
        <v>1371</v>
      </c>
      <c r="E57" s="99" t="str">
        <f>INDEX(type2!D:D,MATCH(D57,type2!C:C,0))</f>
        <v>น.ส.อารมณ์ จินกูล (บีบี ยูนิต)</v>
      </c>
      <c r="F57" s="99" t="e">
        <f>VLOOKUP(E57,[1]type2!D$1:F$65536,2,0)</f>
        <v>#N/A</v>
      </c>
      <c r="G57" s="3" t="s">
        <v>3164</v>
      </c>
      <c r="H57" s="5">
        <v>1319.5</v>
      </c>
      <c r="I57" s="49">
        <v>92.39</v>
      </c>
      <c r="J57" s="100">
        <v>0</v>
      </c>
      <c r="K57" s="49">
        <f t="shared" si="1"/>
        <v>0</v>
      </c>
      <c r="L57" s="101">
        <f t="shared" si="2"/>
        <v>0</v>
      </c>
      <c r="M57" s="101">
        <f t="shared" si="3"/>
        <v>0</v>
      </c>
      <c r="N57" s="101">
        <v>92.39</v>
      </c>
      <c r="O57" s="101">
        <f t="shared" si="0"/>
        <v>1411.89</v>
      </c>
      <c r="P57" s="101">
        <v>1412</v>
      </c>
      <c r="Q57" s="108"/>
      <c r="R57" s="103"/>
      <c r="S57" s="104"/>
      <c r="T57" s="104"/>
      <c r="U57" s="104"/>
      <c r="V57" s="104"/>
      <c r="W57" s="31"/>
    </row>
    <row r="58" spans="1:23" x14ac:dyDescent="0.4">
      <c r="A58" s="96">
        <v>54</v>
      </c>
      <c r="B58" s="97" t="s">
        <v>3464</v>
      </c>
      <c r="C58" s="33" t="s">
        <v>3511</v>
      </c>
      <c r="D58" s="3" t="s">
        <v>1374</v>
      </c>
      <c r="E58" s="99" t="str">
        <f>INDEX(type2!D:D,MATCH(D58,type2!C:C,0))</f>
        <v>บริษัท สยามคอนซัล แอคเคาน์ แอนด์ ลอ จำกัด</v>
      </c>
      <c r="F58" s="99" t="str">
        <f>VLOOKUP(E58,[1]type2!D$1:F$65536,2,0)</f>
        <v xml:space="preserve">88/36 ถ.เหมทานนท์ ต.ปากน้ำ อ.เมืองกระบี่ จ.กระบี่ </v>
      </c>
      <c r="G58" s="3" t="s">
        <v>59</v>
      </c>
      <c r="H58" s="5">
        <v>0</v>
      </c>
      <c r="I58" s="49">
        <v>0</v>
      </c>
      <c r="J58" s="100">
        <v>23</v>
      </c>
      <c r="K58" s="49">
        <f t="shared" si="1"/>
        <v>80.5</v>
      </c>
      <c r="L58" s="101">
        <f t="shared" si="2"/>
        <v>5.6350000000000007</v>
      </c>
      <c r="M58" s="101">
        <f t="shared" si="3"/>
        <v>86.135000000000005</v>
      </c>
      <c r="N58" s="101">
        <v>5.64</v>
      </c>
      <c r="O58" s="101">
        <f t="shared" si="0"/>
        <v>86.14</v>
      </c>
      <c r="P58" s="100">
        <v>86.25</v>
      </c>
      <c r="Q58" s="108"/>
      <c r="R58" s="103"/>
      <c r="S58" s="104"/>
      <c r="T58" s="104"/>
      <c r="U58" s="104"/>
      <c r="V58" s="104"/>
      <c r="W58" s="31"/>
    </row>
    <row r="59" spans="1:23" x14ac:dyDescent="0.4">
      <c r="A59" s="96">
        <v>55</v>
      </c>
      <c r="B59" s="97" t="s">
        <v>3464</v>
      </c>
      <c r="C59" s="33" t="s">
        <v>3512</v>
      </c>
      <c r="D59" s="3" t="s">
        <v>1377</v>
      </c>
      <c r="E59" s="99" t="str">
        <f>INDEX(type2!D:D,MATCH(D59,type2!C:C,0))</f>
        <v>นางพิศสุดา แซเตีย (Trip Store Krabi)</v>
      </c>
      <c r="F59" s="99" t="str">
        <f>VLOOKUP(E59,[1]type2!D$1:F$65536,2,0)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49">
        <v>0</v>
      </c>
      <c r="J59" s="100">
        <v>8</v>
      </c>
      <c r="K59" s="49">
        <f t="shared" si="1"/>
        <v>28</v>
      </c>
      <c r="L59" s="101">
        <f t="shared" si="2"/>
        <v>1.9600000000000002</v>
      </c>
      <c r="M59" s="101">
        <f t="shared" si="3"/>
        <v>29.96</v>
      </c>
      <c r="N59" s="101">
        <v>1.96</v>
      </c>
      <c r="O59" s="101">
        <f t="shared" si="0"/>
        <v>29.96</v>
      </c>
      <c r="P59" s="101">
        <v>30</v>
      </c>
      <c r="Q59" s="108"/>
      <c r="R59" s="109"/>
      <c r="S59" s="104"/>
      <c r="T59" s="104"/>
      <c r="U59" s="104"/>
      <c r="V59" s="104"/>
      <c r="W59" s="31"/>
    </row>
    <row r="60" spans="1:23" x14ac:dyDescent="0.4">
      <c r="A60" s="96">
        <v>56</v>
      </c>
      <c r="B60" s="97" t="s">
        <v>3464</v>
      </c>
      <c r="C60" s="33" t="s">
        <v>3513</v>
      </c>
      <c r="D60" s="3" t="s">
        <v>1344</v>
      </c>
      <c r="E60" s="99" t="str">
        <f>INDEX(type2!D:D,MATCH(D60,type2!C:C,0))</f>
        <v>นายสุพจน์ นากดวงตา</v>
      </c>
      <c r="F60" s="99" t="str">
        <f>VLOOKUP(E60,[1]type2!D$1:F$65536,2,0)</f>
        <v>88/8 ถ.เหมทานนท์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9</v>
      </c>
      <c r="K60" s="49">
        <f t="shared" si="1"/>
        <v>31.5</v>
      </c>
      <c r="L60" s="101">
        <f t="shared" si="2"/>
        <v>2.2050000000000001</v>
      </c>
      <c r="M60" s="101">
        <f t="shared" si="3"/>
        <v>33.704999999999998</v>
      </c>
      <c r="N60" s="101">
        <v>2.21</v>
      </c>
      <c r="O60" s="101">
        <f t="shared" si="0"/>
        <v>33.71</v>
      </c>
      <c r="P60" s="100">
        <v>33.75</v>
      </c>
      <c r="Q60" s="108"/>
      <c r="R60" s="109"/>
      <c r="S60" s="104"/>
      <c r="T60" s="104"/>
      <c r="U60" s="104"/>
      <c r="V60" s="104"/>
      <c r="W60" s="31"/>
    </row>
    <row r="61" spans="1:23" x14ac:dyDescent="0.4">
      <c r="A61" s="96">
        <v>57</v>
      </c>
      <c r="B61" s="97" t="s">
        <v>3464</v>
      </c>
      <c r="C61" s="33" t="s">
        <v>3514</v>
      </c>
      <c r="D61" s="3" t="s">
        <v>3151</v>
      </c>
      <c r="E61" s="99" t="str">
        <f>INDEX(type2!D:D,MATCH(D61,type2!C:C,0))</f>
        <v>ร้านบีบี ยูนิค น้ำแข็งหลอด</v>
      </c>
      <c r="F61" s="99" t="str">
        <f>VLOOKUP(E61,[1]type2!D$1:F$65536,2,0)</f>
        <v>88/4 ถ.เหมทานนท์ ต.ปากน้ำ อ.เมืองกระบี่ จ.กระบี่</v>
      </c>
      <c r="G61" s="3" t="s">
        <v>3256</v>
      </c>
      <c r="H61" s="5">
        <v>339.5</v>
      </c>
      <c r="I61" s="49">
        <v>23.77</v>
      </c>
      <c r="J61" s="100">
        <v>25</v>
      </c>
      <c r="K61" s="49">
        <f t="shared" si="1"/>
        <v>87.5</v>
      </c>
      <c r="L61" s="101">
        <f t="shared" si="2"/>
        <v>6.1250000000000009</v>
      </c>
      <c r="M61" s="101">
        <f t="shared" si="3"/>
        <v>93.625</v>
      </c>
      <c r="N61" s="101">
        <v>29.9</v>
      </c>
      <c r="O61" s="101">
        <f t="shared" si="0"/>
        <v>456.9</v>
      </c>
      <c r="P61" s="101">
        <v>457</v>
      </c>
      <c r="Q61" s="108"/>
      <c r="R61" s="110"/>
      <c r="S61" s="104"/>
      <c r="T61" s="104"/>
      <c r="U61" s="104"/>
      <c r="V61" s="104"/>
      <c r="W61" s="31"/>
    </row>
    <row r="62" spans="1:23" x14ac:dyDescent="0.4">
      <c r="A62" s="96">
        <v>58</v>
      </c>
      <c r="B62" s="97" t="s">
        <v>3464</v>
      </c>
      <c r="C62" s="33" t="s">
        <v>3515</v>
      </c>
      <c r="D62" s="3" t="s">
        <v>1335</v>
      </c>
      <c r="E62" s="99" t="str">
        <f>INDEX(type2!D:D,MATCH(D62,type2!C:C,0))</f>
        <v>นายประดิษฐ์ อรุณธรรมรัตน์ (ห้างทองสุประดิษฐ์ 2)</v>
      </c>
      <c r="F62" s="99" t="str">
        <f>VLOOKUP(E62,[1]type2!D$1:F$65536,2,0)</f>
        <v>88/5 ถ.เหมทานนท์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21</v>
      </c>
      <c r="K62" s="49">
        <f t="shared" si="1"/>
        <v>73.5</v>
      </c>
      <c r="L62" s="101">
        <f t="shared" si="2"/>
        <v>5.1450000000000005</v>
      </c>
      <c r="M62" s="101">
        <f t="shared" si="3"/>
        <v>78.644999999999996</v>
      </c>
      <c r="N62" s="101">
        <v>5.15</v>
      </c>
      <c r="O62" s="101">
        <f t="shared" si="0"/>
        <v>78.650000000000006</v>
      </c>
      <c r="P62" s="100">
        <v>78.75</v>
      </c>
      <c r="Q62" s="108"/>
      <c r="R62" s="110"/>
      <c r="S62" s="104"/>
      <c r="T62" s="104"/>
      <c r="U62" s="104"/>
      <c r="V62" s="104"/>
      <c r="W62" s="31"/>
    </row>
    <row r="63" spans="1:23" x14ac:dyDescent="0.4">
      <c r="A63" s="96">
        <v>59</v>
      </c>
      <c r="B63" s="97" t="s">
        <v>3464</v>
      </c>
      <c r="C63" s="33" t="s">
        <v>3516</v>
      </c>
      <c r="D63" s="3" t="s">
        <v>1332</v>
      </c>
      <c r="E63" s="99" t="str">
        <f>INDEX(type2!D:D,MATCH(D63,type2!C:C,0))</f>
        <v>นายสมรัช อุยานนท์รักษ์</v>
      </c>
      <c r="F63" s="99" t="str">
        <f>VLOOKUP(E63,[1]type2!D$1:F$65536,2,0)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13</v>
      </c>
      <c r="K63" s="49">
        <f t="shared" si="1"/>
        <v>45.5</v>
      </c>
      <c r="L63" s="101">
        <f t="shared" si="2"/>
        <v>3.1850000000000005</v>
      </c>
      <c r="M63" s="101">
        <f t="shared" si="3"/>
        <v>48.685000000000002</v>
      </c>
      <c r="N63" s="101">
        <v>3.19</v>
      </c>
      <c r="O63" s="101">
        <f t="shared" si="0"/>
        <v>48.69</v>
      </c>
      <c r="P63" s="101">
        <v>48.75</v>
      </c>
      <c r="Q63" s="108"/>
      <c r="R63" s="110"/>
      <c r="S63" s="104"/>
      <c r="T63" s="104"/>
      <c r="U63" s="104"/>
      <c r="V63" s="104"/>
      <c r="W63" s="31"/>
    </row>
    <row r="64" spans="1:23" x14ac:dyDescent="0.4">
      <c r="A64" s="96">
        <v>60</v>
      </c>
      <c r="B64" s="97" t="s">
        <v>3464</v>
      </c>
      <c r="C64" s="33" t="s">
        <v>3517</v>
      </c>
      <c r="D64" s="3" t="s">
        <v>1323</v>
      </c>
      <c r="E64" s="99" t="str">
        <f>INDEX(type2!D:D,MATCH(D64,type2!C:C,0))</f>
        <v>นายทศพร ปัจฉิมศิริ (ตำหรอย)</v>
      </c>
      <c r="F64" s="99" t="str">
        <f>VLOOKUP(E64,[1]type2!D$1:F$65536,2,0)</f>
        <v>79 ถ.เหมทานนท์ ต.ปากน้ำ อ.เมืองกระบี่ จ.กระบี่</v>
      </c>
      <c r="G64" s="3" t="s">
        <v>59</v>
      </c>
      <c r="H64" s="5">
        <v>0</v>
      </c>
      <c r="I64" s="49">
        <v>0</v>
      </c>
      <c r="J64" s="100">
        <v>68</v>
      </c>
      <c r="K64" s="49">
        <f t="shared" si="1"/>
        <v>238</v>
      </c>
      <c r="L64" s="101">
        <f t="shared" si="2"/>
        <v>16.66</v>
      </c>
      <c r="M64" s="101">
        <f t="shared" si="3"/>
        <v>254.66</v>
      </c>
      <c r="N64" s="101">
        <v>16.66</v>
      </c>
      <c r="O64" s="101">
        <f t="shared" si="0"/>
        <v>254.66</v>
      </c>
      <c r="P64" s="100">
        <v>254.75</v>
      </c>
      <c r="Q64" s="108"/>
      <c r="R64" s="110"/>
      <c r="S64" s="104"/>
      <c r="T64" s="104"/>
      <c r="U64" s="104"/>
      <c r="V64" s="104"/>
      <c r="W64" s="31"/>
    </row>
    <row r="65" spans="1:23" x14ac:dyDescent="0.4">
      <c r="A65" s="96">
        <v>61</v>
      </c>
      <c r="B65" s="97" t="s">
        <v>3464</v>
      </c>
      <c r="C65" s="33" t="s">
        <v>3518</v>
      </c>
      <c r="D65" s="3" t="s">
        <v>1326</v>
      </c>
      <c r="E65" s="99" t="str">
        <f>INDEX(type2!D:D,MATCH(D65,type2!C:C,0))</f>
        <v>นายเจริญกิจ คณทาธรรม</v>
      </c>
      <c r="F65" s="99" t="str">
        <f>VLOOKUP(E65,[1]type2!D$1:F$65536,2,0)</f>
        <v>80/2 ถ.เหมทานนท์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20</v>
      </c>
      <c r="K65" s="49">
        <f t="shared" si="1"/>
        <v>70</v>
      </c>
      <c r="L65" s="101">
        <f t="shared" si="2"/>
        <v>4.9000000000000004</v>
      </c>
      <c r="M65" s="101">
        <f t="shared" si="3"/>
        <v>74.900000000000006</v>
      </c>
      <c r="N65" s="101">
        <v>4.9000000000000004</v>
      </c>
      <c r="O65" s="101">
        <f t="shared" si="0"/>
        <v>74.900000000000006</v>
      </c>
      <c r="P65" s="101">
        <v>75</v>
      </c>
      <c r="Q65" s="108"/>
      <c r="R65" s="110"/>
      <c r="S65" s="104"/>
      <c r="T65" s="104"/>
      <c r="U65" s="104"/>
      <c r="V65" s="104"/>
      <c r="W65" s="31"/>
    </row>
    <row r="66" spans="1:23" x14ac:dyDescent="0.4">
      <c r="A66" s="96">
        <v>62</v>
      </c>
      <c r="B66" s="97" t="s">
        <v>3464</v>
      </c>
      <c r="C66" s="33" t="s">
        <v>3519</v>
      </c>
      <c r="D66" s="3" t="s">
        <v>1312</v>
      </c>
      <c r="E66" s="99" t="str">
        <f>INDEX(type2!D:D,MATCH(D66,type2!C:C,0))</f>
        <v>น.ส.สุนีย์ แซ่ค่อ (ไตรแก้ว ค้าขาย)</v>
      </c>
      <c r="F66" s="99" t="str">
        <f>VLOOKUP(E66,[1]type2!D$1:F$65536,2,0)</f>
        <v xml:space="preserve">64 ถ.เหมทานนท์ ต.ปากน้ำ อ.เมืองกระบี่ จ.กระบี่ </v>
      </c>
      <c r="G66" s="3" t="s">
        <v>59</v>
      </c>
      <c r="H66" s="5">
        <v>0</v>
      </c>
      <c r="I66" s="49">
        <v>0</v>
      </c>
      <c r="J66" s="100">
        <v>11</v>
      </c>
      <c r="K66" s="49">
        <f t="shared" si="1"/>
        <v>38.5</v>
      </c>
      <c r="L66" s="101">
        <f t="shared" si="2"/>
        <v>2.6950000000000003</v>
      </c>
      <c r="M66" s="101">
        <f t="shared" si="3"/>
        <v>41.195</v>
      </c>
      <c r="N66" s="101">
        <v>2.7</v>
      </c>
      <c r="O66" s="101">
        <f t="shared" si="0"/>
        <v>41.199999999999996</v>
      </c>
      <c r="P66" s="100">
        <v>41.25</v>
      </c>
      <c r="Q66" s="108"/>
      <c r="R66" s="110"/>
      <c r="S66" s="104"/>
      <c r="T66" s="104"/>
      <c r="U66" s="31"/>
      <c r="V66" s="39"/>
      <c r="W66" s="31"/>
    </row>
    <row r="67" spans="1:23" x14ac:dyDescent="0.4">
      <c r="A67" s="96">
        <v>63</v>
      </c>
      <c r="B67" s="97" t="s">
        <v>3464</v>
      </c>
      <c r="C67" s="33" t="s">
        <v>3520</v>
      </c>
      <c r="D67" s="3" t="s">
        <v>1282</v>
      </c>
      <c r="E67" s="99" t="str">
        <f>INDEX(type2!D:D,MATCH(D67,type2!C:C,0))</f>
        <v>นายชะนะ เหมทานนท์</v>
      </c>
      <c r="F67" s="99" t="str">
        <f>VLOOKUP(E67,[1]type2!D$1:F$65536,2,0)</f>
        <v>32 ถ.เหมทานนท์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15</v>
      </c>
      <c r="K67" s="49">
        <f t="shared" si="1"/>
        <v>52.5</v>
      </c>
      <c r="L67" s="101">
        <f t="shared" si="2"/>
        <v>3.6750000000000003</v>
      </c>
      <c r="M67" s="101">
        <f t="shared" si="3"/>
        <v>56.174999999999997</v>
      </c>
      <c r="N67" s="101">
        <v>3.68</v>
      </c>
      <c r="O67" s="101">
        <f t="shared" si="0"/>
        <v>56.18</v>
      </c>
      <c r="P67" s="101">
        <v>56.25</v>
      </c>
      <c r="Q67" s="108"/>
      <c r="R67" s="110"/>
      <c r="S67" s="104"/>
      <c r="T67" s="104"/>
      <c r="U67" s="104"/>
      <c r="V67" s="104"/>
      <c r="W67" s="31"/>
    </row>
    <row r="68" spans="1:23" x14ac:dyDescent="0.4">
      <c r="A68" s="96">
        <v>64</v>
      </c>
      <c r="B68" s="97" t="s">
        <v>3464</v>
      </c>
      <c r="C68" s="33" t="s">
        <v>3521</v>
      </c>
      <c r="D68" s="3" t="s">
        <v>3056</v>
      </c>
      <c r="E68" s="99" t="str">
        <f>INDEX(type2!D:D,MATCH(D68,type2!C:C,0))</f>
        <v>บริษัท พีรพัฒน์ เทคโนโลยี จำกัด (มหาชน)</v>
      </c>
      <c r="F68" s="99" t="str">
        <f>VLOOKUP(E68,[1]type2!D$1:F$65536,2,0)</f>
        <v>13/14-15 ถ.เหมทานนท์ ต.ปากน้ำ อ.เมืองกระบี่ จ.กระบี่</v>
      </c>
      <c r="G68" s="3" t="s">
        <v>59</v>
      </c>
      <c r="H68" s="5">
        <v>0</v>
      </c>
      <c r="I68" s="49">
        <v>0</v>
      </c>
      <c r="J68" s="100">
        <v>2</v>
      </c>
      <c r="K68" s="49">
        <f t="shared" si="1"/>
        <v>7</v>
      </c>
      <c r="L68" s="101">
        <f t="shared" si="2"/>
        <v>0.49000000000000005</v>
      </c>
      <c r="M68" s="101">
        <f t="shared" si="3"/>
        <v>7.49</v>
      </c>
      <c r="N68" s="101">
        <v>0.49</v>
      </c>
      <c r="O68" s="101">
        <f t="shared" si="0"/>
        <v>7.49</v>
      </c>
      <c r="P68" s="100">
        <v>7.5</v>
      </c>
      <c r="Q68" s="108"/>
      <c r="R68" s="110"/>
      <c r="S68" s="104"/>
      <c r="T68" s="104"/>
      <c r="U68" s="104"/>
      <c r="V68" s="104"/>
      <c r="W68" s="31"/>
    </row>
    <row r="69" spans="1:23" x14ac:dyDescent="0.4">
      <c r="A69" s="96">
        <v>65</v>
      </c>
      <c r="B69" s="97" t="s">
        <v>3464</v>
      </c>
      <c r="C69" s="33" t="s">
        <v>3522</v>
      </c>
      <c r="D69" s="3" t="s">
        <v>1221</v>
      </c>
      <c r="E69" s="99" t="str">
        <f>INDEX(type2!D:D,MATCH(D69,type2!C:C,0))</f>
        <v>นางสุธา ศิริรักษ์</v>
      </c>
      <c r="F69" s="99" t="str">
        <f>VLOOKUP(E69,[1]type2!D$1:F$65536,2,0)</f>
        <v>2/15 ถ.เหมทานนท์ ต.ปากน้ำ อ.เมืองกระบี่ จ.กระบี่</v>
      </c>
      <c r="G69" s="3" t="s">
        <v>59</v>
      </c>
      <c r="H69" s="5">
        <v>0</v>
      </c>
      <c r="I69" s="49">
        <v>0</v>
      </c>
      <c r="J69" s="100">
        <v>31</v>
      </c>
      <c r="K69" s="49">
        <f t="shared" si="1"/>
        <v>108.5</v>
      </c>
      <c r="L69" s="101">
        <f t="shared" si="2"/>
        <v>7.5950000000000006</v>
      </c>
      <c r="M69" s="101">
        <f t="shared" si="3"/>
        <v>116.095</v>
      </c>
      <c r="N69" s="101">
        <v>7.6</v>
      </c>
      <c r="O69" s="101">
        <f t="shared" si="0"/>
        <v>116.10000000000001</v>
      </c>
      <c r="P69" s="101">
        <v>116.25</v>
      </c>
      <c r="Q69" s="108"/>
      <c r="R69" s="110"/>
      <c r="S69" s="105"/>
      <c r="T69" s="105"/>
      <c r="U69" s="31"/>
      <c r="V69" s="39"/>
      <c r="W69" s="31"/>
    </row>
    <row r="70" spans="1:23" x14ac:dyDescent="0.4">
      <c r="A70" s="96">
        <v>66</v>
      </c>
      <c r="B70" s="97" t="s">
        <v>3464</v>
      </c>
      <c r="C70" s="33" t="s">
        <v>3523</v>
      </c>
      <c r="D70" s="3" t="s">
        <v>237</v>
      </c>
      <c r="E70" s="99" t="str">
        <f>INDEX(type2!D:D,MATCH(D70,type2!C:C,0))</f>
        <v>บจก.ดุสิตเบฟเวอเรจ</v>
      </c>
      <c r="F70" s="99" t="str">
        <f>VLOOKUP(E70,[1]type2!D$1:F$65536,2,0)</f>
        <v>52 ถ.มหาราช ต.ปากน้ำ อ.เมืองกระบี่ จ.กระบี่</v>
      </c>
      <c r="G70" s="3" t="s">
        <v>3467</v>
      </c>
      <c r="H70" s="5">
        <v>7</v>
      </c>
      <c r="I70" s="49">
        <v>0.49</v>
      </c>
      <c r="J70" s="100">
        <v>0</v>
      </c>
      <c r="K70" s="49">
        <f t="shared" si="1"/>
        <v>0</v>
      </c>
      <c r="L70" s="101">
        <f t="shared" si="2"/>
        <v>0</v>
      </c>
      <c r="M70" s="101">
        <f t="shared" si="3"/>
        <v>0</v>
      </c>
      <c r="N70" s="101">
        <v>0.49</v>
      </c>
      <c r="O70" s="101">
        <f t="shared" ref="O70:O133" si="4">ROUNDUP(H70+I70+M70,2)</f>
        <v>7.49</v>
      </c>
      <c r="P70" s="100">
        <v>15</v>
      </c>
      <c r="Q70" s="108"/>
      <c r="R70" s="110"/>
      <c r="S70" s="104"/>
      <c r="T70" s="104"/>
      <c r="U70" s="31"/>
      <c r="V70" s="39"/>
      <c r="W70" s="31"/>
    </row>
    <row r="71" spans="1:23" x14ac:dyDescent="0.4">
      <c r="A71" s="96">
        <v>67</v>
      </c>
      <c r="B71" s="97" t="s">
        <v>3464</v>
      </c>
      <c r="C71" s="33" t="s">
        <v>3524</v>
      </c>
      <c r="D71" s="3" t="s">
        <v>237</v>
      </c>
      <c r="E71" s="99" t="str">
        <f>INDEX(type2!D:D,MATCH(D71,type2!C:C,0))</f>
        <v>บจก.ดุสิตเบฟเวอเรจ</v>
      </c>
      <c r="F71" s="99" t="str">
        <f>VLOOKUP(E71,[1]type2!D$1:F$65536,2,0)</f>
        <v>52 ถ.มหาราช ต.ปากน้ำ อ.เมืองกระบี่ จ.กระบี่</v>
      </c>
      <c r="G71" s="3" t="s">
        <v>3468</v>
      </c>
      <c r="H71" s="5">
        <v>3.5</v>
      </c>
      <c r="I71" s="49">
        <v>0.25</v>
      </c>
      <c r="J71" s="100">
        <v>0</v>
      </c>
      <c r="K71" s="49">
        <f t="shared" ref="K71:K134" si="5">J71*3.5</f>
        <v>0</v>
      </c>
      <c r="L71" s="101">
        <f t="shared" ref="L71:L134" si="6">K71*7%</f>
        <v>0</v>
      </c>
      <c r="M71" s="101">
        <f t="shared" ref="M71:M134" si="7">SUM(K71+L71)</f>
        <v>0</v>
      </c>
      <c r="N71" s="101">
        <v>0.25</v>
      </c>
      <c r="O71" s="101">
        <f t="shared" si="4"/>
        <v>3.75</v>
      </c>
      <c r="P71" s="101">
        <v>0</v>
      </c>
      <c r="Q71" s="108"/>
      <c r="R71" s="110"/>
      <c r="S71" s="105"/>
      <c r="T71" s="105"/>
      <c r="U71" s="31"/>
      <c r="V71" s="39"/>
      <c r="W71" s="31"/>
    </row>
    <row r="72" spans="1:23" x14ac:dyDescent="0.4">
      <c r="A72" s="96">
        <v>68</v>
      </c>
      <c r="B72" s="97" t="s">
        <v>3464</v>
      </c>
      <c r="C72" s="33" t="s">
        <v>3525</v>
      </c>
      <c r="D72" s="3" t="s">
        <v>237</v>
      </c>
      <c r="E72" s="99" t="str">
        <f>INDEX(type2!D:D,MATCH(D72,type2!C:C,0))</f>
        <v>บจก.ดุสิตเบฟเวอเรจ</v>
      </c>
      <c r="F72" s="99" t="str">
        <f>VLOOKUP(E72,[1]type2!D$1:F$65536,2,0)</f>
        <v>52 ถ.มหาราช ต.ปากน้ำ อ.เมืองกระบี่ จ.กระบี่</v>
      </c>
      <c r="G72" s="3" t="s">
        <v>3469</v>
      </c>
      <c r="H72" s="5">
        <v>3.5</v>
      </c>
      <c r="I72" s="49">
        <v>0.25</v>
      </c>
      <c r="J72" s="100">
        <v>0</v>
      </c>
      <c r="K72" s="49">
        <f t="shared" si="5"/>
        <v>0</v>
      </c>
      <c r="L72" s="101">
        <f t="shared" si="6"/>
        <v>0</v>
      </c>
      <c r="M72" s="101">
        <f t="shared" si="7"/>
        <v>0</v>
      </c>
      <c r="N72" s="101">
        <v>0.25</v>
      </c>
      <c r="O72" s="101">
        <f t="shared" si="4"/>
        <v>3.75</v>
      </c>
      <c r="P72" s="100">
        <v>0</v>
      </c>
      <c r="Q72" s="108"/>
      <c r="R72" s="110"/>
      <c r="S72" s="104">
        <f>SUM(N17:N72)</f>
        <v>423.0499999999999</v>
      </c>
      <c r="T72" s="104">
        <f>SUM(O17:O72)</f>
        <v>6464.0499999999984</v>
      </c>
      <c r="U72" s="104">
        <f>SUM(P17:P72)</f>
        <v>6468.5</v>
      </c>
      <c r="V72" s="104">
        <v>6468.5</v>
      </c>
      <c r="W72" s="31"/>
    </row>
    <row r="73" spans="1:23" x14ac:dyDescent="0.4">
      <c r="A73" s="96">
        <v>69</v>
      </c>
      <c r="B73" s="97" t="s">
        <v>3528</v>
      </c>
      <c r="C73" s="33" t="s">
        <v>3526</v>
      </c>
      <c r="D73" s="3" t="s">
        <v>555</v>
      </c>
      <c r="E73" s="99" t="str">
        <f>INDEX(type2!D:D,MATCH(D73,type2!C:C,0))</f>
        <v>น.ส.วลีรัตน์ เอ่งฉ้วน</v>
      </c>
      <c r="F73" s="99" t="str">
        <f>VLOOKUP(E73,[1]type2!D$1:F$65536,2,0)</f>
        <v>142/5 ถ.มหาราช ต.ปากน้ำ อ.เมืองกระบี่ จ.กระบี่</v>
      </c>
      <c r="G73" s="3" t="s">
        <v>59</v>
      </c>
      <c r="H73" s="5">
        <v>0</v>
      </c>
      <c r="I73" s="49">
        <v>0</v>
      </c>
      <c r="J73" s="100">
        <v>33</v>
      </c>
      <c r="K73" s="49">
        <f t="shared" si="5"/>
        <v>115.5</v>
      </c>
      <c r="L73" s="101">
        <f t="shared" si="6"/>
        <v>8.0850000000000009</v>
      </c>
      <c r="M73" s="101">
        <f t="shared" si="7"/>
        <v>123.58500000000001</v>
      </c>
      <c r="N73" s="101">
        <v>8.09</v>
      </c>
      <c r="O73" s="101">
        <f t="shared" si="4"/>
        <v>123.59</v>
      </c>
      <c r="P73" s="101">
        <v>123.75</v>
      </c>
      <c r="Q73" s="108"/>
      <c r="R73" s="110"/>
      <c r="S73" s="104"/>
      <c r="T73" s="104"/>
      <c r="U73" s="104"/>
      <c r="V73" s="104" t="s">
        <v>3527</v>
      </c>
      <c r="W73" s="31"/>
    </row>
    <row r="74" spans="1:23" x14ac:dyDescent="0.4">
      <c r="A74" s="96">
        <v>70</v>
      </c>
      <c r="B74" s="97" t="s">
        <v>3528</v>
      </c>
      <c r="C74" s="33" t="s">
        <v>3529</v>
      </c>
      <c r="D74" s="3" t="s">
        <v>537</v>
      </c>
      <c r="E74" s="99" t="str">
        <f>INDEX(type2!D:D,MATCH(D74,type2!C:C,0))</f>
        <v>น.ส.อัญชลี บุญชนะวิวัฒน์</v>
      </c>
      <c r="F74" s="99" t="str">
        <f>VLOOKUP(E74,[1]type2!D$1:F$65536,2,0)</f>
        <v>140/1 ถ.มหาราช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15</v>
      </c>
      <c r="K74" s="49">
        <f t="shared" si="5"/>
        <v>52.5</v>
      </c>
      <c r="L74" s="101">
        <f t="shared" si="6"/>
        <v>3.6750000000000003</v>
      </c>
      <c r="M74" s="101">
        <f t="shared" si="7"/>
        <v>56.174999999999997</v>
      </c>
      <c r="N74" s="101">
        <v>3.68</v>
      </c>
      <c r="O74" s="101">
        <f t="shared" si="4"/>
        <v>56.18</v>
      </c>
      <c r="P74" s="100">
        <v>56.25</v>
      </c>
      <c r="Q74" s="108"/>
      <c r="R74" s="110"/>
      <c r="S74" s="104"/>
      <c r="T74" s="104"/>
      <c r="U74" s="31"/>
      <c r="V74" s="39"/>
      <c r="W74" s="31"/>
    </row>
    <row r="75" spans="1:23" x14ac:dyDescent="0.4">
      <c r="A75" s="96">
        <v>71</v>
      </c>
      <c r="B75" s="97" t="s">
        <v>3528</v>
      </c>
      <c r="C75" s="33" t="s">
        <v>3530</v>
      </c>
      <c r="D75" s="3" t="s">
        <v>1949</v>
      </c>
      <c r="E75" s="99" t="str">
        <f>INDEX(type2!D:D,MATCH(D75,type2!C:C,0))</f>
        <v>บ.ศรีผ่องพานิชย์ (เทคนิคสแคว์)</v>
      </c>
      <c r="F75" s="99" t="str">
        <f>VLOOKUP(E75,[1]type2!D$1:F$65536,2,0)</f>
        <v>34 ถ.ประชาชื่น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7</v>
      </c>
      <c r="K75" s="49">
        <f t="shared" si="5"/>
        <v>24.5</v>
      </c>
      <c r="L75" s="101">
        <f t="shared" si="6"/>
        <v>1.7150000000000001</v>
      </c>
      <c r="M75" s="101">
        <f t="shared" si="7"/>
        <v>26.215</v>
      </c>
      <c r="N75" s="101">
        <v>1.72</v>
      </c>
      <c r="O75" s="101">
        <f t="shared" si="4"/>
        <v>26.220000000000002</v>
      </c>
      <c r="P75" s="101">
        <v>26.25</v>
      </c>
      <c r="Q75" s="108"/>
      <c r="R75" s="110"/>
      <c r="S75" s="104"/>
      <c r="T75" s="104"/>
      <c r="U75" s="104"/>
      <c r="V75" s="39"/>
      <c r="W75" s="31"/>
    </row>
    <row r="76" spans="1:23" x14ac:dyDescent="0.4">
      <c r="A76" s="96">
        <v>72</v>
      </c>
      <c r="B76" s="97" t="s">
        <v>3528</v>
      </c>
      <c r="C76" s="33" t="s">
        <v>3531</v>
      </c>
      <c r="D76" s="3" t="s">
        <v>500</v>
      </c>
      <c r="E76" s="99" t="str">
        <f>INDEX(type2!D:D,MATCH(D76,type2!C:C,0))</f>
        <v>นางวชิราภรณ์ กุลเถกิง</v>
      </c>
      <c r="F76" s="99" t="str">
        <f>VLOOKUP(E76,[1]type2!D$1:F$65536,2,0)</f>
        <v>116/5 ถ.มหาราช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5</v>
      </c>
      <c r="K76" s="49">
        <f t="shared" si="5"/>
        <v>17.5</v>
      </c>
      <c r="L76" s="101">
        <f t="shared" si="6"/>
        <v>1.2250000000000001</v>
      </c>
      <c r="M76" s="101">
        <f t="shared" si="7"/>
        <v>18.725000000000001</v>
      </c>
      <c r="N76" s="101">
        <v>1.23</v>
      </c>
      <c r="O76" s="101">
        <f t="shared" si="4"/>
        <v>18.73</v>
      </c>
      <c r="P76" s="100">
        <v>18.75</v>
      </c>
      <c r="Q76" s="108"/>
      <c r="R76" s="110"/>
      <c r="S76" s="104"/>
      <c r="T76" s="104"/>
      <c r="U76" s="104"/>
      <c r="V76" s="104"/>
      <c r="W76" s="31"/>
    </row>
    <row r="77" spans="1:23" x14ac:dyDescent="0.4">
      <c r="A77" s="96">
        <v>73</v>
      </c>
      <c r="B77" s="97" t="s">
        <v>3528</v>
      </c>
      <c r="C77" s="33" t="s">
        <v>3532</v>
      </c>
      <c r="D77" s="3" t="s">
        <v>495</v>
      </c>
      <c r="E77" s="99" t="str">
        <f>INDEX(type2!D:D,MATCH(D77,type2!C:C,0))</f>
        <v>นายสุชีน เอ่งฉ้วน (Neolution E-sport)</v>
      </c>
      <c r="F77" s="99" t="str">
        <f>VLOOKUP(E77,[1]type2!D$1:F$65536,2,0)</f>
        <v>106/3 ถ.มหาราช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8</v>
      </c>
      <c r="K77" s="49">
        <f t="shared" si="5"/>
        <v>28</v>
      </c>
      <c r="L77" s="101">
        <f t="shared" si="6"/>
        <v>1.9600000000000002</v>
      </c>
      <c r="M77" s="101">
        <f t="shared" si="7"/>
        <v>29.96</v>
      </c>
      <c r="N77" s="101">
        <v>1.96</v>
      </c>
      <c r="O77" s="101">
        <f t="shared" si="4"/>
        <v>29.96</v>
      </c>
      <c r="P77" s="101">
        <v>30</v>
      </c>
      <c r="Q77" s="108"/>
      <c r="R77" s="110"/>
      <c r="U77" s="39"/>
      <c r="V77" s="39"/>
      <c r="W77" s="31"/>
    </row>
    <row r="78" spans="1:23" x14ac:dyDescent="0.4">
      <c r="A78" s="96">
        <v>74</v>
      </c>
      <c r="B78" s="97" t="s">
        <v>3528</v>
      </c>
      <c r="C78" s="33" t="s">
        <v>3533</v>
      </c>
      <c r="D78" s="3" t="s">
        <v>481</v>
      </c>
      <c r="E78" s="99" t="str">
        <f>INDEX(type2!D:D,MATCH(D78,type2!C:C,0))</f>
        <v>บริษัท ยูนิตี้ ไอที ซิสเต็ม จำกัด(สาขา 0052) เลขประจำตัวผู้เสียภาษี 0125560022747</v>
      </c>
      <c r="F78" s="99" t="str">
        <f>VLOOKUP(E78,[1]type2!D$1:F$65536,2,0)</f>
        <v>98/9 ถ.มหาราช ต.ปากน้ำ อ.เมืองกระบี่ จ.กระบี่</v>
      </c>
      <c r="G78" s="3" t="s">
        <v>3252</v>
      </c>
      <c r="H78" s="5">
        <v>38.5</v>
      </c>
      <c r="I78" s="49">
        <v>2.7</v>
      </c>
      <c r="J78" s="100">
        <v>0</v>
      </c>
      <c r="K78" s="49">
        <f t="shared" si="5"/>
        <v>0</v>
      </c>
      <c r="L78" s="101">
        <f t="shared" si="6"/>
        <v>0</v>
      </c>
      <c r="M78" s="101">
        <f t="shared" si="7"/>
        <v>0</v>
      </c>
      <c r="N78" s="101">
        <v>2.7</v>
      </c>
      <c r="O78" s="101">
        <f t="shared" si="4"/>
        <v>41.2</v>
      </c>
      <c r="P78" s="100">
        <v>78.75</v>
      </c>
      <c r="Q78" s="108"/>
      <c r="R78" s="110"/>
      <c r="S78" s="104"/>
      <c r="T78" s="104"/>
      <c r="U78" s="104"/>
      <c r="V78" s="104"/>
      <c r="W78" s="31"/>
    </row>
    <row r="79" spans="1:23" x14ac:dyDescent="0.4">
      <c r="A79" s="96">
        <v>75</v>
      </c>
      <c r="B79" s="97" t="s">
        <v>3528</v>
      </c>
      <c r="C79" s="33" t="s">
        <v>3534</v>
      </c>
      <c r="D79" s="3" t="s">
        <v>481</v>
      </c>
      <c r="E79" s="99" t="str">
        <f>INDEX(type2!D:D,MATCH(D79,type2!C:C,0))</f>
        <v>บริษัท ยูนิตี้ ไอที ซิสเต็ม จำกัด(สาขา 0052) เลขประจำตัวผู้เสียภาษี 0125560022747</v>
      </c>
      <c r="F79" s="99" t="str">
        <f>VLOOKUP(E79,[1]type2!D$1:F$65536,2,0)</f>
        <v>98/9 ถ.มหาราช ต.ปากน้ำ อ.เมืองกระบี่ จ.กระบี่</v>
      </c>
      <c r="G79" s="3" t="s">
        <v>59</v>
      </c>
      <c r="H79" s="5">
        <v>0</v>
      </c>
      <c r="I79" s="49">
        <v>0</v>
      </c>
      <c r="J79" s="100">
        <v>10</v>
      </c>
      <c r="K79" s="49">
        <f t="shared" si="5"/>
        <v>35</v>
      </c>
      <c r="L79" s="101">
        <f t="shared" si="6"/>
        <v>2.4500000000000002</v>
      </c>
      <c r="M79" s="101">
        <f t="shared" si="7"/>
        <v>37.450000000000003</v>
      </c>
      <c r="N79" s="101">
        <v>2.4500000000000002</v>
      </c>
      <c r="O79" s="101">
        <f t="shared" si="4"/>
        <v>37.450000000000003</v>
      </c>
      <c r="P79" s="101">
        <v>0</v>
      </c>
      <c r="Q79" s="108"/>
      <c r="R79" s="110"/>
      <c r="S79" s="104"/>
      <c r="T79" s="104"/>
      <c r="U79" s="31"/>
      <c r="V79" s="39"/>
      <c r="W79" s="31"/>
    </row>
    <row r="80" spans="1:23" x14ac:dyDescent="0.4">
      <c r="A80" s="96">
        <v>76</v>
      </c>
      <c r="B80" s="97" t="s">
        <v>3528</v>
      </c>
      <c r="C80" s="33" t="s">
        <v>3535</v>
      </c>
      <c r="D80" s="111" t="s">
        <v>448</v>
      </c>
      <c r="E80" s="99" t="str">
        <f>INDEX(type2!D:D,MATCH(D80,type2!C:C,0))</f>
        <v>บริษัท พีซีแอนด์โอเอเซ็นเตอร์ จำกัด</v>
      </c>
      <c r="F80" s="99" t="str">
        <f>VLOOKUP(E80,[1]type2!D$1:F$65536,2,0)</f>
        <v xml:space="preserve">94/5 ถ.มหาราช ต.ปากน้ำ อ.เมืองกระบี่ จ.กระบี่ </v>
      </c>
      <c r="G80" s="3" t="s">
        <v>59</v>
      </c>
      <c r="H80" s="5">
        <v>0</v>
      </c>
      <c r="I80" s="49">
        <v>0</v>
      </c>
      <c r="J80" s="100">
        <v>3</v>
      </c>
      <c r="K80" s="49">
        <f t="shared" si="5"/>
        <v>10.5</v>
      </c>
      <c r="L80" s="101">
        <f t="shared" si="6"/>
        <v>0.7350000000000001</v>
      </c>
      <c r="M80" s="101">
        <f t="shared" si="7"/>
        <v>11.234999999999999</v>
      </c>
      <c r="N80" s="101">
        <v>0.74</v>
      </c>
      <c r="O80" s="101">
        <f t="shared" si="4"/>
        <v>11.24</v>
      </c>
      <c r="P80" s="100">
        <v>11.25</v>
      </c>
      <c r="Q80" s="108"/>
      <c r="R80" s="110"/>
      <c r="U80" s="31"/>
      <c r="V80" s="39"/>
      <c r="W80" s="31"/>
    </row>
    <row r="81" spans="1:23" x14ac:dyDescent="0.4">
      <c r="A81" s="96">
        <v>77</v>
      </c>
      <c r="B81" s="97" t="s">
        <v>3528</v>
      </c>
      <c r="C81" s="33" t="s">
        <v>3536</v>
      </c>
      <c r="D81" s="3" t="s">
        <v>445</v>
      </c>
      <c r="E81" s="99" t="str">
        <f>INDEX(type2!D:D,MATCH(D81,type2!C:C,0))</f>
        <v>ธนาคารอิสลามแห่งประเทศไทยสาขากระบี่</v>
      </c>
      <c r="F81" s="99" t="str">
        <f>VLOOKUP(E81,[1]type2!D$1:F$65536,2,0)</f>
        <v>94 ถ.มหาราช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11</v>
      </c>
      <c r="K81" s="49">
        <f t="shared" si="5"/>
        <v>38.5</v>
      </c>
      <c r="L81" s="101">
        <f t="shared" si="6"/>
        <v>2.6950000000000003</v>
      </c>
      <c r="M81" s="101">
        <f t="shared" si="7"/>
        <v>41.195</v>
      </c>
      <c r="N81" s="101">
        <v>2.7</v>
      </c>
      <c r="O81" s="101">
        <f t="shared" si="4"/>
        <v>41.199999999999996</v>
      </c>
      <c r="P81" s="101">
        <v>41.25</v>
      </c>
      <c r="Q81" s="108"/>
      <c r="R81" s="110"/>
      <c r="U81" s="31"/>
      <c r="V81" s="39"/>
      <c r="W81" s="31"/>
    </row>
    <row r="82" spans="1:23" x14ac:dyDescent="0.4">
      <c r="A82" s="96">
        <v>78</v>
      </c>
      <c r="B82" s="97" t="s">
        <v>3528</v>
      </c>
      <c r="C82" s="33" t="s">
        <v>3537</v>
      </c>
      <c r="D82" s="3" t="s">
        <v>3204</v>
      </c>
      <c r="E82" s="99" t="str">
        <f>INDEX(type2!D:D,MATCH(D82,type2!C:C,0))</f>
        <v>นายสมพร ดำรงอ่องตระกูล</v>
      </c>
      <c r="F82" s="99" t="str">
        <f>VLOOKUP(E82,[1]type2!D$1:F$65536,2,0)</f>
        <v>88/20 ถ.มหาราช ต.ปากน้ำ อ.เมืองกระบี่ จ.กระบี่</v>
      </c>
      <c r="G82" s="3" t="s">
        <v>3252</v>
      </c>
      <c r="H82" s="5">
        <v>94.5</v>
      </c>
      <c r="I82" s="49">
        <v>6.62</v>
      </c>
      <c r="J82" s="100">
        <v>26</v>
      </c>
      <c r="K82" s="49">
        <f t="shared" si="5"/>
        <v>91</v>
      </c>
      <c r="L82" s="101">
        <f t="shared" si="6"/>
        <v>6.370000000000001</v>
      </c>
      <c r="M82" s="101">
        <f t="shared" si="7"/>
        <v>97.37</v>
      </c>
      <c r="N82" s="101">
        <v>12.99</v>
      </c>
      <c r="O82" s="101">
        <f t="shared" si="4"/>
        <v>198.49</v>
      </c>
      <c r="P82" s="100">
        <v>198.5</v>
      </c>
      <c r="Q82" s="108"/>
      <c r="R82" s="110"/>
      <c r="U82" s="31"/>
      <c r="V82" s="39"/>
      <c r="W82" s="31"/>
    </row>
    <row r="83" spans="1:23" x14ac:dyDescent="0.4">
      <c r="A83" s="96">
        <v>79</v>
      </c>
      <c r="B83" s="97" t="s">
        <v>3528</v>
      </c>
      <c r="C83" s="33" t="s">
        <v>3538</v>
      </c>
      <c r="D83" s="3" t="s">
        <v>314</v>
      </c>
      <c r="E83" s="99" t="str">
        <f>INDEX(type2!D:D,MATCH(D83,type2!C:C,0))</f>
        <v>หจก.กระบี่ไพศาลลิสซิ่ง</v>
      </c>
      <c r="F83" s="99" t="str">
        <f>VLOOKUP(E83,[1]type2!D$1:F$65536,2,0)</f>
        <v>88/4 ถ.มหาราช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56</v>
      </c>
      <c r="K83" s="49">
        <f t="shared" si="5"/>
        <v>196</v>
      </c>
      <c r="L83" s="101">
        <f t="shared" si="6"/>
        <v>13.72</v>
      </c>
      <c r="M83" s="101">
        <f t="shared" si="7"/>
        <v>209.72</v>
      </c>
      <c r="N83" s="101">
        <v>13.72</v>
      </c>
      <c r="O83" s="101">
        <f t="shared" si="4"/>
        <v>209.72</v>
      </c>
      <c r="P83" s="101">
        <v>209.75</v>
      </c>
      <c r="Q83" s="108"/>
      <c r="R83" s="110"/>
      <c r="S83" s="112"/>
      <c r="T83" s="112"/>
      <c r="U83" s="112"/>
      <c r="V83" s="112"/>
      <c r="W83" s="31"/>
    </row>
    <row r="84" spans="1:23" x14ac:dyDescent="0.4">
      <c r="A84" s="96">
        <v>80</v>
      </c>
      <c r="B84" s="97" t="s">
        <v>3528</v>
      </c>
      <c r="C84" s="33" t="s">
        <v>3539</v>
      </c>
      <c r="D84" s="3" t="s">
        <v>193</v>
      </c>
      <c r="E84" s="99" t="str">
        <f>INDEX(type2!D:D,MATCH(D84,type2!C:C,0))</f>
        <v>พ.ญ.จันทร์ฉาย อร่ามรุ่งโรจน์</v>
      </c>
      <c r="F84" s="99" t="str">
        <f>VLOOKUP(E84,[1]type2!D$1:F$65536,2,0)</f>
        <v>88/11-12 ถ.มหาราช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62</v>
      </c>
      <c r="K84" s="49">
        <f t="shared" si="5"/>
        <v>217</v>
      </c>
      <c r="L84" s="101">
        <f t="shared" si="6"/>
        <v>15.190000000000001</v>
      </c>
      <c r="M84" s="101">
        <f t="shared" si="7"/>
        <v>232.19</v>
      </c>
      <c r="N84" s="101">
        <v>15.19</v>
      </c>
      <c r="O84" s="101">
        <f t="shared" si="4"/>
        <v>232.19</v>
      </c>
      <c r="P84" s="100">
        <v>232.25</v>
      </c>
      <c r="Q84" s="108"/>
      <c r="R84" s="110"/>
      <c r="S84" s="112"/>
      <c r="T84" s="112"/>
      <c r="U84" s="112"/>
      <c r="V84" s="112"/>
      <c r="W84" s="31"/>
    </row>
    <row r="85" spans="1:23" x14ac:dyDescent="0.4">
      <c r="A85" s="96">
        <v>81</v>
      </c>
      <c r="B85" s="97" t="s">
        <v>3528</v>
      </c>
      <c r="C85" s="33" t="s">
        <v>3540</v>
      </c>
      <c r="D85" s="3" t="s">
        <v>267</v>
      </c>
      <c r="E85" s="99" t="str">
        <f>INDEX(type2!D:D,MATCH(D85,type2!C:C,0))</f>
        <v>นางจันทร์ฉาย อร่ามรุ่งโรจน์</v>
      </c>
      <c r="F85" s="99" t="str">
        <f>VLOOKUP(E85,[1]type2!D$1:F$65536,2,0)</f>
        <v>65 ถ.มหาราช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41</v>
      </c>
      <c r="K85" s="49">
        <f t="shared" si="5"/>
        <v>143.5</v>
      </c>
      <c r="L85" s="101">
        <f t="shared" si="6"/>
        <v>10.045000000000002</v>
      </c>
      <c r="M85" s="101">
        <f t="shared" si="7"/>
        <v>153.54500000000002</v>
      </c>
      <c r="N85" s="101">
        <v>10.050000000000001</v>
      </c>
      <c r="O85" s="101">
        <f t="shared" si="4"/>
        <v>153.54999999999998</v>
      </c>
      <c r="P85" s="101">
        <v>153.75</v>
      </c>
      <c r="Q85" s="108"/>
      <c r="R85" s="110"/>
      <c r="S85" s="104"/>
      <c r="T85" s="104"/>
      <c r="U85" s="104"/>
      <c r="V85" s="104"/>
      <c r="W85" s="31"/>
    </row>
    <row r="86" spans="1:23" x14ac:dyDescent="0.4">
      <c r="A86" s="96">
        <v>82</v>
      </c>
      <c r="B86" s="97" t="s">
        <v>3528</v>
      </c>
      <c r="C86" s="33" t="s">
        <v>3541</v>
      </c>
      <c r="D86" s="3" t="s">
        <v>350</v>
      </c>
      <c r="E86" s="99" t="str">
        <f>INDEX(type2!D:D,MATCH(D86,type2!C:C,0))</f>
        <v>นางศิริมา อร่ามรุ่งโรจน์ (สอนพิเศษ)</v>
      </c>
      <c r="F86" s="99" t="str">
        <f>VLOOKUP(E86,[1]type2!D$1:F$65536,2,0)</f>
        <v>90/15 ถ.มหาราช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16</v>
      </c>
      <c r="K86" s="49">
        <f t="shared" si="5"/>
        <v>56</v>
      </c>
      <c r="L86" s="101">
        <f t="shared" si="6"/>
        <v>3.9200000000000004</v>
      </c>
      <c r="M86" s="101">
        <f t="shared" si="7"/>
        <v>59.92</v>
      </c>
      <c r="N86" s="101">
        <v>3.92</v>
      </c>
      <c r="O86" s="101">
        <f t="shared" si="4"/>
        <v>59.92</v>
      </c>
      <c r="P86" s="100">
        <v>60</v>
      </c>
      <c r="Q86" s="108"/>
      <c r="R86" s="110"/>
      <c r="U86" s="31"/>
      <c r="V86" s="39"/>
      <c r="W86" s="31"/>
    </row>
    <row r="87" spans="1:23" x14ac:dyDescent="0.4">
      <c r="A87" s="96">
        <v>83</v>
      </c>
      <c r="B87" s="97" t="s">
        <v>3528</v>
      </c>
      <c r="C87" s="33" t="s">
        <v>3542</v>
      </c>
      <c r="D87" s="3" t="s">
        <v>278</v>
      </c>
      <c r="E87" s="99" t="str">
        <f>INDEX(type2!D:D,MATCH(D87,type2!C:C,0))</f>
        <v>นายจำลอง เชษฐเผาพันธ์(ร้านทองมหาราช)</v>
      </c>
      <c r="F87" s="99" t="str">
        <f>VLOOKUP(E87,[1]type2!D$1:F$65536,2,0)</f>
        <v>72 ถ.มหาราช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29</v>
      </c>
      <c r="K87" s="49">
        <f t="shared" si="5"/>
        <v>101.5</v>
      </c>
      <c r="L87" s="101">
        <f t="shared" si="6"/>
        <v>7.1050000000000004</v>
      </c>
      <c r="M87" s="101">
        <f t="shared" si="7"/>
        <v>108.605</v>
      </c>
      <c r="N87" s="101">
        <v>7.11</v>
      </c>
      <c r="O87" s="101">
        <f t="shared" si="4"/>
        <v>108.61</v>
      </c>
      <c r="P87" s="101">
        <v>108.75</v>
      </c>
      <c r="Q87" s="108"/>
      <c r="R87" s="110"/>
      <c r="S87" s="104"/>
      <c r="T87" s="104"/>
      <c r="U87" s="104"/>
      <c r="V87" s="104"/>
      <c r="W87" s="31"/>
    </row>
    <row r="88" spans="1:23" x14ac:dyDescent="0.4">
      <c r="A88" s="96">
        <v>84</v>
      </c>
      <c r="B88" s="97" t="s">
        <v>3528</v>
      </c>
      <c r="C88" s="33" t="s">
        <v>3543</v>
      </c>
      <c r="D88" s="3" t="s">
        <v>286</v>
      </c>
      <c r="E88" s="99" t="str">
        <f>INDEX(type2!D:D,MATCH(D88,type2!C:C,0))</f>
        <v>นายศุภทัต อภิรติธรรม (อินเนอร์สปอร์ต)</v>
      </c>
      <c r="F88" s="99" t="str">
        <f>VLOOKUP(E88,[1]type2!D$1:F$65536,2,0)</f>
        <v>74 ถ.มหาราช ต.ปากน้ำ อ.เมืองกระบี่ จ.กระบี่</v>
      </c>
      <c r="G88" s="3" t="s">
        <v>59</v>
      </c>
      <c r="H88" s="5">
        <v>0</v>
      </c>
      <c r="I88" s="49">
        <v>0</v>
      </c>
      <c r="J88" s="100">
        <v>5</v>
      </c>
      <c r="K88" s="49">
        <f t="shared" si="5"/>
        <v>17.5</v>
      </c>
      <c r="L88" s="101">
        <f t="shared" si="6"/>
        <v>1.2250000000000001</v>
      </c>
      <c r="M88" s="101">
        <f t="shared" si="7"/>
        <v>18.725000000000001</v>
      </c>
      <c r="N88" s="101">
        <v>1.23</v>
      </c>
      <c r="O88" s="101">
        <f t="shared" si="4"/>
        <v>18.73</v>
      </c>
      <c r="P88" s="100">
        <v>18.75</v>
      </c>
      <c r="Q88" s="108"/>
      <c r="R88" s="110"/>
      <c r="S88" s="104"/>
      <c r="T88" s="104"/>
      <c r="U88" s="104"/>
      <c r="V88" s="104"/>
      <c r="W88" s="31"/>
    </row>
    <row r="89" spans="1:23" x14ac:dyDescent="0.4">
      <c r="A89" s="96">
        <v>85</v>
      </c>
      <c r="B89" s="97" t="s">
        <v>3528</v>
      </c>
      <c r="C89" s="33" t="s">
        <v>3544</v>
      </c>
      <c r="D89" s="3" t="s">
        <v>253</v>
      </c>
      <c r="E89" s="99" t="str">
        <f>INDEX(type2!D:D,MATCH(D89,type2!C:C,0))</f>
        <v>ร้านติ๋มบูติค</v>
      </c>
      <c r="F89" s="99" t="str">
        <f>VLOOKUP(E89,[1]type2!D$1:F$65536,2,0)</f>
        <v>58 ถ.มหาราช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12</v>
      </c>
      <c r="K89" s="49">
        <f t="shared" si="5"/>
        <v>42</v>
      </c>
      <c r="L89" s="101">
        <f t="shared" si="6"/>
        <v>2.9400000000000004</v>
      </c>
      <c r="M89" s="101">
        <f t="shared" si="7"/>
        <v>44.94</v>
      </c>
      <c r="N89" s="101">
        <v>2.94</v>
      </c>
      <c r="O89" s="101">
        <f t="shared" si="4"/>
        <v>44.94</v>
      </c>
      <c r="P89" s="101">
        <v>45</v>
      </c>
      <c r="Q89" s="102"/>
      <c r="R89" s="109"/>
      <c r="U89" s="31"/>
      <c r="V89" s="39"/>
      <c r="W89" s="31"/>
    </row>
    <row r="90" spans="1:23" x14ac:dyDescent="0.4">
      <c r="A90" s="96">
        <v>86</v>
      </c>
      <c r="B90" s="97" t="s">
        <v>3528</v>
      </c>
      <c r="C90" s="33" t="s">
        <v>3545</v>
      </c>
      <c r="D90" s="113" t="s">
        <v>615</v>
      </c>
      <c r="E90" s="99" t="str">
        <f>INDEX(type2!D:D,MATCH(D90,type2!C:C,0))</f>
        <v>นางอารมณ์ จินุกูล</v>
      </c>
      <c r="F90" s="99" t="str">
        <f>VLOOKUP(E90,[1]type2!D$1:F$65536,2,0)</f>
        <v>208 ถ.มหาราช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52</v>
      </c>
      <c r="K90" s="49">
        <f t="shared" si="5"/>
        <v>182</v>
      </c>
      <c r="L90" s="101">
        <f t="shared" si="6"/>
        <v>12.740000000000002</v>
      </c>
      <c r="M90" s="101">
        <f t="shared" si="7"/>
        <v>194.74</v>
      </c>
      <c r="N90" s="101">
        <v>12.74</v>
      </c>
      <c r="O90" s="101">
        <f t="shared" si="4"/>
        <v>194.74</v>
      </c>
      <c r="P90" s="100">
        <v>194.75</v>
      </c>
      <c r="Q90" s="102"/>
      <c r="R90" s="109"/>
      <c r="U90" s="31"/>
      <c r="V90" s="39"/>
      <c r="W90" s="31"/>
    </row>
    <row r="91" spans="1:23" x14ac:dyDescent="0.4">
      <c r="A91" s="96">
        <v>87</v>
      </c>
      <c r="B91" s="97" t="s">
        <v>3528</v>
      </c>
      <c r="C91" s="33" t="s">
        <v>3546</v>
      </c>
      <c r="D91" s="3" t="s">
        <v>334</v>
      </c>
      <c r="E91" s="99" t="str">
        <f>INDEX(type2!D:D,MATCH(D91,type2!C:C,0))</f>
        <v>นางศิรินารถ จันทร์เจนจบ (บุ๋ม บิ๋ม) แว่นท็อปเจริญ</v>
      </c>
      <c r="F91" s="99" t="str">
        <f>VLOOKUP(E91,[1]type2!D$1:F$65536,2,0)</f>
        <v>90/6 ถ.มหาราช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7</v>
      </c>
      <c r="K91" s="49">
        <f t="shared" si="5"/>
        <v>24.5</v>
      </c>
      <c r="L91" s="101">
        <f t="shared" si="6"/>
        <v>1.7150000000000001</v>
      </c>
      <c r="M91" s="101">
        <f t="shared" si="7"/>
        <v>26.215</v>
      </c>
      <c r="N91" s="101">
        <v>1.72</v>
      </c>
      <c r="O91" s="101">
        <f t="shared" si="4"/>
        <v>26.220000000000002</v>
      </c>
      <c r="P91" s="101">
        <v>26.25</v>
      </c>
      <c r="Q91" s="102"/>
      <c r="R91" s="109"/>
      <c r="U91" s="31"/>
      <c r="V91" s="39"/>
      <c r="W91" s="31"/>
    </row>
    <row r="92" spans="1:23" x14ac:dyDescent="0.4">
      <c r="A92" s="96">
        <v>88</v>
      </c>
      <c r="B92" s="97" t="s">
        <v>3528</v>
      </c>
      <c r="C92" s="33" t="s">
        <v>3547</v>
      </c>
      <c r="D92" s="3" t="s">
        <v>206</v>
      </c>
      <c r="E92" s="99" t="str">
        <f>INDEX(type2!D:D,MATCH(D92,type2!C:C,0))</f>
        <v>บริษัท กระบี่รวมทุน จำกัด</v>
      </c>
      <c r="F92" s="144" t="s">
        <v>203</v>
      </c>
      <c r="G92" s="3" t="s">
        <v>59</v>
      </c>
      <c r="H92" s="5">
        <v>0</v>
      </c>
      <c r="I92" s="49">
        <v>0</v>
      </c>
      <c r="J92" s="100">
        <v>30</v>
      </c>
      <c r="K92" s="49">
        <f t="shared" si="5"/>
        <v>105</v>
      </c>
      <c r="L92" s="101">
        <f t="shared" si="6"/>
        <v>7.3500000000000005</v>
      </c>
      <c r="M92" s="101">
        <f t="shared" si="7"/>
        <v>112.35</v>
      </c>
      <c r="N92" s="101">
        <v>7.35</v>
      </c>
      <c r="O92" s="101">
        <f t="shared" si="4"/>
        <v>112.35</v>
      </c>
      <c r="P92" s="100">
        <v>112.5</v>
      </c>
      <c r="Q92" s="102"/>
      <c r="R92" s="110"/>
      <c r="S92" s="104"/>
      <c r="T92" s="104"/>
      <c r="U92" s="104"/>
      <c r="V92" s="104"/>
      <c r="W92" s="31"/>
    </row>
    <row r="93" spans="1:23" x14ac:dyDescent="0.4">
      <c r="A93" s="96">
        <v>89</v>
      </c>
      <c r="B93" s="97" t="s">
        <v>3528</v>
      </c>
      <c r="C93" s="33" t="s">
        <v>3548</v>
      </c>
      <c r="D93" s="3" t="s">
        <v>223</v>
      </c>
      <c r="E93" s="99" t="str">
        <f>INDEX(type2!D:D,MATCH(D93,type2!C:C,0))</f>
        <v>หจก.กระบี่ลิซซิ่ง (กระบี่รวมทุน)</v>
      </c>
      <c r="F93" s="99" t="str">
        <f>VLOOKUP(E93,[1]type2!D$1:F$65536,2,0)</f>
        <v>49 ถ.มหาราช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32</v>
      </c>
      <c r="K93" s="49">
        <f t="shared" si="5"/>
        <v>112</v>
      </c>
      <c r="L93" s="101">
        <f t="shared" si="6"/>
        <v>7.8400000000000007</v>
      </c>
      <c r="M93" s="101">
        <f t="shared" si="7"/>
        <v>119.84</v>
      </c>
      <c r="N93" s="101">
        <v>7.84</v>
      </c>
      <c r="O93" s="101">
        <f t="shared" si="4"/>
        <v>119.84</v>
      </c>
      <c r="P93" s="101">
        <v>120</v>
      </c>
      <c r="Q93" s="102"/>
      <c r="R93" s="110"/>
      <c r="U93" s="31"/>
      <c r="V93" s="39"/>
      <c r="W93" s="31"/>
    </row>
    <row r="94" spans="1:23" x14ac:dyDescent="0.4">
      <c r="A94" s="96">
        <v>90</v>
      </c>
      <c r="B94" s="97" t="s">
        <v>3528</v>
      </c>
      <c r="C94" s="33" t="s">
        <v>3549</v>
      </c>
      <c r="D94" s="3" t="s">
        <v>208</v>
      </c>
      <c r="E94" s="99" t="str">
        <f>INDEX(type2!D:D,MATCH(D94,type2!C:C,0))</f>
        <v>บริษัท กระบี่รวมทุน จำกัด</v>
      </c>
      <c r="F94" s="99" t="str">
        <f>VLOOKUP(E94,[1]type2!D$1:F$65536,2,0)</f>
        <v>35 ถ.มหาราช ต.ปากน้ำ อ.เมืองกระบี่ จ.กระบี่</v>
      </c>
      <c r="G94" s="3" t="s">
        <v>59</v>
      </c>
      <c r="H94" s="5">
        <v>0</v>
      </c>
      <c r="I94" s="49">
        <v>0</v>
      </c>
      <c r="J94" s="100">
        <v>82</v>
      </c>
      <c r="K94" s="49">
        <f t="shared" si="5"/>
        <v>287</v>
      </c>
      <c r="L94" s="101">
        <f t="shared" si="6"/>
        <v>20.090000000000003</v>
      </c>
      <c r="M94" s="101">
        <f t="shared" si="7"/>
        <v>307.09000000000003</v>
      </c>
      <c r="N94" s="101">
        <v>20.09</v>
      </c>
      <c r="O94" s="101">
        <f t="shared" si="4"/>
        <v>307.08999999999997</v>
      </c>
      <c r="P94" s="100">
        <v>307.25</v>
      </c>
      <c r="Q94" s="102"/>
      <c r="R94" s="110"/>
      <c r="U94" s="31"/>
      <c r="V94" s="39"/>
      <c r="W94" s="31"/>
    </row>
    <row r="95" spans="1:23" x14ac:dyDescent="0.4">
      <c r="A95" s="96">
        <v>91</v>
      </c>
      <c r="B95" s="97" t="s">
        <v>3528</v>
      </c>
      <c r="C95" s="33" t="s">
        <v>3550</v>
      </c>
      <c r="D95" s="3" t="s">
        <v>564</v>
      </c>
      <c r="E95" s="99" t="str">
        <f>INDEX(type2!D:D,MATCH(D95,type2!C:C,0))</f>
        <v>นางรัตนา คงธนาไพบูลย์</v>
      </c>
      <c r="F95" s="99" t="str">
        <f>VLOOKUP(E95,[1]type2!D$1:F$65536,2,0)</f>
        <v>147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33</v>
      </c>
      <c r="K95" s="49">
        <f t="shared" si="5"/>
        <v>115.5</v>
      </c>
      <c r="L95" s="101">
        <f t="shared" si="6"/>
        <v>8.0850000000000009</v>
      </c>
      <c r="M95" s="101">
        <f t="shared" si="7"/>
        <v>123.58500000000001</v>
      </c>
      <c r="N95" s="101">
        <v>8.09</v>
      </c>
      <c r="O95" s="101">
        <f t="shared" si="4"/>
        <v>123.59</v>
      </c>
      <c r="P95" s="101">
        <v>123.75</v>
      </c>
      <c r="Q95" s="102"/>
      <c r="R95" s="109"/>
      <c r="U95" s="31"/>
      <c r="V95" s="39"/>
      <c r="W95" s="31"/>
    </row>
    <row r="96" spans="1:23" x14ac:dyDescent="0.4">
      <c r="A96" s="96">
        <v>92</v>
      </c>
      <c r="B96" s="97" t="s">
        <v>3528</v>
      </c>
      <c r="C96" s="33" t="s">
        <v>3551</v>
      </c>
      <c r="D96" s="3" t="s">
        <v>549</v>
      </c>
      <c r="E96" s="99" t="str">
        <f>INDEX(type2!D:D,MATCH(D96,type2!C:C,0))</f>
        <v>นายชูศักดิ์ ชูสุวรรณ</v>
      </c>
      <c r="F96" s="99" t="str">
        <f>VLOOKUP(E96,[1]type2!D$1:F$65536,2,0)</f>
        <v>141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21</v>
      </c>
      <c r="K96" s="49">
        <f t="shared" si="5"/>
        <v>73.5</v>
      </c>
      <c r="L96" s="101">
        <f t="shared" si="6"/>
        <v>5.1450000000000005</v>
      </c>
      <c r="M96" s="101">
        <f t="shared" si="7"/>
        <v>78.644999999999996</v>
      </c>
      <c r="N96" s="101">
        <v>5.15</v>
      </c>
      <c r="O96" s="101">
        <f t="shared" si="4"/>
        <v>78.650000000000006</v>
      </c>
      <c r="P96" s="100">
        <v>78.75</v>
      </c>
      <c r="Q96" s="102"/>
      <c r="R96" s="109"/>
      <c r="U96" s="31"/>
      <c r="V96" s="39"/>
      <c r="W96" s="31"/>
    </row>
    <row r="97" spans="1:23" x14ac:dyDescent="0.4">
      <c r="A97" s="96">
        <v>93</v>
      </c>
      <c r="B97" s="97" t="s">
        <v>3528</v>
      </c>
      <c r="C97" s="33" t="s">
        <v>3552</v>
      </c>
      <c r="D97" s="3" t="s">
        <v>520</v>
      </c>
      <c r="E97" s="99" t="str">
        <f>INDEX(type2!D:D,MATCH(D97,type2!C:C,0))</f>
        <v>นายธวัชชัย วิจาระนันท์(กระบี่มินิมาร์ท)</v>
      </c>
      <c r="F97" s="99" t="str">
        <f>VLOOKUP(E97,[1]type2!D$1:F$65536,2,0)</f>
        <v>129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14</v>
      </c>
      <c r="K97" s="49">
        <f t="shared" si="5"/>
        <v>49</v>
      </c>
      <c r="L97" s="101">
        <f t="shared" si="6"/>
        <v>3.43</v>
      </c>
      <c r="M97" s="101">
        <f t="shared" si="7"/>
        <v>52.43</v>
      </c>
      <c r="N97" s="101">
        <v>3.43</v>
      </c>
      <c r="O97" s="101">
        <f t="shared" si="4"/>
        <v>52.43</v>
      </c>
      <c r="P97" s="101">
        <v>52.5</v>
      </c>
      <c r="Q97" s="102"/>
      <c r="R97" s="109"/>
      <c r="U97" s="31"/>
      <c r="V97" s="39"/>
      <c r="W97" s="31"/>
    </row>
    <row r="98" spans="1:23" x14ac:dyDescent="0.4">
      <c r="A98" s="96">
        <v>94</v>
      </c>
      <c r="B98" s="97" t="s">
        <v>3528</v>
      </c>
      <c r="C98" s="33" t="s">
        <v>3553</v>
      </c>
      <c r="D98" s="3" t="s">
        <v>522</v>
      </c>
      <c r="E98" s="99" t="str">
        <f>INDEX(type2!D:D,MATCH(D98,type2!C:C,0))</f>
        <v>น.ส.อรทัย แก้วยอดจันทร์(สายไหม)</v>
      </c>
      <c r="F98" s="99" t="str">
        <f>VLOOKUP(E98,[1]type2!D$1:F$65536,2,0)</f>
        <v>131 ถ.มหาราช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50</v>
      </c>
      <c r="K98" s="49">
        <f t="shared" si="5"/>
        <v>175</v>
      </c>
      <c r="L98" s="101">
        <f t="shared" si="6"/>
        <v>12.250000000000002</v>
      </c>
      <c r="M98" s="101">
        <f t="shared" si="7"/>
        <v>187.25</v>
      </c>
      <c r="N98" s="101">
        <v>12.25</v>
      </c>
      <c r="O98" s="101">
        <f t="shared" si="4"/>
        <v>187.25</v>
      </c>
      <c r="P98" s="100">
        <v>187.25</v>
      </c>
      <c r="Q98" s="102"/>
      <c r="R98" s="110"/>
      <c r="S98" s="104"/>
      <c r="T98" s="104"/>
      <c r="U98" s="104"/>
      <c r="V98" s="104"/>
      <c r="W98" s="31"/>
    </row>
    <row r="99" spans="1:23" x14ac:dyDescent="0.4">
      <c r="A99" s="96">
        <v>95</v>
      </c>
      <c r="B99" s="97" t="s">
        <v>3528</v>
      </c>
      <c r="C99" s="33" t="s">
        <v>3554</v>
      </c>
      <c r="D99" s="3" t="s">
        <v>323</v>
      </c>
      <c r="E99" s="99" t="str">
        <f>INDEX(type2!D:D,MATCH(D99,type2!C:C,0))</f>
        <v>นายชุมพล แซ่ดึ้ง (ยงรุ่งเรือง)</v>
      </c>
      <c r="F99" s="99" t="str">
        <f>VLOOKUP(E99,[1]type2!D$1:F$65536,2,0)</f>
        <v>89 ถ.มหาราช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19</v>
      </c>
      <c r="K99" s="49">
        <f t="shared" si="5"/>
        <v>66.5</v>
      </c>
      <c r="L99" s="101">
        <f t="shared" si="6"/>
        <v>4.6550000000000002</v>
      </c>
      <c r="M99" s="101">
        <f t="shared" si="7"/>
        <v>71.155000000000001</v>
      </c>
      <c r="N99" s="101">
        <v>4.66</v>
      </c>
      <c r="O99" s="101">
        <f t="shared" si="4"/>
        <v>71.160000000000011</v>
      </c>
      <c r="P99" s="101">
        <v>71.25</v>
      </c>
      <c r="Q99" s="102"/>
      <c r="R99" s="110"/>
      <c r="U99" s="31"/>
      <c r="V99" s="39"/>
      <c r="W99" s="31"/>
    </row>
    <row r="100" spans="1:23" x14ac:dyDescent="0.4">
      <c r="A100" s="96">
        <v>96</v>
      </c>
      <c r="B100" s="97" t="s">
        <v>3528</v>
      </c>
      <c r="C100" s="33" t="s">
        <v>3555</v>
      </c>
      <c r="D100" s="3" t="s">
        <v>295</v>
      </c>
      <c r="E100" s="99" t="str">
        <f>INDEX(type2!D:D,MATCH(D100,type2!C:C,0))</f>
        <v>นายกิตติพงษ์ จิววุฒิพงษ์ (ห้างทองเต๊กส้วน)</v>
      </c>
      <c r="F100" s="99" t="str">
        <f>VLOOKUP(E100,[1]type2!D$1:F$65536,2,0)</f>
        <v>79 ถ.มหาราช ต.ปากน้ำ อ.เมืองกระบี่ จ.กระบี่</v>
      </c>
      <c r="G100" s="3" t="s">
        <v>59</v>
      </c>
      <c r="H100" s="5">
        <v>0</v>
      </c>
      <c r="I100" s="49">
        <v>0</v>
      </c>
      <c r="J100" s="100">
        <v>10</v>
      </c>
      <c r="K100" s="49">
        <f t="shared" si="5"/>
        <v>35</v>
      </c>
      <c r="L100" s="101">
        <f t="shared" si="6"/>
        <v>2.4500000000000002</v>
      </c>
      <c r="M100" s="101">
        <f t="shared" si="7"/>
        <v>37.450000000000003</v>
      </c>
      <c r="N100" s="101">
        <v>2.4500000000000002</v>
      </c>
      <c r="O100" s="101">
        <f t="shared" si="4"/>
        <v>37.450000000000003</v>
      </c>
      <c r="P100" s="100">
        <v>37.5</v>
      </c>
      <c r="Q100" s="102"/>
      <c r="R100" s="110"/>
      <c r="U100" s="31"/>
      <c r="V100" s="39"/>
      <c r="W100" s="31"/>
    </row>
    <row r="101" spans="1:23" x14ac:dyDescent="0.4">
      <c r="A101" s="96">
        <v>97</v>
      </c>
      <c r="B101" s="97" t="s">
        <v>3528</v>
      </c>
      <c r="C101" s="33" t="s">
        <v>3556</v>
      </c>
      <c r="D101" s="3" t="s">
        <v>301</v>
      </c>
      <c r="E101" s="99" t="str">
        <f>INDEX(type2!D:D,MATCH(D101,type2!C:C,0))</f>
        <v>นายกิตติพงษ์ จิววุฒิพงษ์ (ห้างทองเต๊กส้วน)</v>
      </c>
      <c r="F101" s="144" t="s">
        <v>302</v>
      </c>
      <c r="G101" s="3" t="s">
        <v>59</v>
      </c>
      <c r="H101" s="5">
        <v>0</v>
      </c>
      <c r="I101" s="49">
        <v>0</v>
      </c>
      <c r="J101" s="100">
        <v>20</v>
      </c>
      <c r="K101" s="49">
        <f t="shared" si="5"/>
        <v>70</v>
      </c>
      <c r="L101" s="101">
        <f t="shared" si="6"/>
        <v>4.9000000000000004</v>
      </c>
      <c r="M101" s="101">
        <f t="shared" si="7"/>
        <v>74.900000000000006</v>
      </c>
      <c r="N101" s="101">
        <v>4.9000000000000004</v>
      </c>
      <c r="O101" s="101">
        <f t="shared" si="4"/>
        <v>74.900000000000006</v>
      </c>
      <c r="P101" s="101">
        <v>75</v>
      </c>
      <c r="Q101" s="102"/>
      <c r="R101" s="109"/>
      <c r="U101" s="31"/>
      <c r="V101" s="39"/>
      <c r="W101" s="31"/>
    </row>
    <row r="102" spans="1:23" x14ac:dyDescent="0.4">
      <c r="A102" s="96">
        <v>98</v>
      </c>
      <c r="B102" s="97" t="s">
        <v>3528</v>
      </c>
      <c r="C102" s="33" t="s">
        <v>3557</v>
      </c>
      <c r="D102" s="3" t="s">
        <v>303</v>
      </c>
      <c r="E102" s="99" t="str">
        <f>INDEX(type2!D:D,MATCH(D102,type2!C:C,0))</f>
        <v>นายกิตติพงษ์ จิววุฒิพงษ์ (ห้างทองเต๊กส้วน)</v>
      </c>
      <c r="F102" s="144" t="s">
        <v>304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5"/>
        <v>14</v>
      </c>
      <c r="L102" s="101">
        <f t="shared" si="6"/>
        <v>0.98000000000000009</v>
      </c>
      <c r="M102" s="101">
        <f t="shared" si="7"/>
        <v>14.98</v>
      </c>
      <c r="N102" s="101">
        <v>0.98</v>
      </c>
      <c r="O102" s="101">
        <f t="shared" si="4"/>
        <v>14.98</v>
      </c>
      <c r="P102" s="100">
        <v>15</v>
      </c>
      <c r="Q102" s="102"/>
      <c r="R102" s="109"/>
      <c r="U102" s="31"/>
      <c r="V102" s="39"/>
      <c r="W102" s="31"/>
    </row>
    <row r="103" spans="1:23" x14ac:dyDescent="0.4">
      <c r="A103" s="96">
        <v>99</v>
      </c>
      <c r="B103" s="97" t="s">
        <v>3528</v>
      </c>
      <c r="C103" s="33" t="s">
        <v>3558</v>
      </c>
      <c r="D103" s="3" t="s">
        <v>281</v>
      </c>
      <c r="E103" s="99" t="str">
        <f>INDEX(type2!D:D,MATCH(D103,type2!C:C,0))</f>
        <v>นางจันทร์จิรา ฟาร์มไพบูลย์ (คลินิคหมอพีระ)</v>
      </c>
      <c r="F103" s="99" t="str">
        <f>VLOOKUP(E103,[1]type2!D$1:F$65536,2,0)</f>
        <v>73 ถ.มหาราช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63</v>
      </c>
      <c r="K103" s="49">
        <f t="shared" si="5"/>
        <v>220.5</v>
      </c>
      <c r="L103" s="101">
        <f t="shared" si="6"/>
        <v>15.435000000000002</v>
      </c>
      <c r="M103" s="101">
        <f t="shared" si="7"/>
        <v>235.935</v>
      </c>
      <c r="N103" s="101">
        <v>15.44</v>
      </c>
      <c r="O103" s="101">
        <f t="shared" si="4"/>
        <v>235.94</v>
      </c>
      <c r="P103" s="101">
        <v>236</v>
      </c>
      <c r="Q103" s="102"/>
      <c r="R103" s="109"/>
      <c r="S103" s="104"/>
      <c r="T103" s="104"/>
      <c r="U103" s="104"/>
      <c r="V103" s="104"/>
      <c r="W103" s="31"/>
    </row>
    <row r="104" spans="1:23" x14ac:dyDescent="0.4">
      <c r="A104" s="96">
        <v>100</v>
      </c>
      <c r="B104" s="97" t="s">
        <v>3528</v>
      </c>
      <c r="C104" s="33" t="s">
        <v>3559</v>
      </c>
      <c r="D104" s="3" t="s">
        <v>2300</v>
      </c>
      <c r="E104" s="99" t="str">
        <f>INDEX(type2!D:D,MATCH(D104,type2!C:C,0))</f>
        <v>นายธวัชชัย ปาทาน (357 สื่อสาร)</v>
      </c>
      <c r="F104" s="99" t="str">
        <f>VLOOKUP(E104,[1]type2!D$1:F$65536,2,0)</f>
        <v>67 ถ.มหาราช ต.ปากน้ำ อ.เมืองกระบี่ จ.กระบี่</v>
      </c>
      <c r="G104" s="3" t="s">
        <v>3253</v>
      </c>
      <c r="H104" s="5">
        <v>136.5</v>
      </c>
      <c r="I104" s="49">
        <v>9.56</v>
      </c>
      <c r="J104" s="100">
        <v>23</v>
      </c>
      <c r="K104" s="49">
        <f t="shared" si="5"/>
        <v>80.5</v>
      </c>
      <c r="L104" s="101">
        <f t="shared" si="6"/>
        <v>5.6350000000000007</v>
      </c>
      <c r="M104" s="101">
        <f t="shared" si="7"/>
        <v>86.135000000000005</v>
      </c>
      <c r="N104" s="101">
        <v>15.2</v>
      </c>
      <c r="O104" s="101">
        <f t="shared" si="4"/>
        <v>232.2</v>
      </c>
      <c r="P104" s="100">
        <v>232.25</v>
      </c>
      <c r="Q104" s="102"/>
      <c r="R104" s="110"/>
      <c r="U104" s="31"/>
      <c r="V104" s="39"/>
      <c r="W104" s="31"/>
    </row>
    <row r="105" spans="1:23" x14ac:dyDescent="0.4">
      <c r="A105" s="96">
        <v>101</v>
      </c>
      <c r="B105" s="97" t="s">
        <v>3528</v>
      </c>
      <c r="C105" s="33" t="s">
        <v>3560</v>
      </c>
      <c r="D105" s="3" t="s">
        <v>255</v>
      </c>
      <c r="E105" s="99" t="str">
        <f>INDEX(type2!D:D,MATCH(D105,type2!C:C,0))</f>
        <v>น.พ.ทวีลาภ โชติกิตติกุล</v>
      </c>
      <c r="F105" s="99" t="str">
        <f>VLOOKUP(E105,[1]type2!D$1:F$65536,2,0)</f>
        <v>59 ถ.มหาราช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21</v>
      </c>
      <c r="K105" s="49">
        <f t="shared" si="5"/>
        <v>73.5</v>
      </c>
      <c r="L105" s="101">
        <f t="shared" si="6"/>
        <v>5.1450000000000005</v>
      </c>
      <c r="M105" s="101">
        <f t="shared" si="7"/>
        <v>78.644999999999996</v>
      </c>
      <c r="N105" s="101">
        <v>5.15</v>
      </c>
      <c r="O105" s="101">
        <f t="shared" si="4"/>
        <v>78.650000000000006</v>
      </c>
      <c r="P105" s="101">
        <v>78.75</v>
      </c>
      <c r="Q105" s="102"/>
      <c r="R105" s="110"/>
      <c r="U105" s="31"/>
      <c r="V105" s="39"/>
      <c r="W105" s="31"/>
    </row>
    <row r="106" spans="1:23" x14ac:dyDescent="0.4">
      <c r="A106" s="96">
        <v>102</v>
      </c>
      <c r="B106" s="97" t="s">
        <v>3528</v>
      </c>
      <c r="C106" s="33" t="s">
        <v>3561</v>
      </c>
      <c r="D106" s="3" t="s">
        <v>226</v>
      </c>
      <c r="E106" s="99" t="str">
        <f>INDEX(type2!D:D,MATCH(D106,type2!C:C,0))</f>
        <v>น.ส.ศักดิ์ติยา บังใบ (เมงนาฬิกา)</v>
      </c>
      <c r="F106" s="99" t="str">
        <f>VLOOKUP(E106,[1]type2!D$1:F$65536,2,0)</f>
        <v xml:space="preserve">49 ถ.มหาราช ต.ปากน้ำ อ.เมืองกระบี่ จ.กระบี่ </v>
      </c>
      <c r="G106" s="3" t="s">
        <v>59</v>
      </c>
      <c r="H106" s="5">
        <v>0</v>
      </c>
      <c r="I106" s="49">
        <v>0</v>
      </c>
      <c r="J106" s="100">
        <v>3</v>
      </c>
      <c r="K106" s="49">
        <f t="shared" si="5"/>
        <v>10.5</v>
      </c>
      <c r="L106" s="101">
        <f t="shared" si="6"/>
        <v>0.7350000000000001</v>
      </c>
      <c r="M106" s="101">
        <f t="shared" si="7"/>
        <v>11.234999999999999</v>
      </c>
      <c r="N106" s="101">
        <v>0.74</v>
      </c>
      <c r="O106" s="101">
        <f t="shared" si="4"/>
        <v>11.24</v>
      </c>
      <c r="P106" s="100">
        <v>11.25</v>
      </c>
      <c r="Q106" s="102"/>
      <c r="R106" s="110"/>
      <c r="S106" s="104"/>
      <c r="T106" s="104"/>
      <c r="U106" s="104"/>
      <c r="V106" s="104"/>
      <c r="W106" s="31"/>
    </row>
    <row r="107" spans="1:23" x14ac:dyDescent="0.4">
      <c r="A107" s="96">
        <v>103</v>
      </c>
      <c r="B107" s="97" t="s">
        <v>3528</v>
      </c>
      <c r="C107" s="33" t="s">
        <v>3562</v>
      </c>
      <c r="D107" s="3" t="s">
        <v>188</v>
      </c>
      <c r="E107" s="99" t="str">
        <f>INDEX(type2!D:D,MATCH(D107,type2!C:C,0))</f>
        <v>นายสุรชัย ลิ้มไกรสรรณ์ (โชคเจริญ)</v>
      </c>
      <c r="F107" s="99" t="str">
        <f>VLOOKUP(E107,[1]type2!D$1:F$65536,2,0)</f>
        <v>25 ถ.มหาราช ต.ปากน้ำ อ.เมืองกระบี่ จ.กระบี่</v>
      </c>
      <c r="G107" s="3" t="s">
        <v>59</v>
      </c>
      <c r="H107" s="5">
        <v>0</v>
      </c>
      <c r="I107" s="49">
        <v>0</v>
      </c>
      <c r="J107" s="100">
        <v>26</v>
      </c>
      <c r="K107" s="49">
        <f t="shared" si="5"/>
        <v>91</v>
      </c>
      <c r="L107" s="101">
        <f t="shared" si="6"/>
        <v>6.370000000000001</v>
      </c>
      <c r="M107" s="101">
        <f t="shared" si="7"/>
        <v>97.37</v>
      </c>
      <c r="N107" s="101">
        <v>6.37</v>
      </c>
      <c r="O107" s="101">
        <f t="shared" si="4"/>
        <v>97.37</v>
      </c>
      <c r="P107" s="101">
        <v>97.5</v>
      </c>
      <c r="Q107" s="102"/>
      <c r="R107" s="109"/>
      <c r="U107" s="31"/>
      <c r="V107" s="39"/>
      <c r="W107" s="31"/>
    </row>
    <row r="108" spans="1:23" x14ac:dyDescent="0.4">
      <c r="A108" s="96">
        <v>104</v>
      </c>
      <c r="B108" s="97" t="s">
        <v>3528</v>
      </c>
      <c r="C108" s="33" t="s">
        <v>3563</v>
      </c>
      <c r="D108" s="3" t="s">
        <v>195</v>
      </c>
      <c r="E108" s="99" t="str">
        <f>INDEX(type2!D:D,MATCH(D108,type2!C:C,0))</f>
        <v>นายสันชัย ลีลาประศาสน์(ห้างแฟนซี)</v>
      </c>
      <c r="F108" s="99" t="str">
        <f>VLOOKUP(E108,[1]type2!D$1:F$65536,2,0)</f>
        <v>29 ถ.มหาราช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19</v>
      </c>
      <c r="K108" s="49">
        <f t="shared" si="5"/>
        <v>66.5</v>
      </c>
      <c r="L108" s="101">
        <f t="shared" si="6"/>
        <v>4.6550000000000002</v>
      </c>
      <c r="M108" s="101">
        <f t="shared" si="7"/>
        <v>71.155000000000001</v>
      </c>
      <c r="N108" s="101">
        <v>4.66</v>
      </c>
      <c r="O108" s="101">
        <f t="shared" si="4"/>
        <v>71.160000000000011</v>
      </c>
      <c r="P108" s="100">
        <v>71.25</v>
      </c>
      <c r="Q108" s="102"/>
      <c r="R108" s="109"/>
      <c r="U108" s="31"/>
      <c r="V108" s="39"/>
      <c r="W108" s="31"/>
    </row>
    <row r="109" spans="1:23" x14ac:dyDescent="0.4">
      <c r="A109" s="96">
        <v>105</v>
      </c>
      <c r="B109" s="97" t="s">
        <v>3528</v>
      </c>
      <c r="C109" s="33" t="s">
        <v>3564</v>
      </c>
      <c r="D109" s="3" t="s">
        <v>855</v>
      </c>
      <c r="E109" s="99" t="str">
        <f>INDEX(type2!D:D,MATCH(D109,type2!C:C,0))</f>
        <v>น.ส.สาขนิตย์ ลีลาประศาสน์ (คลินิกหมอสาขนิตย์)</v>
      </c>
      <c r="F109" s="99" t="str">
        <f>VLOOKUP(E109,[1]type2!D$1:F$65536,2,0)</f>
        <v>46/10 ถ.กระบี่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54</v>
      </c>
      <c r="K109" s="49">
        <f t="shared" si="5"/>
        <v>189</v>
      </c>
      <c r="L109" s="101">
        <f t="shared" si="6"/>
        <v>13.23</v>
      </c>
      <c r="M109" s="101">
        <f t="shared" si="7"/>
        <v>202.23</v>
      </c>
      <c r="N109" s="101">
        <v>13.23</v>
      </c>
      <c r="O109" s="101">
        <f t="shared" si="4"/>
        <v>202.23</v>
      </c>
      <c r="P109" s="101">
        <v>202.25</v>
      </c>
      <c r="Q109" s="102"/>
      <c r="R109" s="109"/>
      <c r="U109" s="31"/>
      <c r="V109" s="39"/>
      <c r="W109" s="31"/>
    </row>
    <row r="110" spans="1:23" x14ac:dyDescent="0.4">
      <c r="A110" s="96">
        <v>106</v>
      </c>
      <c r="B110" s="97" t="s">
        <v>3528</v>
      </c>
      <c r="C110" s="33" t="s">
        <v>3565</v>
      </c>
      <c r="D110" s="113" t="s">
        <v>740</v>
      </c>
      <c r="E110" s="99" t="str">
        <f>INDEX(type2!D:D,MATCH(D110,type2!C:C,0))</f>
        <v>นายสุพาศน์ ตัณฑวณิช</v>
      </c>
      <c r="F110" s="99" t="str">
        <f>VLOOKUP(E110,[1]type2!D$1:F$65536,2,0)</f>
        <v>26/1 ถ.กระบี่ ต.ปากน้ำ อ.เมืองกระบี่ จ.กระบี่</v>
      </c>
      <c r="G110" s="3" t="s">
        <v>3252</v>
      </c>
      <c r="H110" s="5">
        <v>52.5</v>
      </c>
      <c r="I110" s="49">
        <v>3.68</v>
      </c>
      <c r="J110" s="100">
        <v>10</v>
      </c>
      <c r="K110" s="49">
        <f t="shared" si="5"/>
        <v>35</v>
      </c>
      <c r="L110" s="101">
        <f t="shared" si="6"/>
        <v>2.4500000000000002</v>
      </c>
      <c r="M110" s="101">
        <f t="shared" si="7"/>
        <v>37.450000000000003</v>
      </c>
      <c r="N110" s="101">
        <v>6.13</v>
      </c>
      <c r="O110" s="101">
        <f t="shared" si="4"/>
        <v>93.63</v>
      </c>
      <c r="P110" s="100">
        <v>93.75</v>
      </c>
      <c r="Q110" s="102"/>
      <c r="R110" s="110"/>
      <c r="U110" s="31"/>
      <c r="V110" s="39"/>
      <c r="W110" s="31"/>
    </row>
    <row r="111" spans="1:23" x14ac:dyDescent="0.4">
      <c r="A111" s="96">
        <v>107</v>
      </c>
      <c r="B111" s="97" t="s">
        <v>3528</v>
      </c>
      <c r="C111" s="33" t="s">
        <v>3566</v>
      </c>
      <c r="D111" s="3" t="s">
        <v>160</v>
      </c>
      <c r="E111" s="99" t="str">
        <f>INDEX(type2!D:D,MATCH(D111,type2!C:C,0))</f>
        <v>น.ส.สุรีมาศ แซ่เตียว</v>
      </c>
      <c r="F111" s="99" t="str">
        <f>VLOOKUP(E111,[1]type2!D$1:F$65536,2,0)</f>
        <v>11-13 ถ.มหาราช ต.ปากน้ำ อ.เมืองกระบี่ จ.กระบี่</v>
      </c>
      <c r="G111" s="3" t="s">
        <v>59</v>
      </c>
      <c r="H111" s="5">
        <v>0</v>
      </c>
      <c r="I111" s="49">
        <v>0</v>
      </c>
      <c r="J111" s="100">
        <v>80</v>
      </c>
      <c r="K111" s="49">
        <f t="shared" si="5"/>
        <v>280</v>
      </c>
      <c r="L111" s="101">
        <f t="shared" si="6"/>
        <v>19.600000000000001</v>
      </c>
      <c r="M111" s="101">
        <f t="shared" si="7"/>
        <v>299.60000000000002</v>
      </c>
      <c r="N111" s="101">
        <v>19.600000000000001</v>
      </c>
      <c r="O111" s="101">
        <f t="shared" si="4"/>
        <v>299.60000000000002</v>
      </c>
      <c r="P111" s="101">
        <v>299.75</v>
      </c>
      <c r="Q111" s="102"/>
      <c r="R111" s="110"/>
      <c r="U111" s="31"/>
      <c r="V111" s="39"/>
      <c r="W111" s="31"/>
    </row>
    <row r="112" spans="1:23" x14ac:dyDescent="0.4">
      <c r="A112" s="96">
        <v>108</v>
      </c>
      <c r="B112" s="97" t="s">
        <v>3528</v>
      </c>
      <c r="C112" s="33" t="s">
        <v>3567</v>
      </c>
      <c r="D112" s="3" t="s">
        <v>1635</v>
      </c>
      <c r="E112" s="99" t="str">
        <f>INDEX(type2!D:D,MATCH(D112,type2!C:C,0))</f>
        <v>นายนนทเทพ เอี่ยนเล่ง</v>
      </c>
      <c r="F112" s="99" t="str">
        <f>VLOOKUP(E112,[1]type2!D$1:F$65536,2,0)</f>
        <v xml:space="preserve">9 ถ.พฤกษาอุทิศ ต.ปากน้ำ อ.เมืองกระบี่ จ.กระบี่ </v>
      </c>
      <c r="G112" s="3" t="s">
        <v>3264</v>
      </c>
      <c r="H112" s="5">
        <v>1529.5</v>
      </c>
      <c r="I112" s="49">
        <v>107.11</v>
      </c>
      <c r="J112" s="100">
        <v>21</v>
      </c>
      <c r="K112" s="49">
        <f t="shared" si="5"/>
        <v>73.5</v>
      </c>
      <c r="L112" s="101">
        <f t="shared" si="6"/>
        <v>5.1450000000000005</v>
      </c>
      <c r="M112" s="101">
        <f t="shared" si="7"/>
        <v>78.644999999999996</v>
      </c>
      <c r="N112" s="101">
        <v>112.26</v>
      </c>
      <c r="O112" s="101">
        <f t="shared" si="4"/>
        <v>1715.26</v>
      </c>
      <c r="P112" s="100">
        <v>1715.5</v>
      </c>
      <c r="Q112" s="102"/>
      <c r="R112" s="110"/>
      <c r="S112" s="104">
        <f>SUM(N73:N112)</f>
        <v>382.84999999999997</v>
      </c>
      <c r="T112" s="104">
        <f>SUM(O73:O112)</f>
        <v>5849.8499999999995</v>
      </c>
      <c r="U112" s="104">
        <f>SUM(P73:P112)</f>
        <v>5853</v>
      </c>
      <c r="V112" s="104">
        <v>5853</v>
      </c>
      <c r="W112" s="31"/>
    </row>
    <row r="113" spans="1:23" x14ac:dyDescent="0.4">
      <c r="A113" s="96">
        <v>109</v>
      </c>
      <c r="B113" s="97" t="s">
        <v>3568</v>
      </c>
      <c r="C113" s="33" t="s">
        <v>3569</v>
      </c>
      <c r="D113" s="3" t="s">
        <v>2194</v>
      </c>
      <c r="E113" s="99" t="str">
        <f>INDEX(type2!D:D,MATCH(D113,type2!C:C,0))</f>
        <v>นายสมบูรณ์ เพชรล้วน</v>
      </c>
      <c r="F113" s="144" t="s">
        <v>2195</v>
      </c>
      <c r="G113" s="3" t="s">
        <v>59</v>
      </c>
      <c r="H113" s="5">
        <v>0</v>
      </c>
      <c r="I113" s="49">
        <v>0</v>
      </c>
      <c r="J113" s="100">
        <v>20</v>
      </c>
      <c r="K113" s="49">
        <f t="shared" si="5"/>
        <v>70</v>
      </c>
      <c r="L113" s="101">
        <f t="shared" si="6"/>
        <v>4.9000000000000004</v>
      </c>
      <c r="M113" s="101">
        <f t="shared" si="7"/>
        <v>74.900000000000006</v>
      </c>
      <c r="N113" s="101">
        <v>4.9000000000000004</v>
      </c>
      <c r="O113" s="101">
        <f t="shared" si="4"/>
        <v>74.900000000000006</v>
      </c>
      <c r="P113" s="101">
        <v>75</v>
      </c>
      <c r="Q113" s="102"/>
      <c r="R113" s="109"/>
      <c r="U113" s="31"/>
      <c r="V113" s="39"/>
      <c r="W113" s="31"/>
    </row>
    <row r="114" spans="1:23" x14ac:dyDescent="0.4">
      <c r="A114" s="96">
        <v>110</v>
      </c>
      <c r="B114" s="97" t="s">
        <v>3568</v>
      </c>
      <c r="C114" s="33" t="s">
        <v>3570</v>
      </c>
      <c r="D114" s="3" t="s">
        <v>674</v>
      </c>
      <c r="E114" s="99" t="str">
        <f>INDEX(type2!D:D,MATCH(D114,type2!C:C,0))</f>
        <v>น.ส.อุมาพร บุญชนะวิวัฒน์</v>
      </c>
      <c r="F114" s="144" t="s">
        <v>675</v>
      </c>
      <c r="G114" s="3" t="s">
        <v>59</v>
      </c>
      <c r="H114" s="5">
        <v>0</v>
      </c>
      <c r="I114" s="49">
        <v>0</v>
      </c>
      <c r="J114" s="100">
        <v>22</v>
      </c>
      <c r="K114" s="49">
        <f t="shared" si="5"/>
        <v>77</v>
      </c>
      <c r="L114" s="101">
        <f t="shared" si="6"/>
        <v>5.3900000000000006</v>
      </c>
      <c r="M114" s="101">
        <f t="shared" si="7"/>
        <v>82.39</v>
      </c>
      <c r="N114" s="101">
        <v>5.39</v>
      </c>
      <c r="O114" s="101">
        <f t="shared" si="4"/>
        <v>82.39</v>
      </c>
      <c r="P114" s="100">
        <v>82.5</v>
      </c>
      <c r="Q114" s="102"/>
      <c r="R114" s="109"/>
      <c r="S114" s="104"/>
      <c r="T114" s="104"/>
      <c r="U114" s="104"/>
      <c r="V114" s="104"/>
      <c r="W114" s="31"/>
    </row>
    <row r="115" spans="1:23" x14ac:dyDescent="0.4">
      <c r="A115" s="96">
        <v>111</v>
      </c>
      <c r="B115" s="97" t="s">
        <v>3568</v>
      </c>
      <c r="C115" s="33" t="s">
        <v>3571</v>
      </c>
      <c r="D115" s="3" t="s">
        <v>665</v>
      </c>
      <c r="E115" s="99" t="str">
        <f>INDEX(type2!D:D,MATCH(D115,type2!C:C,0))</f>
        <v>นางชุติมา ปรียวาณิชย์</v>
      </c>
      <c r="F115" s="99" t="str">
        <f>VLOOKUP(E115,[1]type2!D$1:F$65536,2,0)</f>
        <v>223/41 ถ.มหาราช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10</v>
      </c>
      <c r="K115" s="49">
        <f t="shared" si="5"/>
        <v>35</v>
      </c>
      <c r="L115" s="101">
        <f t="shared" si="6"/>
        <v>2.4500000000000002</v>
      </c>
      <c r="M115" s="101">
        <f t="shared" si="7"/>
        <v>37.450000000000003</v>
      </c>
      <c r="N115" s="101">
        <v>2.4500000000000002</v>
      </c>
      <c r="O115" s="101">
        <f t="shared" si="4"/>
        <v>37.450000000000003</v>
      </c>
      <c r="P115" s="101">
        <v>37.5</v>
      </c>
      <c r="Q115" s="102"/>
      <c r="R115" s="109"/>
      <c r="S115" s="104"/>
      <c r="T115" s="104"/>
      <c r="U115" s="104"/>
      <c r="V115" s="104"/>
      <c r="W115" s="31"/>
    </row>
    <row r="116" spans="1:23" x14ac:dyDescent="0.4">
      <c r="A116" s="96">
        <v>112</v>
      </c>
      <c r="B116" s="97" t="s">
        <v>3568</v>
      </c>
      <c r="C116" s="33" t="s">
        <v>3572</v>
      </c>
      <c r="D116" s="3" t="s">
        <v>650</v>
      </c>
      <c r="E116" s="99" t="str">
        <f>INDEX(type2!D:D,MATCH(D116,type2!C:C,0))</f>
        <v>นายกิตติพงศ์ จิววุฒิพงศ์ (คลินิกกระบี่แล็บฯ)</v>
      </c>
      <c r="F116" s="99" t="str">
        <f>VLOOKUP(E116,[1]type2!D$1:F$65536,2,0)</f>
        <v>223/19 ถ.มหาราช ต.ปากน้ำ อ.เมืองกระบี่ จ.กระบี่</v>
      </c>
      <c r="G116" s="3" t="s">
        <v>59</v>
      </c>
      <c r="H116" s="5">
        <v>0</v>
      </c>
      <c r="I116" s="49">
        <v>0</v>
      </c>
      <c r="J116" s="100">
        <v>31</v>
      </c>
      <c r="K116" s="49">
        <f t="shared" si="5"/>
        <v>108.5</v>
      </c>
      <c r="L116" s="101">
        <f t="shared" si="6"/>
        <v>7.5950000000000006</v>
      </c>
      <c r="M116" s="101">
        <f t="shared" si="7"/>
        <v>116.095</v>
      </c>
      <c r="N116" s="101">
        <v>7.6</v>
      </c>
      <c r="O116" s="101">
        <f t="shared" si="4"/>
        <v>116.10000000000001</v>
      </c>
      <c r="P116" s="100">
        <v>116.25</v>
      </c>
      <c r="Q116" s="102"/>
      <c r="R116" s="110"/>
      <c r="S116" s="104"/>
      <c r="T116" s="104"/>
      <c r="U116" s="104"/>
      <c r="V116" s="104"/>
      <c r="W116" s="31"/>
    </row>
    <row r="117" spans="1:23" x14ac:dyDescent="0.4">
      <c r="A117" s="96">
        <v>113</v>
      </c>
      <c r="B117" s="97" t="s">
        <v>3568</v>
      </c>
      <c r="C117" s="33" t="s">
        <v>3573</v>
      </c>
      <c r="D117" s="3" t="s">
        <v>3172</v>
      </c>
      <c r="E117" s="99" t="str">
        <f>INDEX(type2!D:D,MATCH(D117,type2!C:C,0))</f>
        <v>นายกิตติพงศ์ จิววุฒิพงศ์ (เก็บเงิน บจก.นำนคร)</v>
      </c>
      <c r="F117" s="99" t="str">
        <f>VLOOKUP(E117,[1]type2!D$1:F$65536,2,0)</f>
        <v>223/21 ถ.มหาราช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22</v>
      </c>
      <c r="K117" s="49">
        <f t="shared" si="5"/>
        <v>77</v>
      </c>
      <c r="L117" s="101">
        <f t="shared" si="6"/>
        <v>5.3900000000000006</v>
      </c>
      <c r="M117" s="101">
        <f t="shared" si="7"/>
        <v>82.39</v>
      </c>
      <c r="N117" s="101">
        <v>5.39</v>
      </c>
      <c r="O117" s="101">
        <f t="shared" si="4"/>
        <v>82.39</v>
      </c>
      <c r="P117" s="101">
        <v>82.5</v>
      </c>
      <c r="Q117" s="102"/>
      <c r="R117" s="110"/>
      <c r="S117" s="104"/>
      <c r="T117" s="104"/>
      <c r="U117" s="104"/>
      <c r="V117" s="104"/>
      <c r="W117" s="31"/>
    </row>
    <row r="118" spans="1:23" x14ac:dyDescent="0.4">
      <c r="A118" s="96">
        <v>114</v>
      </c>
      <c r="B118" s="97" t="s">
        <v>3568</v>
      </c>
      <c r="C118" s="33" t="s">
        <v>3574</v>
      </c>
      <c r="D118" s="3" t="s">
        <v>645</v>
      </c>
      <c r="E118" s="99" t="str">
        <f>INDEX(type2!D:D,MATCH(D118,type2!C:C,0))</f>
        <v>นางมัทรี เวชวิธาน</v>
      </c>
      <c r="F118" s="144" t="s">
        <v>646</v>
      </c>
      <c r="G118" s="3" t="s">
        <v>3252</v>
      </c>
      <c r="H118" s="5">
        <v>38.5</v>
      </c>
      <c r="I118" s="49">
        <v>2.7</v>
      </c>
      <c r="J118" s="100">
        <v>40</v>
      </c>
      <c r="K118" s="49">
        <f t="shared" si="5"/>
        <v>140</v>
      </c>
      <c r="L118" s="101">
        <f t="shared" si="6"/>
        <v>9.8000000000000007</v>
      </c>
      <c r="M118" s="101">
        <f t="shared" si="7"/>
        <v>149.80000000000001</v>
      </c>
      <c r="N118" s="101">
        <v>12.5</v>
      </c>
      <c r="O118" s="101">
        <f t="shared" si="4"/>
        <v>191</v>
      </c>
      <c r="P118" s="100">
        <v>191</v>
      </c>
      <c r="Q118" s="102"/>
      <c r="R118" s="110"/>
      <c r="S118" s="104"/>
      <c r="T118" s="104"/>
      <c r="U118" s="104"/>
      <c r="V118" s="104"/>
      <c r="W118" s="31"/>
    </row>
    <row r="119" spans="1:23" x14ac:dyDescent="0.4">
      <c r="A119" s="96">
        <v>115</v>
      </c>
      <c r="B119" s="97" t="s">
        <v>3568</v>
      </c>
      <c r="C119" s="33" t="s">
        <v>3575</v>
      </c>
      <c r="D119" s="3" t="s">
        <v>630</v>
      </c>
      <c r="E119" s="99" t="str">
        <f>INDEX(type2!D:D,MATCH(D119,type2!C:C,0))</f>
        <v>นายสมบูรณ์ เพชรล้วน (แถงหลัง)</v>
      </c>
      <c r="F119" s="99" t="str">
        <f>VLOOKUP(E119,[1]type2!D$1:F$65536,2,0)</f>
        <v>223 ถ.มหาราช ต.ปากน้ำ อ.เมืองกระบี่ จ.กระบี่</v>
      </c>
      <c r="G119" s="3" t="s">
        <v>59</v>
      </c>
      <c r="H119" s="5">
        <v>0</v>
      </c>
      <c r="I119" s="49">
        <v>0</v>
      </c>
      <c r="J119" s="100">
        <v>29</v>
      </c>
      <c r="K119" s="49">
        <f t="shared" si="5"/>
        <v>101.5</v>
      </c>
      <c r="L119" s="101">
        <f t="shared" si="6"/>
        <v>7.1050000000000004</v>
      </c>
      <c r="M119" s="101">
        <f t="shared" si="7"/>
        <v>108.605</v>
      </c>
      <c r="N119" s="101">
        <v>7.11</v>
      </c>
      <c r="O119" s="101">
        <f t="shared" si="4"/>
        <v>108.61</v>
      </c>
      <c r="P119" s="101">
        <v>108.75</v>
      </c>
      <c r="Q119" s="102"/>
      <c r="R119" s="109"/>
      <c r="S119" s="104"/>
      <c r="T119" s="104"/>
      <c r="U119" s="104"/>
      <c r="V119" s="104"/>
      <c r="W119" s="31"/>
    </row>
    <row r="120" spans="1:23" x14ac:dyDescent="0.4">
      <c r="A120" s="96">
        <v>116</v>
      </c>
      <c r="B120" s="97" t="s">
        <v>3568</v>
      </c>
      <c r="C120" s="33" t="s">
        <v>3576</v>
      </c>
      <c r="D120" s="3" t="s">
        <v>621</v>
      </c>
      <c r="E120" s="99" t="str">
        <f>INDEX(type2!D:D,MATCH(D120,type2!C:C,0))</f>
        <v>นายสำรวจ รัตนศิริวงศ์วุฒิ</v>
      </c>
      <c r="F120" s="99" t="str">
        <f>VLOOKUP(E120,[1]type2!D$1:F$65536,2,0)</f>
        <v>211 ถ.มหาราช ต.ปากน้ำ อ.เมืองกระบี่ จ.กระบี่</v>
      </c>
      <c r="G120" s="3" t="s">
        <v>3252</v>
      </c>
      <c r="H120" s="5">
        <v>42</v>
      </c>
      <c r="I120" s="49">
        <v>2.94</v>
      </c>
      <c r="J120" s="100">
        <v>9</v>
      </c>
      <c r="K120" s="49">
        <f t="shared" si="5"/>
        <v>31.5</v>
      </c>
      <c r="L120" s="101">
        <f t="shared" si="6"/>
        <v>2.2050000000000001</v>
      </c>
      <c r="M120" s="101">
        <f t="shared" si="7"/>
        <v>33.704999999999998</v>
      </c>
      <c r="N120" s="101">
        <v>5.15</v>
      </c>
      <c r="O120" s="101">
        <f t="shared" si="4"/>
        <v>78.650000000000006</v>
      </c>
      <c r="P120" s="100">
        <v>78.75</v>
      </c>
      <c r="Q120" s="102"/>
      <c r="R120" s="109"/>
      <c r="S120" s="104"/>
      <c r="T120" s="104"/>
      <c r="U120" s="104"/>
      <c r="V120" s="104"/>
      <c r="W120" s="31"/>
    </row>
    <row r="121" spans="1:23" x14ac:dyDescent="0.4">
      <c r="A121" s="96">
        <v>117</v>
      </c>
      <c r="B121" s="97" t="s">
        <v>3568</v>
      </c>
      <c r="C121" s="33" t="s">
        <v>3577</v>
      </c>
      <c r="D121" s="3" t="s">
        <v>624</v>
      </c>
      <c r="E121" s="99" t="str">
        <f>INDEX(type2!D:D,MATCH(D121,type2!C:C,0))</f>
        <v>นายสมบูรณ์ เพชรล้วน (เก็บเงิน ร้านอาร์เทเลคอม มหาราช)</v>
      </c>
      <c r="F121" s="99" t="str">
        <f>VLOOKUP(E121,[1]type2!D$1:F$65536,2,0)</f>
        <v>215 ถ.มหาราช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60</v>
      </c>
      <c r="K121" s="49">
        <f t="shared" si="5"/>
        <v>210</v>
      </c>
      <c r="L121" s="101">
        <f t="shared" si="6"/>
        <v>14.700000000000001</v>
      </c>
      <c r="M121" s="101">
        <f t="shared" si="7"/>
        <v>224.7</v>
      </c>
      <c r="N121" s="101">
        <v>14.7</v>
      </c>
      <c r="O121" s="101">
        <f t="shared" si="4"/>
        <v>224.7</v>
      </c>
      <c r="P121" s="101">
        <v>224.75</v>
      </c>
      <c r="Q121" s="102"/>
      <c r="R121" s="109"/>
      <c r="S121" s="104"/>
      <c r="T121" s="104"/>
      <c r="U121" s="104"/>
      <c r="V121" s="104"/>
      <c r="W121" s="31"/>
    </row>
    <row r="122" spans="1:23" x14ac:dyDescent="0.4">
      <c r="A122" s="96">
        <v>118</v>
      </c>
      <c r="B122" s="97" t="s">
        <v>3568</v>
      </c>
      <c r="C122" s="33" t="s">
        <v>3578</v>
      </c>
      <c r="D122" s="3" t="s">
        <v>592</v>
      </c>
      <c r="E122" s="99" t="str">
        <f>INDEX(type2!D:D,MATCH(D122,type2!C:C,0))</f>
        <v>บจก.บุหงาธานี สำนักงานใหญ่ เลขผู้เสียภาษี 0815549001171</v>
      </c>
      <c r="F122" s="99" t="str">
        <f>VLOOKUP(E122,[1]type2!D$1:F$65536,2,0)</f>
        <v>169-173 ถ.มหาราช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75</v>
      </c>
      <c r="K122" s="49">
        <f t="shared" si="5"/>
        <v>262.5</v>
      </c>
      <c r="L122" s="101">
        <f t="shared" si="6"/>
        <v>18.375</v>
      </c>
      <c r="M122" s="101">
        <f t="shared" si="7"/>
        <v>280.875</v>
      </c>
      <c r="N122" s="101">
        <v>18.38</v>
      </c>
      <c r="O122" s="101">
        <f t="shared" si="4"/>
        <v>280.88</v>
      </c>
      <c r="P122" s="100">
        <v>281</v>
      </c>
      <c r="Q122" s="102"/>
      <c r="R122" s="110"/>
      <c r="S122" s="104"/>
      <c r="T122" s="104"/>
      <c r="U122" s="104"/>
      <c r="V122" s="104"/>
      <c r="W122" s="31"/>
    </row>
    <row r="123" spans="1:23" x14ac:dyDescent="0.4">
      <c r="A123" s="96">
        <v>119</v>
      </c>
      <c r="B123" s="97" t="s">
        <v>3568</v>
      </c>
      <c r="C123" s="33" t="s">
        <v>3579</v>
      </c>
      <c r="D123" s="3" t="s">
        <v>106</v>
      </c>
      <c r="E123" s="99" t="str">
        <f>INDEX(type2!D:D,MATCH(D123,type2!C:C,0))</f>
        <v>นางฉัตรกมล ปากลาว</v>
      </c>
      <c r="F123" s="99" t="str">
        <f>VLOOKUP(E123,[1]type2!D$1:F$65536,2,0)</f>
        <v xml:space="preserve">11/1 ถ.มหาราช ซ.11 ต.ปากน้ำ อ.เมืองกระบี่ จ.กระบี่ </v>
      </c>
      <c r="G123" s="3" t="s">
        <v>59</v>
      </c>
      <c r="H123" s="5">
        <v>0</v>
      </c>
      <c r="I123" s="49">
        <v>0</v>
      </c>
      <c r="J123" s="100">
        <v>4</v>
      </c>
      <c r="K123" s="49">
        <f t="shared" si="5"/>
        <v>14</v>
      </c>
      <c r="L123" s="101">
        <f t="shared" si="6"/>
        <v>0.98000000000000009</v>
      </c>
      <c r="M123" s="101">
        <f t="shared" si="7"/>
        <v>14.98</v>
      </c>
      <c r="N123" s="101">
        <v>0.98</v>
      </c>
      <c r="O123" s="101">
        <f t="shared" si="4"/>
        <v>14.98</v>
      </c>
      <c r="P123" s="101">
        <v>15</v>
      </c>
      <c r="Q123" s="102"/>
      <c r="R123" s="110"/>
      <c r="S123" s="104"/>
      <c r="T123" s="104"/>
      <c r="U123" s="104"/>
      <c r="V123" s="104"/>
      <c r="W123" s="31"/>
    </row>
    <row r="124" spans="1:23" x14ac:dyDescent="0.4">
      <c r="A124" s="96">
        <v>120</v>
      </c>
      <c r="B124" s="97" t="s">
        <v>3568</v>
      </c>
      <c r="C124" s="33" t="s">
        <v>3580</v>
      </c>
      <c r="D124" s="3" t="s">
        <v>147</v>
      </c>
      <c r="E124" s="99" t="str">
        <f>INDEX(type2!D:D,MATCH(D124,type2!C:C,0))</f>
        <v>นางปิยาณี ดัชณาภิรมย์(สมาร์ทชอท)</v>
      </c>
      <c r="F124" s="99" t="str">
        <f>VLOOKUP(E124,[1]type2!D$1:F$65536,2,0)</f>
        <v>9 ถ.มหาราช ซ.9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20</v>
      </c>
      <c r="K124" s="49">
        <f t="shared" si="5"/>
        <v>70</v>
      </c>
      <c r="L124" s="101">
        <f t="shared" si="6"/>
        <v>4.9000000000000004</v>
      </c>
      <c r="M124" s="101">
        <f t="shared" si="7"/>
        <v>74.900000000000006</v>
      </c>
      <c r="N124" s="101">
        <v>4.9000000000000004</v>
      </c>
      <c r="O124" s="101">
        <f t="shared" si="4"/>
        <v>74.900000000000006</v>
      </c>
      <c r="P124" s="100">
        <v>75</v>
      </c>
      <c r="Q124" s="108"/>
      <c r="R124" s="110"/>
      <c r="S124" s="104"/>
      <c r="T124" s="104"/>
      <c r="U124" s="104"/>
      <c r="V124" s="104"/>
      <c r="W124" s="31"/>
    </row>
    <row r="125" spans="1:23" x14ac:dyDescent="0.4">
      <c r="A125" s="96">
        <v>121</v>
      </c>
      <c r="B125" s="97" t="s">
        <v>3568</v>
      </c>
      <c r="C125" s="33" t="s">
        <v>3581</v>
      </c>
      <c r="D125" s="3" t="s">
        <v>92</v>
      </c>
      <c r="E125" s="99" t="str">
        <f>INDEX(type2!D:D,MATCH(D125,type2!C:C,0))</f>
        <v>นายสมศักดิ์ ผิวเหลือง(บิวตี้แลนด์)</v>
      </c>
      <c r="F125" s="99" t="str">
        <f>VLOOKUP(E125,[1]type2!D$1:F$65536,2,0)</f>
        <v>11 ถ.มหาราช ซ.9 ต.ปากน้ำ อ.เมืองกระบี่ จ.กระบี่</v>
      </c>
      <c r="G125" s="3" t="s">
        <v>59</v>
      </c>
      <c r="H125" s="5">
        <v>0</v>
      </c>
      <c r="I125" s="49">
        <v>0</v>
      </c>
      <c r="J125" s="100">
        <v>7</v>
      </c>
      <c r="K125" s="49">
        <f t="shared" si="5"/>
        <v>24.5</v>
      </c>
      <c r="L125" s="101">
        <f t="shared" si="6"/>
        <v>1.7150000000000001</v>
      </c>
      <c r="M125" s="101">
        <f t="shared" si="7"/>
        <v>26.215</v>
      </c>
      <c r="N125" s="101">
        <v>1.72</v>
      </c>
      <c r="O125" s="101">
        <f t="shared" si="4"/>
        <v>26.220000000000002</v>
      </c>
      <c r="P125" s="101">
        <v>26.25</v>
      </c>
      <c r="Q125" s="108"/>
      <c r="R125" s="109"/>
      <c r="S125" s="104"/>
      <c r="T125" s="104"/>
      <c r="U125" s="104"/>
      <c r="V125" s="104"/>
      <c r="W125" s="31"/>
    </row>
    <row r="126" spans="1:23" x14ac:dyDescent="0.4">
      <c r="A126" s="96">
        <v>122</v>
      </c>
      <c r="B126" s="97" t="s">
        <v>3568</v>
      </c>
      <c r="C126" s="33" t="s">
        <v>3582</v>
      </c>
      <c r="D126" s="3" t="s">
        <v>87</v>
      </c>
      <c r="E126" s="99" t="str">
        <f>INDEX(type2!D:D,MATCH(D126,type2!C:C,0))</f>
        <v>บริษัท ซีพีเอฟเทรดดิ้ง จำกัด เลขที่ผู้เสียภาษีอากร 0105543112865</v>
      </c>
      <c r="F126" s="99" t="str">
        <f>VLOOKUP(E126,[1]type2!D$1:F$65536,2,0)</f>
        <v>3 ถ.มหาราช ซ.9  ต.ปากน้ำ อ.เมืองกระบี่ จ.กระบี่ (สาขา 310)</v>
      </c>
      <c r="G126" s="3" t="s">
        <v>59</v>
      </c>
      <c r="H126" s="5">
        <v>0</v>
      </c>
      <c r="I126" s="49">
        <v>0</v>
      </c>
      <c r="J126" s="100">
        <v>23</v>
      </c>
      <c r="K126" s="49">
        <f t="shared" si="5"/>
        <v>80.5</v>
      </c>
      <c r="L126" s="101">
        <f t="shared" si="6"/>
        <v>5.6350000000000007</v>
      </c>
      <c r="M126" s="101">
        <f t="shared" si="7"/>
        <v>86.135000000000005</v>
      </c>
      <c r="N126" s="101">
        <v>5.64</v>
      </c>
      <c r="O126" s="101">
        <f t="shared" si="4"/>
        <v>86.14</v>
      </c>
      <c r="P126" s="100">
        <v>86.25</v>
      </c>
      <c r="Q126" s="108"/>
      <c r="R126" s="109"/>
      <c r="S126" s="104"/>
      <c r="T126" s="104"/>
      <c r="U126" s="104"/>
      <c r="V126" s="104"/>
      <c r="W126" s="31"/>
    </row>
    <row r="127" spans="1:23" x14ac:dyDescent="0.4">
      <c r="A127" s="96">
        <v>123</v>
      </c>
      <c r="B127" s="97" t="s">
        <v>3568</v>
      </c>
      <c r="C127" s="33" t="s">
        <v>3583</v>
      </c>
      <c r="D127" s="3" t="s">
        <v>222</v>
      </c>
      <c r="E127" s="99" t="str">
        <f>INDEX(type2!D:D,MATCH(D127,type2!C:C,0))</f>
        <v>นายไข่ สองสมุทร(เจ๊แดง)</v>
      </c>
      <c r="F127" s="99" t="str">
        <f>VLOOKUP(E127,[1]type2!D$1:F$65536,2,0)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49">
        <v>0</v>
      </c>
      <c r="J127" s="100">
        <v>42</v>
      </c>
      <c r="K127" s="49">
        <f t="shared" si="5"/>
        <v>147</v>
      </c>
      <c r="L127" s="101">
        <f t="shared" si="6"/>
        <v>10.290000000000001</v>
      </c>
      <c r="M127" s="101">
        <f t="shared" si="7"/>
        <v>157.29</v>
      </c>
      <c r="N127" s="101">
        <v>10.29</v>
      </c>
      <c r="O127" s="101">
        <f t="shared" si="4"/>
        <v>157.29</v>
      </c>
      <c r="P127" s="101">
        <v>157.5</v>
      </c>
      <c r="Q127" s="108"/>
      <c r="R127" s="109"/>
      <c r="S127" s="104"/>
      <c r="T127" s="104"/>
      <c r="U127" s="104"/>
      <c r="V127" s="104"/>
      <c r="W127" s="31"/>
    </row>
    <row r="128" spans="1:23" x14ac:dyDescent="0.4">
      <c r="A128" s="96">
        <v>124</v>
      </c>
      <c r="B128" s="97" t="s">
        <v>3568</v>
      </c>
      <c r="C128" s="33" t="s">
        <v>3584</v>
      </c>
      <c r="D128" s="3" t="s">
        <v>76</v>
      </c>
      <c r="E128" s="99" t="str">
        <f>INDEX(type2!D:D,MATCH(D128,type2!C:C,0))</f>
        <v>น.ส.เบญจวรรณ ธัญญาทร</v>
      </c>
      <c r="F128" s="99" t="str">
        <f>VLOOKUP(E128,[1]type2!D$1:F$65536,2,0)</f>
        <v>49 ถ.มหาราช ซ.7 ต.ปากน้ำ อ.เมืองกระบี่ จ.กระบี่</v>
      </c>
      <c r="G128" s="3" t="s">
        <v>59</v>
      </c>
      <c r="H128" s="5">
        <v>0</v>
      </c>
      <c r="I128" s="49">
        <v>0</v>
      </c>
      <c r="J128" s="100">
        <v>46</v>
      </c>
      <c r="K128" s="49">
        <f t="shared" si="5"/>
        <v>161</v>
      </c>
      <c r="L128" s="101">
        <f t="shared" si="6"/>
        <v>11.270000000000001</v>
      </c>
      <c r="M128" s="101">
        <f t="shared" si="7"/>
        <v>172.27</v>
      </c>
      <c r="N128" s="101">
        <v>11.27</v>
      </c>
      <c r="O128" s="101">
        <f t="shared" si="4"/>
        <v>172.27</v>
      </c>
      <c r="P128" s="100">
        <v>172.5</v>
      </c>
      <c r="Q128" s="108"/>
      <c r="R128" s="110"/>
      <c r="S128" s="104"/>
      <c r="T128" s="104"/>
      <c r="U128" s="104"/>
      <c r="V128" s="104"/>
      <c r="W128" s="31"/>
    </row>
    <row r="129" spans="1:23" x14ac:dyDescent="0.4">
      <c r="A129" s="96">
        <v>125</v>
      </c>
      <c r="B129" s="97" t="s">
        <v>3568</v>
      </c>
      <c r="C129" s="33" t="s">
        <v>3585</v>
      </c>
      <c r="D129" s="3" t="s">
        <v>79</v>
      </c>
      <c r="E129" s="99" t="str">
        <f>INDEX(type2!D:D,MATCH(D129,type2!C:C,0))</f>
        <v>น.ส.ลดาวัลย์ ช่วยชาติ(เครื่องแกงบังหมาน)</v>
      </c>
      <c r="F129" s="99" t="str">
        <f>VLOOKUP(E129,[1]type2!D$1:F$65536,2,0)</f>
        <v>51 ถ.มหาราช ซ.7 ต.ปากน้ำ อ.เมืองกระบี่ จ.กระบี่</v>
      </c>
      <c r="G129" s="3" t="s">
        <v>3252</v>
      </c>
      <c r="H129" s="5">
        <v>157.5</v>
      </c>
      <c r="I129" s="49">
        <v>11.03</v>
      </c>
      <c r="J129" s="100">
        <v>48</v>
      </c>
      <c r="K129" s="49">
        <f t="shared" si="5"/>
        <v>168</v>
      </c>
      <c r="L129" s="101">
        <f t="shared" si="6"/>
        <v>11.760000000000002</v>
      </c>
      <c r="M129" s="101">
        <f t="shared" si="7"/>
        <v>179.76</v>
      </c>
      <c r="N129" s="101">
        <v>22.79</v>
      </c>
      <c r="O129" s="101">
        <f t="shared" si="4"/>
        <v>348.29</v>
      </c>
      <c r="P129" s="101">
        <v>348.5</v>
      </c>
      <c r="Q129" s="108"/>
      <c r="R129" s="110"/>
      <c r="S129" s="104"/>
      <c r="T129" s="104"/>
      <c r="U129" s="104"/>
      <c r="V129" s="104"/>
      <c r="W129" s="31"/>
    </row>
    <row r="130" spans="1:23" x14ac:dyDescent="0.4">
      <c r="A130" s="96">
        <v>126</v>
      </c>
      <c r="B130" s="97" t="s">
        <v>3568</v>
      </c>
      <c r="C130" s="33" t="s">
        <v>3586</v>
      </c>
      <c r="D130" s="3" t="s">
        <v>70</v>
      </c>
      <c r="E130" s="99" t="str">
        <f>INDEX(type2!D:D,MATCH(D130,type2!C:C,0))</f>
        <v>นายนพดล ผลึกเพ็ชร์</v>
      </c>
      <c r="F130" s="99" t="str">
        <f>VLOOKUP(E130,[1]type2!D$1:F$65536,2,0)</f>
        <v>27 ถ.มหาราช ซ.7 ต.ปากน้ำ อ.เมืองกระบี่ จ.กระบี่</v>
      </c>
      <c r="G130" s="3" t="s">
        <v>59</v>
      </c>
      <c r="H130" s="5">
        <v>0</v>
      </c>
      <c r="I130" s="49">
        <v>0</v>
      </c>
      <c r="J130" s="100">
        <v>15</v>
      </c>
      <c r="K130" s="49">
        <f t="shared" si="5"/>
        <v>52.5</v>
      </c>
      <c r="L130" s="101">
        <f t="shared" si="6"/>
        <v>3.6750000000000003</v>
      </c>
      <c r="M130" s="101">
        <f t="shared" si="7"/>
        <v>56.174999999999997</v>
      </c>
      <c r="N130" s="101">
        <v>3.68</v>
      </c>
      <c r="O130" s="101">
        <f t="shared" si="4"/>
        <v>56.18</v>
      </c>
      <c r="P130" s="100">
        <v>56.25</v>
      </c>
      <c r="Q130" s="108"/>
      <c r="R130" s="110"/>
      <c r="S130" s="104"/>
      <c r="T130" s="104"/>
      <c r="U130" s="104"/>
      <c r="V130" s="104"/>
      <c r="W130" s="31"/>
    </row>
    <row r="131" spans="1:23" x14ac:dyDescent="0.4">
      <c r="A131" s="96">
        <v>127</v>
      </c>
      <c r="B131" s="97" t="s">
        <v>3568</v>
      </c>
      <c r="C131" s="33" t="s">
        <v>3587</v>
      </c>
      <c r="D131" s="3" t="s">
        <v>138</v>
      </c>
      <c r="E131" s="99" t="str">
        <f>INDEX(type2!D:D,MATCH(D131,type2!C:C,0))</f>
        <v>บริษัท เส้งโห ภูเก็ต จำกัด สาขากระบี่ เลขประจำตัวผู้เสียภาษี 0835533001436</v>
      </c>
      <c r="F131" s="99" t="str">
        <f>VLOOKUP(E131,[1]type2!D$1:F$65536,2,0)</f>
        <v>6,8,10,12 ถ.มหาราช ซ.7 ต.ปากน้ำ อ.เมืองกระบี่ จ.กระบี่</v>
      </c>
      <c r="G131" s="3" t="s">
        <v>59</v>
      </c>
      <c r="H131" s="5">
        <v>0</v>
      </c>
      <c r="I131" s="49">
        <v>0</v>
      </c>
      <c r="J131" s="100">
        <v>13</v>
      </c>
      <c r="K131" s="49">
        <f t="shared" si="5"/>
        <v>45.5</v>
      </c>
      <c r="L131" s="101">
        <f t="shared" si="6"/>
        <v>3.1850000000000005</v>
      </c>
      <c r="M131" s="101">
        <f t="shared" si="7"/>
        <v>48.685000000000002</v>
      </c>
      <c r="N131" s="101">
        <v>3.19</v>
      </c>
      <c r="O131" s="101">
        <f t="shared" si="4"/>
        <v>48.69</v>
      </c>
      <c r="P131" s="101">
        <v>48.75</v>
      </c>
      <c r="Q131" s="108"/>
      <c r="R131" s="109"/>
      <c r="S131" s="104"/>
      <c r="T131" s="104"/>
      <c r="U131" s="104"/>
      <c r="V131" s="104"/>
      <c r="W131" s="31"/>
    </row>
    <row r="132" spans="1:23" x14ac:dyDescent="0.4">
      <c r="A132" s="96">
        <v>128</v>
      </c>
      <c r="B132" s="97" t="s">
        <v>3568</v>
      </c>
      <c r="C132" s="33" t="s">
        <v>3588</v>
      </c>
      <c r="D132" s="3" t="s">
        <v>62</v>
      </c>
      <c r="E132" s="99" t="str">
        <f>INDEX(type2!D:D,MATCH(D132,type2!C:C,0))</f>
        <v>นางยุวดี เดชสิทธิ์ปวีรา(กระบี่ชานมไข่มุก)</v>
      </c>
      <c r="F132" s="99" t="str">
        <f>VLOOKUP(E132,[1]type2!D$1:F$65536,2,0)</f>
        <v>7 ถ.มหาราช ซ.7 ต.ปากน้ำ อ.เมืองกระบี่ จ.กระบี่</v>
      </c>
      <c r="G132" s="3" t="s">
        <v>59</v>
      </c>
      <c r="H132" s="5">
        <v>0</v>
      </c>
      <c r="I132" s="49">
        <v>0</v>
      </c>
      <c r="J132" s="100">
        <v>43</v>
      </c>
      <c r="K132" s="49">
        <f t="shared" si="5"/>
        <v>150.5</v>
      </c>
      <c r="L132" s="101">
        <f t="shared" si="6"/>
        <v>10.535</v>
      </c>
      <c r="M132" s="101">
        <f t="shared" si="7"/>
        <v>161.035</v>
      </c>
      <c r="N132" s="101">
        <v>10.54</v>
      </c>
      <c r="O132" s="101">
        <f t="shared" si="4"/>
        <v>161.04</v>
      </c>
      <c r="P132" s="100">
        <v>161.25</v>
      </c>
      <c r="Q132" s="108"/>
      <c r="R132" s="109"/>
      <c r="S132" s="104"/>
      <c r="T132" s="104"/>
      <c r="U132" s="104"/>
      <c r="V132" s="104"/>
      <c r="W132" s="31"/>
    </row>
    <row r="133" spans="1:23" x14ac:dyDescent="0.4">
      <c r="A133" s="96">
        <v>129</v>
      </c>
      <c r="B133" s="97" t="s">
        <v>3568</v>
      </c>
      <c r="C133" s="33" t="s">
        <v>3589</v>
      </c>
      <c r="D133" s="3" t="s">
        <v>64</v>
      </c>
      <c r="E133" s="99" t="str">
        <f>INDEX(type2!D:D,MATCH(D133,type2!C:C,0))</f>
        <v>นางอรัญญา ลิ่มวงศกร(พลังธรรมชาติ)</v>
      </c>
      <c r="F133" s="99" t="str">
        <f>VLOOKUP(E133,[1]type2!D$1:F$65536,2,0)</f>
        <v>13 ถ.มหาราช ซ.7  ต.ปากน้ำ อ.เมืองกระบี่ จ.กระบี่</v>
      </c>
      <c r="G133" s="3" t="s">
        <v>59</v>
      </c>
      <c r="H133" s="5">
        <v>0</v>
      </c>
      <c r="I133" s="49">
        <v>0</v>
      </c>
      <c r="J133" s="100">
        <v>7</v>
      </c>
      <c r="K133" s="49">
        <f t="shared" si="5"/>
        <v>24.5</v>
      </c>
      <c r="L133" s="101">
        <f t="shared" si="6"/>
        <v>1.7150000000000001</v>
      </c>
      <c r="M133" s="101">
        <f t="shared" si="7"/>
        <v>26.215</v>
      </c>
      <c r="N133" s="101">
        <v>1.72</v>
      </c>
      <c r="O133" s="101">
        <f t="shared" si="4"/>
        <v>26.220000000000002</v>
      </c>
      <c r="P133" s="101">
        <v>26.25</v>
      </c>
      <c r="Q133" s="108"/>
      <c r="R133" s="114"/>
      <c r="S133" s="104"/>
      <c r="T133" s="104"/>
      <c r="U133" s="104"/>
      <c r="V133" s="104"/>
      <c r="W133" s="31"/>
    </row>
    <row r="134" spans="1:23" x14ac:dyDescent="0.4">
      <c r="A134" s="96">
        <v>130</v>
      </c>
      <c r="B134" s="97" t="s">
        <v>3568</v>
      </c>
      <c r="C134" s="33" t="s">
        <v>3590</v>
      </c>
      <c r="D134" s="3" t="s">
        <v>2254</v>
      </c>
      <c r="E134" s="99" t="str">
        <f>INDEX(type2!D:D,MATCH(D134,type2!C:C,0))</f>
        <v>นางจำเนียร ศรีเพชร</v>
      </c>
      <c r="F134" s="99" t="str">
        <f>VLOOKUP(E134,[1]type2!D$1:F$65536,2,0)</f>
        <v>14 ถ.มหาราช ซ.7 ต.ปากน้ำ อ.เมืองกระบี่ จ.กระบี่</v>
      </c>
      <c r="G134" s="3" t="s">
        <v>59</v>
      </c>
      <c r="H134" s="5">
        <v>0</v>
      </c>
      <c r="I134" s="49">
        <v>0</v>
      </c>
      <c r="J134" s="100">
        <v>51</v>
      </c>
      <c r="K134" s="49">
        <f t="shared" si="5"/>
        <v>178.5</v>
      </c>
      <c r="L134" s="101">
        <f t="shared" si="6"/>
        <v>12.495000000000001</v>
      </c>
      <c r="M134" s="101">
        <f t="shared" si="7"/>
        <v>190.995</v>
      </c>
      <c r="N134" s="101">
        <v>12.5</v>
      </c>
      <c r="O134" s="101">
        <f t="shared" ref="O134:O197" si="8">ROUNDUP(H134+I134+M134,2)</f>
        <v>191</v>
      </c>
      <c r="P134" s="100">
        <v>191</v>
      </c>
      <c r="Q134" s="108"/>
      <c r="R134" s="110"/>
      <c r="S134" s="104"/>
      <c r="T134" s="104"/>
      <c r="U134" s="104"/>
      <c r="V134" s="104"/>
      <c r="W134" s="31"/>
    </row>
    <row r="135" spans="1:23" x14ac:dyDescent="0.4">
      <c r="A135" s="96">
        <v>131</v>
      </c>
      <c r="B135" s="97" t="s">
        <v>3568</v>
      </c>
      <c r="C135" s="33" t="s">
        <v>3591</v>
      </c>
      <c r="D135" s="3" t="s">
        <v>60</v>
      </c>
      <c r="E135" s="99" t="str">
        <f>INDEX(type2!D:D,MATCH(D135,type2!C:C,0))</f>
        <v>น.ส.ผ่องศรี ภูเก้าล้วน (แฮปปี้โฮม)</v>
      </c>
      <c r="F135" s="99" t="str">
        <f>VLOOKUP(E135,[1]type2!D$1:F$65536,2,0)</f>
        <v>42 ถ.มหาราช ซ.5 ต.ปากน้ำ อ.เมืองกระบี่ จ.กระบี่</v>
      </c>
      <c r="G135" s="3" t="s">
        <v>59</v>
      </c>
      <c r="H135" s="5">
        <v>0</v>
      </c>
      <c r="I135" s="49">
        <v>0</v>
      </c>
      <c r="J135" s="100">
        <v>38</v>
      </c>
      <c r="K135" s="49">
        <f t="shared" ref="K135:K198" si="9">J135*3.5</f>
        <v>133</v>
      </c>
      <c r="L135" s="101">
        <f t="shared" ref="L135:L198" si="10">K135*7%</f>
        <v>9.31</v>
      </c>
      <c r="M135" s="101">
        <f t="shared" ref="M135:M198" si="11">SUM(K135+L135)</f>
        <v>142.31</v>
      </c>
      <c r="N135" s="101">
        <v>9.31</v>
      </c>
      <c r="O135" s="101">
        <f t="shared" si="8"/>
        <v>142.31</v>
      </c>
      <c r="P135" s="101">
        <v>142.5</v>
      </c>
      <c r="Q135" s="108"/>
      <c r="R135" s="110"/>
      <c r="S135" s="104"/>
      <c r="T135" s="104"/>
      <c r="U135" s="104"/>
      <c r="V135" s="104"/>
      <c r="W135" s="31"/>
    </row>
    <row r="136" spans="1:23" x14ac:dyDescent="0.4">
      <c r="A136" s="96">
        <v>132</v>
      </c>
      <c r="B136" s="97" t="s">
        <v>3568</v>
      </c>
      <c r="C136" s="33" t="s">
        <v>3592</v>
      </c>
      <c r="D136" s="3" t="s">
        <v>2106</v>
      </c>
      <c r="E136" s="99" t="str">
        <f>INDEX(type2!D:D,MATCH(D136,type2!C:C,0))</f>
        <v>นายสุวัฒน์ บุญชนะวิวัฒน์ (P.P.มารีนทัวส์)</v>
      </c>
      <c r="F136" s="99" t="str">
        <f>VLOOKUP(E136,[1]type2!D$1:F$65536,2,0)</f>
        <v>201/3-4 ถ.อุตรกิจ ต.ปากน้ำ อ.เมืองกระบี่ จ.กระบี่</v>
      </c>
      <c r="G136" s="3" t="s">
        <v>59</v>
      </c>
      <c r="H136" s="5">
        <v>0</v>
      </c>
      <c r="I136" s="49">
        <v>0</v>
      </c>
      <c r="J136" s="100">
        <v>4</v>
      </c>
      <c r="K136" s="49">
        <f t="shared" si="9"/>
        <v>14</v>
      </c>
      <c r="L136" s="101">
        <f t="shared" si="10"/>
        <v>0.98000000000000009</v>
      </c>
      <c r="M136" s="101">
        <f t="shared" si="11"/>
        <v>14.98</v>
      </c>
      <c r="N136" s="101">
        <v>0.98</v>
      </c>
      <c r="O136" s="101">
        <f t="shared" si="8"/>
        <v>14.98</v>
      </c>
      <c r="P136" s="100">
        <v>15</v>
      </c>
      <c r="Q136" s="108"/>
      <c r="R136" s="110"/>
      <c r="S136" s="104"/>
      <c r="T136" s="104"/>
      <c r="U136" s="104"/>
      <c r="V136" s="104"/>
      <c r="W136" s="31"/>
    </row>
    <row r="137" spans="1:23" x14ac:dyDescent="0.4">
      <c r="A137" s="96">
        <v>133</v>
      </c>
      <c r="B137" s="97" t="s">
        <v>3568</v>
      </c>
      <c r="C137" s="33" t="s">
        <v>3593</v>
      </c>
      <c r="D137" s="3" t="s">
        <v>3149</v>
      </c>
      <c r="E137" s="99" t="str">
        <f>INDEX(type2!D:D,MATCH(D137,type2!C:C,0))</f>
        <v>นายสุวัฒน์ บุญชนะวิวัฒน์(ซักผ้า)</v>
      </c>
      <c r="F137" s="99" t="str">
        <f>VLOOKUP(E137,[1]type2!D$1:F$65536,2,0)</f>
        <v>38/1 ถ.กระบี่ ต.ปากน้ำ อ.เมืองกระบี่ จ.กระบี่</v>
      </c>
      <c r="G137" s="3" t="s">
        <v>59</v>
      </c>
      <c r="H137" s="5">
        <v>0</v>
      </c>
      <c r="I137" s="49">
        <v>0</v>
      </c>
      <c r="J137" s="100">
        <v>12</v>
      </c>
      <c r="K137" s="49">
        <f t="shared" si="9"/>
        <v>42</v>
      </c>
      <c r="L137" s="101">
        <f t="shared" si="10"/>
        <v>2.9400000000000004</v>
      </c>
      <c r="M137" s="101">
        <f t="shared" si="11"/>
        <v>44.94</v>
      </c>
      <c r="N137" s="101">
        <v>2.94</v>
      </c>
      <c r="O137" s="101">
        <f t="shared" si="8"/>
        <v>44.94</v>
      </c>
      <c r="P137" s="101">
        <v>45</v>
      </c>
      <c r="Q137" s="108"/>
      <c r="R137" s="110"/>
      <c r="S137" s="104"/>
      <c r="T137" s="104"/>
      <c r="U137" s="104"/>
      <c r="V137" s="104"/>
      <c r="W137" s="31"/>
    </row>
    <row r="138" spans="1:23" x14ac:dyDescent="0.4">
      <c r="A138" s="96">
        <v>134</v>
      </c>
      <c r="B138" s="97" t="s">
        <v>3568</v>
      </c>
      <c r="C138" s="33" t="s">
        <v>3594</v>
      </c>
      <c r="D138" s="3" t="s">
        <v>794</v>
      </c>
      <c r="E138" s="99" t="str">
        <f>INDEX(type2!D:D,MATCH(D138,type2!C:C,0))</f>
        <v>นายสุวัฒน์ บุญชนะวิวัฒน์</v>
      </c>
      <c r="F138" s="144" t="s">
        <v>795</v>
      </c>
      <c r="G138" s="3" t="s">
        <v>59</v>
      </c>
      <c r="H138" s="5">
        <v>0</v>
      </c>
      <c r="I138" s="49">
        <v>0</v>
      </c>
      <c r="J138" s="100">
        <v>145</v>
      </c>
      <c r="K138" s="49">
        <f t="shared" si="9"/>
        <v>507.5</v>
      </c>
      <c r="L138" s="101">
        <f t="shared" si="10"/>
        <v>35.525000000000006</v>
      </c>
      <c r="M138" s="101">
        <f t="shared" si="11"/>
        <v>543.02499999999998</v>
      </c>
      <c r="N138" s="101">
        <v>35.53</v>
      </c>
      <c r="O138" s="101">
        <f t="shared" si="8"/>
        <v>543.03</v>
      </c>
      <c r="P138" s="100">
        <v>543.25</v>
      </c>
      <c r="Q138" s="108"/>
      <c r="R138" s="110"/>
      <c r="S138" s="104"/>
      <c r="T138" s="104"/>
      <c r="U138" s="104"/>
      <c r="V138" s="104"/>
      <c r="W138" s="31"/>
    </row>
    <row r="139" spans="1:23" x14ac:dyDescent="0.4">
      <c r="A139" s="96">
        <v>135</v>
      </c>
      <c r="B139" s="97" t="s">
        <v>3568</v>
      </c>
      <c r="C139" s="33" t="s">
        <v>3595</v>
      </c>
      <c r="D139" s="3" t="s">
        <v>3021</v>
      </c>
      <c r="E139" s="99" t="str">
        <f>INDEX(type2!D:D,MATCH(D139,type2!C:C,0))</f>
        <v>นายเชาว์ลิต วโนทยาโรจน์(ทำฟัน)</v>
      </c>
      <c r="F139" s="99" t="str">
        <f>VLOOKUP(E139,[1]type2!D$1:F$65536,2,0)</f>
        <v>167/1 ถ.อุตรกิจ ต.ปากน้ำ อ.เมืองกระบี่ จ.กระบี่</v>
      </c>
      <c r="G139" s="3" t="s">
        <v>59</v>
      </c>
      <c r="H139" s="5">
        <v>0</v>
      </c>
      <c r="I139" s="49">
        <v>0</v>
      </c>
      <c r="J139" s="100">
        <v>3</v>
      </c>
      <c r="K139" s="49">
        <f t="shared" si="9"/>
        <v>10.5</v>
      </c>
      <c r="L139" s="101">
        <f t="shared" si="10"/>
        <v>0.7350000000000001</v>
      </c>
      <c r="M139" s="101">
        <f t="shared" si="11"/>
        <v>11.234999999999999</v>
      </c>
      <c r="N139" s="101">
        <v>0.74</v>
      </c>
      <c r="O139" s="101">
        <f t="shared" si="8"/>
        <v>11.24</v>
      </c>
      <c r="P139" s="101">
        <v>11.25</v>
      </c>
      <c r="Q139" s="108"/>
      <c r="R139" s="110"/>
      <c r="S139" s="104"/>
      <c r="T139" s="104"/>
      <c r="U139" s="104"/>
      <c r="V139" s="104"/>
      <c r="W139" s="31"/>
    </row>
    <row r="140" spans="1:23" x14ac:dyDescent="0.4">
      <c r="A140" s="96">
        <v>136</v>
      </c>
      <c r="B140" s="97" t="s">
        <v>3568</v>
      </c>
      <c r="C140" s="33" t="s">
        <v>3596</v>
      </c>
      <c r="D140" s="3" t="s">
        <v>2075</v>
      </c>
      <c r="E140" s="99" t="str">
        <f>INDEX(type2!D:D,MATCH(D140,type2!C:C,0))</f>
        <v>นายขุ้น หงษ์ยศ (ร้านศรีฟ้า)</v>
      </c>
      <c r="F140" s="99" t="str">
        <f>VLOOKUP(E140,[1]type2!D$1:F$65536,2,0)</f>
        <v>153 ถ.อุตรกิจ ต.ปากน้ำ อ.เมืองกระบี่ จ.กระบี่</v>
      </c>
      <c r="G140" s="3" t="s">
        <v>59</v>
      </c>
      <c r="H140" s="5">
        <v>0</v>
      </c>
      <c r="I140" s="49">
        <v>0</v>
      </c>
      <c r="J140" s="100">
        <v>40</v>
      </c>
      <c r="K140" s="49">
        <f t="shared" si="9"/>
        <v>140</v>
      </c>
      <c r="L140" s="101">
        <f t="shared" si="10"/>
        <v>9.8000000000000007</v>
      </c>
      <c r="M140" s="101">
        <f t="shared" si="11"/>
        <v>149.80000000000001</v>
      </c>
      <c r="N140" s="101">
        <v>9.8000000000000007</v>
      </c>
      <c r="O140" s="101">
        <f t="shared" si="8"/>
        <v>149.80000000000001</v>
      </c>
      <c r="P140" s="100">
        <v>150</v>
      </c>
      <c r="Q140" s="108"/>
      <c r="R140" s="110"/>
      <c r="S140" s="104"/>
      <c r="T140" s="104"/>
      <c r="U140" s="104"/>
      <c r="V140" s="104"/>
      <c r="W140" s="31"/>
    </row>
    <row r="141" spans="1:23" x14ac:dyDescent="0.4">
      <c r="A141" s="96">
        <v>137</v>
      </c>
      <c r="B141" s="97" t="s">
        <v>3568</v>
      </c>
      <c r="C141" s="33" t="s">
        <v>3597</v>
      </c>
      <c r="D141" s="3" t="s">
        <v>2072</v>
      </c>
      <c r="E141" s="99" t="str">
        <f>INDEX(type2!D:D,MATCH(D141,type2!C:C,0))</f>
        <v>นางทิพา สกลกิตติวัฒน์</v>
      </c>
      <c r="F141" s="99" t="str">
        <f>VLOOKUP(E141,[1]type2!D$1:F$65536,2,0)</f>
        <v>127 ถ.อุตรกิจ ต.ปากน้ำ อ.เมืองกระบี่ จ.กระบี่</v>
      </c>
      <c r="G141" s="3" t="s">
        <v>59</v>
      </c>
      <c r="H141" s="5">
        <v>0</v>
      </c>
      <c r="I141" s="49">
        <v>0</v>
      </c>
      <c r="J141" s="100">
        <v>2</v>
      </c>
      <c r="K141" s="49">
        <f t="shared" si="9"/>
        <v>7</v>
      </c>
      <c r="L141" s="101">
        <f t="shared" si="10"/>
        <v>0.49000000000000005</v>
      </c>
      <c r="M141" s="101">
        <f t="shared" si="11"/>
        <v>7.49</v>
      </c>
      <c r="N141" s="101">
        <v>0.49</v>
      </c>
      <c r="O141" s="101">
        <f t="shared" si="8"/>
        <v>7.49</v>
      </c>
      <c r="P141" s="101">
        <v>7.5</v>
      </c>
      <c r="Q141" s="108"/>
      <c r="R141" s="110"/>
      <c r="S141" s="104"/>
      <c r="T141" s="104"/>
      <c r="U141" s="104"/>
      <c r="V141" s="104"/>
      <c r="W141" s="31"/>
    </row>
    <row r="142" spans="1:23" x14ac:dyDescent="0.4">
      <c r="A142" s="96">
        <v>138</v>
      </c>
      <c r="B142" s="97" t="s">
        <v>3568</v>
      </c>
      <c r="C142" s="33" t="s">
        <v>3598</v>
      </c>
      <c r="D142" s="3" t="s">
        <v>2057</v>
      </c>
      <c r="E142" s="99" t="str">
        <f>INDEX(type2!D:D,MATCH(D142,type2!C:C,0))</f>
        <v>นายโอ้ยเหี้ยง แซ่โค้ว (บุญรับ ทราเวล แอนด์ ทัวร์)</v>
      </c>
      <c r="F142" s="99" t="str">
        <f>VLOOKUP(E142,[1]type2!D$1:F$65536,2,0)</f>
        <v>101 ถ.อุตรกิจ ต.ปากน้ำ อ.เมืองกระบี่ จ.กระบี่</v>
      </c>
      <c r="G142" s="3" t="s">
        <v>59</v>
      </c>
      <c r="H142" s="5">
        <v>0</v>
      </c>
      <c r="I142" s="49">
        <v>0</v>
      </c>
      <c r="J142" s="100">
        <v>27</v>
      </c>
      <c r="K142" s="49">
        <f t="shared" si="9"/>
        <v>94.5</v>
      </c>
      <c r="L142" s="101">
        <f t="shared" si="10"/>
        <v>6.6150000000000002</v>
      </c>
      <c r="M142" s="101">
        <f t="shared" si="11"/>
        <v>101.11499999999999</v>
      </c>
      <c r="N142" s="101">
        <v>6.62</v>
      </c>
      <c r="O142" s="101">
        <f t="shared" si="8"/>
        <v>101.12</v>
      </c>
      <c r="P142" s="100">
        <v>101.25</v>
      </c>
      <c r="Q142" s="108"/>
      <c r="R142" s="110"/>
      <c r="S142" s="104"/>
      <c r="T142" s="104"/>
      <c r="U142" s="104"/>
      <c r="V142" s="104"/>
      <c r="W142" s="31"/>
    </row>
    <row r="143" spans="1:23" x14ac:dyDescent="0.4">
      <c r="A143" s="96">
        <v>139</v>
      </c>
      <c r="B143" s="97" t="s">
        <v>3568</v>
      </c>
      <c r="C143" s="33" t="s">
        <v>3599</v>
      </c>
      <c r="D143" s="3" t="s">
        <v>2049</v>
      </c>
      <c r="E143" s="99" t="str">
        <f>INDEX(type2!D:D,MATCH(D143,type2!C:C,0))</f>
        <v>น.ส.นิตยา จันทร์วุฒิพงษ์</v>
      </c>
      <c r="F143" s="144" t="s">
        <v>2050</v>
      </c>
      <c r="G143" s="3" t="s">
        <v>59</v>
      </c>
      <c r="H143" s="5">
        <v>0</v>
      </c>
      <c r="I143" s="49">
        <v>0</v>
      </c>
      <c r="J143" s="100">
        <v>23</v>
      </c>
      <c r="K143" s="49">
        <f t="shared" si="9"/>
        <v>80.5</v>
      </c>
      <c r="L143" s="101">
        <f t="shared" si="10"/>
        <v>5.6350000000000007</v>
      </c>
      <c r="M143" s="101">
        <f t="shared" si="11"/>
        <v>86.135000000000005</v>
      </c>
      <c r="N143" s="101">
        <v>5.64</v>
      </c>
      <c r="O143" s="101">
        <f t="shared" si="8"/>
        <v>86.14</v>
      </c>
      <c r="P143" s="101">
        <v>86.25</v>
      </c>
      <c r="Q143" s="108"/>
      <c r="R143" s="110"/>
      <c r="S143" s="104"/>
      <c r="T143" s="104"/>
      <c r="U143" s="104"/>
      <c r="V143" s="104"/>
      <c r="W143" s="31"/>
    </row>
    <row r="144" spans="1:23" x14ac:dyDescent="0.4">
      <c r="A144" s="96">
        <v>140</v>
      </c>
      <c r="B144" s="97" t="s">
        <v>3568</v>
      </c>
      <c r="C144" s="33" t="s">
        <v>3600</v>
      </c>
      <c r="D144" s="3" t="s">
        <v>2043</v>
      </c>
      <c r="E144" s="99" t="str">
        <f>INDEX(type2!D:D,MATCH(D144,type2!C:C,0))</f>
        <v>นายโหว โอ๊กโหว่ง (ไอซ์ &amp; โอ๊ต)</v>
      </c>
      <c r="F144" s="99" t="str">
        <f>VLOOKUP(E144,[1]type2!D$1:F$65536,2,0)</f>
        <v>81 ถ.อุตรกิจ ต.ปากน้ำ อ.เมืองกระบี่ จ.กระบี่</v>
      </c>
      <c r="G144" s="3" t="s">
        <v>59</v>
      </c>
      <c r="H144" s="5">
        <v>0</v>
      </c>
      <c r="I144" s="49">
        <v>0</v>
      </c>
      <c r="J144" s="100">
        <v>25</v>
      </c>
      <c r="K144" s="49">
        <f t="shared" si="9"/>
        <v>87.5</v>
      </c>
      <c r="L144" s="101">
        <f t="shared" si="10"/>
        <v>6.1250000000000009</v>
      </c>
      <c r="M144" s="101">
        <f t="shared" si="11"/>
        <v>93.625</v>
      </c>
      <c r="N144" s="101">
        <v>6.13</v>
      </c>
      <c r="O144" s="101">
        <f t="shared" si="8"/>
        <v>93.63000000000001</v>
      </c>
      <c r="P144" s="100">
        <v>93.75</v>
      </c>
      <c r="Q144" s="108"/>
      <c r="R144" s="110"/>
      <c r="S144" s="104"/>
      <c r="T144" s="104"/>
      <c r="U144" s="104"/>
      <c r="V144" s="104"/>
      <c r="W144" s="31"/>
    </row>
    <row r="145" spans="1:23" x14ac:dyDescent="0.4">
      <c r="A145" s="96">
        <v>141</v>
      </c>
      <c r="B145" s="97" t="s">
        <v>3568</v>
      </c>
      <c r="C145" s="33" t="s">
        <v>3601</v>
      </c>
      <c r="D145" s="3" t="s">
        <v>2016</v>
      </c>
      <c r="E145" s="99" t="str">
        <f>INDEX(type2!D:D,MATCH(D145,type2!C:C,0))</f>
        <v>นายร่วง รัตนกาญจน์-พี่จวบ (วัฒนา อิเล็กทรอนิกส์)</v>
      </c>
      <c r="F145" s="99" t="str">
        <f>VLOOKUP(E145,[1]type2!D$1:F$65536,2,0)</f>
        <v>29 ถ.อุตรกิจ ต.ปากน้ำ อ.เมืองกระบี่ จ.กระบี่</v>
      </c>
      <c r="G145" s="3" t="s">
        <v>59</v>
      </c>
      <c r="H145" s="5">
        <v>0</v>
      </c>
      <c r="I145" s="49">
        <v>0</v>
      </c>
      <c r="J145" s="100">
        <v>14</v>
      </c>
      <c r="K145" s="49">
        <f t="shared" si="9"/>
        <v>49</v>
      </c>
      <c r="L145" s="101">
        <f t="shared" si="10"/>
        <v>3.43</v>
      </c>
      <c r="M145" s="101">
        <f t="shared" si="11"/>
        <v>52.43</v>
      </c>
      <c r="N145" s="101">
        <v>3.43</v>
      </c>
      <c r="O145" s="101">
        <f t="shared" si="8"/>
        <v>52.43</v>
      </c>
      <c r="P145" s="101">
        <v>52.5</v>
      </c>
      <c r="Q145" s="108"/>
      <c r="R145" s="110"/>
      <c r="S145" s="104"/>
      <c r="T145" s="104"/>
      <c r="U145" s="104"/>
      <c r="V145" s="104"/>
      <c r="W145" s="31"/>
    </row>
    <row r="146" spans="1:23" x14ac:dyDescent="0.4">
      <c r="A146" s="96">
        <v>142</v>
      </c>
      <c r="B146" s="97" t="s">
        <v>3568</v>
      </c>
      <c r="C146" s="33" t="s">
        <v>3602</v>
      </c>
      <c r="D146" s="3" t="s">
        <v>1987</v>
      </c>
      <c r="E146" s="99" t="str">
        <f>INDEX(type2!D:D,MATCH(D146,type2!C:C,0))</f>
        <v>นายประชา ยินดีริญ-สนิทพานิชย์</v>
      </c>
      <c r="F146" s="99" t="str">
        <f>VLOOKUP(E146,[1]type2!D$1:F$65536,2,0)</f>
        <v>ถ.อุตรกิจ ต.ปากน้ำ อ.เมืองกระบี่ จ.กระบี่</v>
      </c>
      <c r="G146" s="3" t="s">
        <v>59</v>
      </c>
      <c r="H146" s="5">
        <v>0</v>
      </c>
      <c r="I146" s="49">
        <v>0</v>
      </c>
      <c r="J146" s="100">
        <v>21</v>
      </c>
      <c r="K146" s="49">
        <f t="shared" si="9"/>
        <v>73.5</v>
      </c>
      <c r="L146" s="101">
        <f t="shared" si="10"/>
        <v>5.1450000000000005</v>
      </c>
      <c r="M146" s="101">
        <f t="shared" si="11"/>
        <v>78.644999999999996</v>
      </c>
      <c r="N146" s="101">
        <v>5.15</v>
      </c>
      <c r="O146" s="101">
        <f t="shared" si="8"/>
        <v>78.650000000000006</v>
      </c>
      <c r="P146" s="100">
        <v>78.75</v>
      </c>
      <c r="Q146" s="108"/>
      <c r="R146" s="110"/>
      <c r="S146" s="104"/>
      <c r="T146" s="104"/>
      <c r="U146" s="104"/>
      <c r="V146" s="104"/>
      <c r="W146" s="31"/>
    </row>
    <row r="147" spans="1:23" x14ac:dyDescent="0.4">
      <c r="A147" s="96">
        <v>143</v>
      </c>
      <c r="B147" s="97" t="s">
        <v>3568</v>
      </c>
      <c r="C147" s="33" t="s">
        <v>3603</v>
      </c>
      <c r="D147" s="3" t="s">
        <v>2034</v>
      </c>
      <c r="E147" s="99" t="str">
        <f>INDEX(type2!D:D,MATCH(D147,type2!C:C,0))</f>
        <v>นายวินัส เดชเจริญ-สนิทพานิชย์</v>
      </c>
      <c r="F147" s="99" t="str">
        <f>VLOOKUP(E147,[1]type2!D$1:F$65536,2,0)</f>
        <v>60 ถ.อุตรกิจ ต.ปากน้ำ อ.เมืองกระบี่ จ.กระบี่</v>
      </c>
      <c r="G147" s="3" t="s">
        <v>59</v>
      </c>
      <c r="H147" s="5">
        <v>0</v>
      </c>
      <c r="I147" s="49">
        <v>0</v>
      </c>
      <c r="J147" s="100">
        <v>4</v>
      </c>
      <c r="K147" s="49">
        <f t="shared" si="9"/>
        <v>14</v>
      </c>
      <c r="L147" s="101">
        <f t="shared" si="10"/>
        <v>0.98000000000000009</v>
      </c>
      <c r="M147" s="101">
        <f t="shared" si="11"/>
        <v>14.98</v>
      </c>
      <c r="N147" s="101">
        <v>0.98</v>
      </c>
      <c r="O147" s="101">
        <f t="shared" si="8"/>
        <v>14.98</v>
      </c>
      <c r="P147" s="101">
        <v>15</v>
      </c>
      <c r="Q147" s="108"/>
      <c r="R147" s="110"/>
      <c r="S147" s="104"/>
      <c r="T147" s="104"/>
      <c r="U147" s="104"/>
      <c r="V147" s="104"/>
      <c r="W147" s="31"/>
    </row>
    <row r="148" spans="1:23" x14ac:dyDescent="0.4">
      <c r="A148" s="96">
        <v>144</v>
      </c>
      <c r="B148" s="97" t="s">
        <v>3568</v>
      </c>
      <c r="C148" s="33" t="s">
        <v>3604</v>
      </c>
      <c r="D148" s="3" t="s">
        <v>2086</v>
      </c>
      <c r="E148" s="99" t="str">
        <f>INDEX(type2!D:D,MATCH(D148,type2!C:C,0))</f>
        <v>ธนาคารไทยพานิชย์ จำกัด</v>
      </c>
      <c r="F148" s="99" t="str">
        <f>VLOOKUP(E148,[1]type2!D$1:F$65536,2,0)</f>
        <v>169 ถ.อุตรกิจ ต.ปากน้ำ อ.เมืองกระบี่ จ.กระบี่</v>
      </c>
      <c r="G148" s="3" t="s">
        <v>59</v>
      </c>
      <c r="H148" s="5">
        <v>0</v>
      </c>
      <c r="I148" s="49">
        <v>0</v>
      </c>
      <c r="J148" s="100">
        <v>35</v>
      </c>
      <c r="K148" s="49">
        <f t="shared" si="9"/>
        <v>122.5</v>
      </c>
      <c r="L148" s="101">
        <f t="shared" si="10"/>
        <v>8.5750000000000011</v>
      </c>
      <c r="M148" s="101">
        <f t="shared" si="11"/>
        <v>131.07499999999999</v>
      </c>
      <c r="N148" s="101">
        <v>8.58</v>
      </c>
      <c r="O148" s="101">
        <f t="shared" si="8"/>
        <v>131.07999999999998</v>
      </c>
      <c r="P148" s="100">
        <v>131.25</v>
      </c>
      <c r="Q148" s="108"/>
      <c r="R148" s="110"/>
      <c r="S148" s="104"/>
      <c r="T148" s="104"/>
      <c r="U148" s="104"/>
      <c r="V148" s="104"/>
      <c r="W148" s="31"/>
    </row>
    <row r="149" spans="1:23" x14ac:dyDescent="0.4">
      <c r="A149" s="96">
        <v>145</v>
      </c>
      <c r="B149" s="97" t="s">
        <v>3568</v>
      </c>
      <c r="C149" s="33" t="s">
        <v>3605</v>
      </c>
      <c r="D149" s="3" t="s">
        <v>2081</v>
      </c>
      <c r="E149" s="99" t="str">
        <f>INDEX(type2!D:D,MATCH(D149,type2!C:C,0))</f>
        <v>ธนาคารกรุงไทย จำกัด</v>
      </c>
      <c r="F149" s="99" t="str">
        <f>VLOOKUP(E149,[1]type2!D$1:F$65536,2,0)</f>
        <v>163 ถ.อุตรกิจ ต.ปากน้ำ อ.เมืองกระบี่ จ.กระบี่</v>
      </c>
      <c r="G149" s="3" t="s">
        <v>59</v>
      </c>
      <c r="H149" s="5">
        <v>0</v>
      </c>
      <c r="I149" s="49">
        <v>0</v>
      </c>
      <c r="J149" s="100">
        <v>92</v>
      </c>
      <c r="K149" s="49">
        <f t="shared" si="9"/>
        <v>322</v>
      </c>
      <c r="L149" s="101">
        <f t="shared" si="10"/>
        <v>22.540000000000003</v>
      </c>
      <c r="M149" s="101">
        <f t="shared" si="11"/>
        <v>344.54</v>
      </c>
      <c r="N149" s="101">
        <v>22.54</v>
      </c>
      <c r="O149" s="101">
        <f t="shared" si="8"/>
        <v>344.54</v>
      </c>
      <c r="P149" s="101">
        <v>344.75</v>
      </c>
      <c r="Q149" s="108"/>
      <c r="R149" s="110"/>
      <c r="S149" s="104"/>
      <c r="T149" s="104"/>
      <c r="U149" s="104"/>
      <c r="V149" s="104"/>
      <c r="W149" s="31"/>
    </row>
    <row r="150" spans="1:23" x14ac:dyDescent="0.4">
      <c r="A150" s="96">
        <v>146</v>
      </c>
      <c r="B150" s="97" t="s">
        <v>3568</v>
      </c>
      <c r="C150" s="33" t="s">
        <v>3606</v>
      </c>
      <c r="D150" s="3" t="s">
        <v>2025</v>
      </c>
      <c r="E150" s="99" t="str">
        <f>INDEX(type2!D:D,MATCH(D150,type2!C:C,0))</f>
        <v>บริษัทสนิทกระบี่ จำกัด</v>
      </c>
      <c r="F150" s="99" t="str">
        <f>VLOOKUP(E150,[1]type2!D$1:F$65536,2,0)</f>
        <v>45/1 ถ.อุตรกิจ ต.ปากน้ำ อ.เมืองกระบี่ จ.กระบี่</v>
      </c>
      <c r="G150" s="3" t="s">
        <v>59</v>
      </c>
      <c r="H150" s="5">
        <v>0</v>
      </c>
      <c r="I150" s="49">
        <v>0</v>
      </c>
      <c r="J150" s="100">
        <v>56</v>
      </c>
      <c r="K150" s="49">
        <f t="shared" si="9"/>
        <v>196</v>
      </c>
      <c r="L150" s="101">
        <f t="shared" si="10"/>
        <v>13.72</v>
      </c>
      <c r="M150" s="101">
        <f t="shared" si="11"/>
        <v>209.72</v>
      </c>
      <c r="N150" s="101">
        <v>13.72</v>
      </c>
      <c r="O150" s="101">
        <f t="shared" si="8"/>
        <v>209.72</v>
      </c>
      <c r="P150" s="100">
        <v>209.75</v>
      </c>
      <c r="Q150" s="108"/>
      <c r="R150" s="110"/>
      <c r="S150" s="104"/>
      <c r="T150" s="104"/>
      <c r="U150" s="104"/>
      <c r="V150" s="104"/>
      <c r="W150" s="31"/>
    </row>
    <row r="151" spans="1:23" x14ac:dyDescent="0.4">
      <c r="A151" s="96">
        <v>147</v>
      </c>
      <c r="B151" s="97" t="s">
        <v>3568</v>
      </c>
      <c r="C151" s="33" t="s">
        <v>3607</v>
      </c>
      <c r="D151" s="3" t="s">
        <v>94</v>
      </c>
      <c r="E151" s="99" t="str">
        <f>INDEX(type2!D:D,MATCH(D151,type2!C:C,0))</f>
        <v>นายเสวต วงศ์กูล</v>
      </c>
      <c r="F151" s="99" t="str">
        <f>VLOOKUP(E151,[1]type2!D$1:F$65536,2,0)</f>
        <v>19 ถ.มหาราช ซ.9  ต.ปากน้ำ อ.เมืองกระบี่ จ.กระบี่</v>
      </c>
      <c r="G151" s="3" t="s">
        <v>59</v>
      </c>
      <c r="H151" s="5">
        <v>0</v>
      </c>
      <c r="I151" s="49">
        <v>0</v>
      </c>
      <c r="J151" s="100">
        <v>47</v>
      </c>
      <c r="K151" s="49">
        <f t="shared" si="9"/>
        <v>164.5</v>
      </c>
      <c r="L151" s="101">
        <f t="shared" si="10"/>
        <v>11.515000000000001</v>
      </c>
      <c r="M151" s="101">
        <f t="shared" si="11"/>
        <v>176.01499999999999</v>
      </c>
      <c r="N151" s="101">
        <v>11.52</v>
      </c>
      <c r="O151" s="101">
        <f t="shared" si="8"/>
        <v>176.01999999999998</v>
      </c>
      <c r="P151" s="101">
        <v>176.25</v>
      </c>
      <c r="Q151" s="108"/>
      <c r="R151" s="110"/>
      <c r="S151" s="104">
        <f>SUM(N113:N151)</f>
        <v>316.89000000000004</v>
      </c>
      <c r="T151" s="104">
        <f>SUM(O113:O151)</f>
        <v>4842.3899999999994</v>
      </c>
      <c r="U151" s="104">
        <f>SUM(P113:P151)</f>
        <v>4846.5</v>
      </c>
      <c r="V151" s="104">
        <v>4846.5</v>
      </c>
      <c r="W151" s="31"/>
    </row>
    <row r="152" spans="1:23" x14ac:dyDescent="0.4">
      <c r="A152" s="96">
        <v>148</v>
      </c>
      <c r="B152" s="97" t="s">
        <v>3661</v>
      </c>
      <c r="C152" s="33" t="s">
        <v>3663</v>
      </c>
      <c r="D152" s="3" t="s">
        <v>326</v>
      </c>
      <c r="E152" s="99" t="str">
        <f>INDEX(type2!D:D,MATCH(D152,type2!C:C,0))</f>
        <v>น.ส.สุจินต์ ธนทวี(แม๊ะเหนี้ยว)</v>
      </c>
      <c r="F152" s="99" t="str">
        <f>VLOOKUP(E152,[1]type2!D$1:F$65536,2,0)</f>
        <v>90 ถ.มหาราช ต.ปากน้ำ อ.เมืองกระบี่ จ.กระบี่</v>
      </c>
      <c r="G152" s="3" t="s">
        <v>3264</v>
      </c>
      <c r="H152" s="5">
        <v>10720.5</v>
      </c>
      <c r="I152" s="49">
        <v>750.5</v>
      </c>
      <c r="J152" s="100">
        <v>82</v>
      </c>
      <c r="K152" s="49">
        <f t="shared" si="9"/>
        <v>287</v>
      </c>
      <c r="L152" s="101">
        <f t="shared" si="10"/>
        <v>20.090000000000003</v>
      </c>
      <c r="M152" s="101">
        <f t="shared" si="11"/>
        <v>307.09000000000003</v>
      </c>
      <c r="N152" s="101">
        <v>770.59</v>
      </c>
      <c r="O152" s="101">
        <f t="shared" si="8"/>
        <v>11778.09</v>
      </c>
      <c r="P152" s="100">
        <v>11778.25</v>
      </c>
      <c r="Q152" s="108"/>
      <c r="R152" s="110"/>
      <c r="S152" s="104"/>
      <c r="T152" s="104"/>
      <c r="U152" s="104"/>
      <c r="V152" s="104"/>
      <c r="W152" s="31"/>
    </row>
    <row r="153" spans="1:23" x14ac:dyDescent="0.4">
      <c r="A153" s="96">
        <v>149</v>
      </c>
      <c r="B153" s="97" t="s">
        <v>3661</v>
      </c>
      <c r="C153" s="33" t="s">
        <v>3664</v>
      </c>
      <c r="D153" s="3" t="s">
        <v>2008</v>
      </c>
      <c r="E153" s="99" t="str">
        <f>INDEX(type2!D:D,MATCH(D153,type2!C:C,0))</f>
        <v>สำนักงานที่ดินจังหวัดกระบี่</v>
      </c>
      <c r="F153" s="99" t="str">
        <f>VLOOKUP(E153,[1]type2!D$1:F$65536,2,0)</f>
        <v>ถ.อุตรกิจ ต.ปากน้ำ อ.เมืองกระบี่ จ.กระบี่</v>
      </c>
      <c r="G153" s="3" t="s">
        <v>3252</v>
      </c>
      <c r="H153" s="5">
        <v>1631</v>
      </c>
      <c r="I153" s="49">
        <v>114.17</v>
      </c>
      <c r="J153" s="100">
        <v>0</v>
      </c>
      <c r="K153" s="49">
        <f t="shared" si="9"/>
        <v>0</v>
      </c>
      <c r="L153" s="101">
        <f t="shared" si="10"/>
        <v>0</v>
      </c>
      <c r="M153" s="101">
        <f t="shared" si="11"/>
        <v>0</v>
      </c>
      <c r="N153" s="101">
        <v>114.17</v>
      </c>
      <c r="O153" s="101">
        <f t="shared" si="8"/>
        <v>1745.17</v>
      </c>
      <c r="P153" s="101">
        <v>1745.25</v>
      </c>
      <c r="Q153" s="108"/>
      <c r="R153" s="110"/>
      <c r="S153" s="104"/>
      <c r="T153" s="104"/>
      <c r="U153" s="104"/>
      <c r="V153" s="104"/>
      <c r="W153" s="31"/>
    </row>
    <row r="154" spans="1:23" x14ac:dyDescent="0.4">
      <c r="A154" s="96">
        <v>150</v>
      </c>
      <c r="B154" s="97" t="s">
        <v>3661</v>
      </c>
      <c r="C154" s="33" t="s">
        <v>3665</v>
      </c>
      <c r="D154" s="3" t="s">
        <v>2006</v>
      </c>
      <c r="E154" s="99" t="str">
        <f>INDEX(type2!D:D,MATCH(D154,type2!C:C,0))</f>
        <v>สำนักงานที่ดินจังหวัดกระบี่</v>
      </c>
      <c r="F154" s="99" t="str">
        <f>VLOOKUP(E154,[1]type2!D$1:F$65536,2,0)</f>
        <v>ถ.อุตรกิจ ต.ปากน้ำ อ.เมืองกระบี่ จ.กระบี่</v>
      </c>
      <c r="G154" s="3" t="s">
        <v>3252</v>
      </c>
      <c r="H154" s="5">
        <v>28</v>
      </c>
      <c r="I154" s="49">
        <v>1.96</v>
      </c>
      <c r="J154" s="100">
        <v>0</v>
      </c>
      <c r="K154" s="49">
        <f t="shared" si="9"/>
        <v>0</v>
      </c>
      <c r="L154" s="101">
        <f t="shared" si="10"/>
        <v>0</v>
      </c>
      <c r="M154" s="101">
        <f t="shared" si="11"/>
        <v>0</v>
      </c>
      <c r="N154" s="101">
        <v>1.96</v>
      </c>
      <c r="O154" s="101">
        <f t="shared" si="8"/>
        <v>29.96</v>
      </c>
      <c r="P154" s="100">
        <v>30</v>
      </c>
      <c r="Q154" s="108"/>
      <c r="R154" s="110"/>
      <c r="S154" s="104"/>
      <c r="T154" s="104"/>
      <c r="U154" s="104"/>
      <c r="V154" s="104"/>
      <c r="W154" s="31"/>
    </row>
    <row r="155" spans="1:23" x14ac:dyDescent="0.4">
      <c r="A155" s="96">
        <v>151</v>
      </c>
      <c r="B155" s="97" t="s">
        <v>3661</v>
      </c>
      <c r="C155" s="33" t="s">
        <v>3666</v>
      </c>
      <c r="D155" s="3" t="s">
        <v>1912</v>
      </c>
      <c r="E155" s="99" t="str">
        <f>INDEX(type2!D:D,MATCH(D155,type2!C:C,0))</f>
        <v>บ.ศรีผ่องพานิชย์ (ยินดี คอลแลคชั่น สาขา2)</v>
      </c>
      <c r="F155" s="99" t="str">
        <f>VLOOKUP(E155,[1]type2!D$1:F$65536,2,0)</f>
        <v>61 ถ.พัฒนา ต.ปากน้ำ อ.เมืองกระบี่ จ.กระบี่</v>
      </c>
      <c r="G155" s="3" t="s">
        <v>59</v>
      </c>
      <c r="H155" s="5">
        <v>0</v>
      </c>
      <c r="I155" s="49">
        <v>0</v>
      </c>
      <c r="J155" s="100">
        <v>18</v>
      </c>
      <c r="K155" s="49">
        <f t="shared" si="9"/>
        <v>63</v>
      </c>
      <c r="L155" s="101">
        <f t="shared" si="10"/>
        <v>4.41</v>
      </c>
      <c r="M155" s="101">
        <f t="shared" si="11"/>
        <v>67.41</v>
      </c>
      <c r="N155" s="101">
        <v>4.41</v>
      </c>
      <c r="O155" s="101">
        <f t="shared" si="8"/>
        <v>67.41</v>
      </c>
      <c r="P155" s="101">
        <v>67.5</v>
      </c>
      <c r="Q155" s="108"/>
      <c r="R155" s="110"/>
      <c r="S155" s="104"/>
      <c r="T155" s="104"/>
      <c r="U155" s="104"/>
      <c r="V155" s="104"/>
      <c r="W155" s="31"/>
    </row>
    <row r="156" spans="1:23" x14ac:dyDescent="0.4">
      <c r="A156" s="96">
        <v>152</v>
      </c>
      <c r="B156" s="97" t="s">
        <v>3661</v>
      </c>
      <c r="C156" s="33" t="s">
        <v>3667</v>
      </c>
      <c r="D156" s="3" t="s">
        <v>1915</v>
      </c>
      <c r="E156" s="99" t="str">
        <f>INDEX(type2!D:D,MATCH(D156,type2!C:C,0))</f>
        <v>บ.ศรีผ่องพานิชย์(หมอยุพา)</v>
      </c>
      <c r="F156" s="99" t="str">
        <f>VLOOKUP(E156,[1]type2!D$1:F$65536,2,0)</f>
        <v>63 ถ.พัฒนา ต.ปากน้ำ อ.เมืองกระบี่ จ.กระบี่</v>
      </c>
      <c r="G156" s="3" t="s">
        <v>59</v>
      </c>
      <c r="H156" s="5">
        <v>0</v>
      </c>
      <c r="I156" s="49">
        <v>0</v>
      </c>
      <c r="J156" s="100">
        <v>42</v>
      </c>
      <c r="K156" s="49">
        <f t="shared" si="9"/>
        <v>147</v>
      </c>
      <c r="L156" s="101">
        <f t="shared" si="10"/>
        <v>10.290000000000001</v>
      </c>
      <c r="M156" s="101">
        <f t="shared" si="11"/>
        <v>157.29</v>
      </c>
      <c r="N156" s="101">
        <v>10.29</v>
      </c>
      <c r="O156" s="101">
        <f t="shared" si="8"/>
        <v>157.29</v>
      </c>
      <c r="P156" s="100">
        <v>157.5</v>
      </c>
      <c r="Q156" s="108"/>
      <c r="R156" s="110"/>
      <c r="S156" s="104"/>
      <c r="T156" s="104"/>
      <c r="U156" s="104"/>
      <c r="V156" s="104"/>
      <c r="W156" s="31"/>
    </row>
    <row r="157" spans="1:23" x14ac:dyDescent="0.4">
      <c r="A157" s="96">
        <v>153</v>
      </c>
      <c r="B157" s="97" t="s">
        <v>3661</v>
      </c>
      <c r="C157" s="33" t="s">
        <v>3668</v>
      </c>
      <c r="D157" s="3" t="s">
        <v>3119</v>
      </c>
      <c r="E157" s="99" t="str">
        <f>INDEX(type2!D:D,MATCH(D157,type2!C:C,0))</f>
        <v>บ.ศรีผ่องพานิชย์ (ไฮไฟ)</v>
      </c>
      <c r="F157" s="99" t="str">
        <f>VLOOKUP(E157,[1]type2!D$1:F$65536,2,0)</f>
        <v>36 ถ.พัฒนา ต.ปากน้ำ อ.เมืองกระบี่ จ.กระบี่</v>
      </c>
      <c r="G157" s="3" t="s">
        <v>59</v>
      </c>
      <c r="H157" s="5">
        <v>0</v>
      </c>
      <c r="I157" s="49">
        <v>0</v>
      </c>
      <c r="J157" s="100">
        <v>16</v>
      </c>
      <c r="K157" s="49">
        <f t="shared" si="9"/>
        <v>56</v>
      </c>
      <c r="L157" s="101">
        <f t="shared" si="10"/>
        <v>3.9200000000000004</v>
      </c>
      <c r="M157" s="101">
        <f t="shared" si="11"/>
        <v>59.92</v>
      </c>
      <c r="N157" s="101">
        <v>3.92</v>
      </c>
      <c r="O157" s="101">
        <f t="shared" si="8"/>
        <v>59.92</v>
      </c>
      <c r="P157" s="101">
        <v>60</v>
      </c>
      <c r="Q157" s="108"/>
      <c r="R157" s="110"/>
      <c r="S157" s="104"/>
      <c r="T157" s="104"/>
      <c r="U157" s="104"/>
      <c r="V157" s="104"/>
      <c r="W157" s="31"/>
    </row>
    <row r="158" spans="1:23" x14ac:dyDescent="0.4">
      <c r="A158" s="96">
        <v>154</v>
      </c>
      <c r="B158" s="97" t="s">
        <v>3661</v>
      </c>
      <c r="C158" s="33" t="s">
        <v>3669</v>
      </c>
      <c r="D158" s="3" t="s">
        <v>1892</v>
      </c>
      <c r="E158" s="99" t="str">
        <f>INDEX(type2!D:D,MATCH(D158,type2!C:C,0))</f>
        <v>บ.ศรีผ่องพานิชย์ (หมอยงยุทธ)</v>
      </c>
      <c r="F158" s="99" t="str">
        <f>VLOOKUP(E158,[1]type2!D$1:F$65536,2,0)</f>
        <v>37 ถ.พัฒนา ต.ปากน้ำ อ.เมืองกระบี่ จ.กระบี่</v>
      </c>
      <c r="G158" s="3" t="s">
        <v>3252</v>
      </c>
      <c r="H158" s="5">
        <v>31.5</v>
      </c>
      <c r="I158" s="49">
        <v>2.21</v>
      </c>
      <c r="J158" s="100">
        <v>11</v>
      </c>
      <c r="K158" s="49">
        <f t="shared" si="9"/>
        <v>38.5</v>
      </c>
      <c r="L158" s="101">
        <f t="shared" si="10"/>
        <v>2.6950000000000003</v>
      </c>
      <c r="M158" s="101">
        <f t="shared" si="11"/>
        <v>41.195</v>
      </c>
      <c r="N158" s="101">
        <v>4.91</v>
      </c>
      <c r="O158" s="101">
        <f t="shared" si="8"/>
        <v>74.910000000000011</v>
      </c>
      <c r="P158" s="100">
        <v>75</v>
      </c>
      <c r="Q158" s="108"/>
      <c r="R158" s="110"/>
      <c r="S158" s="104"/>
      <c r="T158" s="104"/>
      <c r="U158" s="104"/>
      <c r="V158" s="104"/>
      <c r="W158" s="31"/>
    </row>
    <row r="159" spans="1:23" x14ac:dyDescent="0.4">
      <c r="A159" s="96">
        <v>155</v>
      </c>
      <c r="B159" s="97" t="s">
        <v>3661</v>
      </c>
      <c r="C159" s="33" t="s">
        <v>3670</v>
      </c>
      <c r="D159" s="3" t="s">
        <v>1895</v>
      </c>
      <c r="E159" s="99" t="str">
        <f>INDEX(type2!D:D,MATCH(D159,type2!C:C,0))</f>
        <v>บ.ศรีผ่องพานิชย์ (มุสลิมสโตร์)</v>
      </c>
      <c r="F159" s="99" t="str">
        <f>VLOOKUP(E159,[1]type2!D$1:F$65536,2,0)</f>
        <v>38 ถ.พัฒนา ต.ปากน้ำ อ.เมืองกระบี่ จ.กระบี่</v>
      </c>
      <c r="G159" s="3" t="s">
        <v>59</v>
      </c>
      <c r="H159" s="5">
        <v>0</v>
      </c>
      <c r="I159" s="49">
        <v>0</v>
      </c>
      <c r="J159" s="100">
        <v>23</v>
      </c>
      <c r="K159" s="49">
        <f t="shared" si="9"/>
        <v>80.5</v>
      </c>
      <c r="L159" s="101">
        <f t="shared" si="10"/>
        <v>5.6350000000000007</v>
      </c>
      <c r="M159" s="101">
        <f t="shared" si="11"/>
        <v>86.135000000000005</v>
      </c>
      <c r="N159" s="101">
        <v>5.64</v>
      </c>
      <c r="O159" s="101">
        <f t="shared" si="8"/>
        <v>86.14</v>
      </c>
      <c r="P159" s="101">
        <v>86.25</v>
      </c>
      <c r="Q159" s="108"/>
      <c r="R159" s="115"/>
      <c r="S159" s="104"/>
      <c r="T159" s="104"/>
      <c r="U159" s="104"/>
      <c r="V159" s="104"/>
      <c r="W159" s="31"/>
    </row>
    <row r="160" spans="1:23" x14ac:dyDescent="0.4">
      <c r="A160" s="96">
        <v>156</v>
      </c>
      <c r="B160" s="97" t="s">
        <v>3661</v>
      </c>
      <c r="C160" s="33" t="s">
        <v>3671</v>
      </c>
      <c r="D160" s="3" t="s">
        <v>1878</v>
      </c>
      <c r="E160" s="99" t="str">
        <f>INDEX(type2!D:D,MATCH(D160,type2!C:C,0))</f>
        <v>บ.ศรีผ่องพานิชย์ (พัฒนาภัณฑ์)</v>
      </c>
      <c r="F160" s="99" t="str">
        <f>VLOOKUP(E160,[1]type2!D$1:F$65536,2,0)</f>
        <v>24 ถ.พัฒนา ต.ปากน้ำ อ.เมืองกระบี่ จ.กระบี่</v>
      </c>
      <c r="G160" s="3" t="s">
        <v>59</v>
      </c>
      <c r="H160" s="5">
        <v>0</v>
      </c>
      <c r="I160" s="49">
        <v>0</v>
      </c>
      <c r="J160" s="100">
        <v>9</v>
      </c>
      <c r="K160" s="49">
        <f t="shared" si="9"/>
        <v>31.5</v>
      </c>
      <c r="L160" s="101">
        <f t="shared" si="10"/>
        <v>2.2050000000000001</v>
      </c>
      <c r="M160" s="101">
        <f t="shared" si="11"/>
        <v>33.704999999999998</v>
      </c>
      <c r="N160" s="101">
        <v>2.21</v>
      </c>
      <c r="O160" s="101">
        <f t="shared" si="8"/>
        <v>33.71</v>
      </c>
      <c r="P160" s="100">
        <v>33.75</v>
      </c>
      <c r="Q160" s="108"/>
      <c r="R160" s="110"/>
      <c r="S160" s="104"/>
      <c r="T160" s="104"/>
      <c r="U160" s="104"/>
      <c r="V160" s="104"/>
      <c r="W160" s="31"/>
    </row>
    <row r="161" spans="1:23" x14ac:dyDescent="0.4">
      <c r="A161" s="96">
        <v>157</v>
      </c>
      <c r="B161" s="97" t="s">
        <v>3661</v>
      </c>
      <c r="C161" s="33" t="s">
        <v>3672</v>
      </c>
      <c r="D161" s="3" t="s">
        <v>1881</v>
      </c>
      <c r="E161" s="99" t="str">
        <f>INDEX(type2!D:D,MATCH(D161,type2!C:C,0))</f>
        <v>บ.ศรีผ่องพานิชย์ (พัฒนาภัณฑ์)</v>
      </c>
      <c r="F161" s="144" t="s">
        <v>1882</v>
      </c>
      <c r="G161" s="3" t="s">
        <v>59</v>
      </c>
      <c r="H161" s="5">
        <v>0</v>
      </c>
      <c r="I161" s="49">
        <v>0</v>
      </c>
      <c r="J161" s="100">
        <v>12</v>
      </c>
      <c r="K161" s="49">
        <f t="shared" si="9"/>
        <v>42</v>
      </c>
      <c r="L161" s="101">
        <f t="shared" si="10"/>
        <v>2.9400000000000004</v>
      </c>
      <c r="M161" s="101">
        <f t="shared" si="11"/>
        <v>44.94</v>
      </c>
      <c r="N161" s="101">
        <v>2.94</v>
      </c>
      <c r="O161" s="101">
        <f t="shared" si="8"/>
        <v>44.94</v>
      </c>
      <c r="P161" s="101">
        <v>45</v>
      </c>
      <c r="Q161" s="108"/>
      <c r="R161" s="110"/>
      <c r="S161" s="104"/>
      <c r="T161" s="104"/>
      <c r="U161" s="104"/>
      <c r="V161" s="39"/>
      <c r="W161" s="31"/>
    </row>
    <row r="162" spans="1:23" x14ac:dyDescent="0.4">
      <c r="A162" s="96">
        <v>158</v>
      </c>
      <c r="B162" s="97" t="s">
        <v>3661</v>
      </c>
      <c r="C162" s="33" t="s">
        <v>3673</v>
      </c>
      <c r="D162" s="3" t="s">
        <v>1883</v>
      </c>
      <c r="E162" s="99" t="str">
        <f>INDEX(type2!D:D,MATCH(D162,type2!C:C,0))</f>
        <v>บ.ศรีผ่องพานิชย์ (สยามบาร์เบอร์)</v>
      </c>
      <c r="F162" s="99" t="str">
        <f>VLOOKUP(E162,[1]type2!D$1:F$65536,2,0)</f>
        <v>28 ถ.พัฒนา ต.ปากน้ำ อ.เมืองกระบี่ จ.กระบี่</v>
      </c>
      <c r="G162" s="3" t="s">
        <v>3252</v>
      </c>
      <c r="H162" s="5">
        <v>66.5</v>
      </c>
      <c r="I162" s="49">
        <v>4.66</v>
      </c>
      <c r="J162" s="100">
        <v>17</v>
      </c>
      <c r="K162" s="49">
        <f t="shared" si="9"/>
        <v>59.5</v>
      </c>
      <c r="L162" s="101">
        <f t="shared" si="10"/>
        <v>4.165</v>
      </c>
      <c r="M162" s="101">
        <f t="shared" si="11"/>
        <v>63.664999999999999</v>
      </c>
      <c r="N162" s="101">
        <v>8.83</v>
      </c>
      <c r="O162" s="101">
        <f t="shared" si="8"/>
        <v>134.82999999999998</v>
      </c>
      <c r="P162" s="100">
        <v>135</v>
      </c>
      <c r="Q162" s="108"/>
      <c r="R162" s="110"/>
      <c r="S162" s="104"/>
      <c r="T162" s="104"/>
      <c r="U162" s="104"/>
      <c r="V162" s="104"/>
      <c r="W162" s="31"/>
    </row>
    <row r="163" spans="1:23" x14ac:dyDescent="0.4">
      <c r="A163" s="96">
        <v>159</v>
      </c>
      <c r="B163" s="97" t="s">
        <v>3661</v>
      </c>
      <c r="C163" s="33" t="s">
        <v>3674</v>
      </c>
      <c r="D163" s="3" t="s">
        <v>1886</v>
      </c>
      <c r="E163" s="99" t="str">
        <f>INDEX(type2!D:D,MATCH(D163,type2!C:C,0))</f>
        <v>บ.ศรีผ่องพานิชย์ (ฮุด ฮุด ช็อป)</v>
      </c>
      <c r="F163" s="99" t="str">
        <f>VLOOKUP(E163,[1]type2!D$1:F$65536,2,0)</f>
        <v>32 ถ.พัฒนา ต.ปากน้ำ อ.เมืองกระบี่ จ.กระบี่</v>
      </c>
      <c r="G163" s="3" t="s">
        <v>59</v>
      </c>
      <c r="H163" s="5">
        <v>0</v>
      </c>
      <c r="I163" s="49">
        <v>0</v>
      </c>
      <c r="J163" s="100">
        <v>33</v>
      </c>
      <c r="K163" s="49">
        <f t="shared" si="9"/>
        <v>115.5</v>
      </c>
      <c r="L163" s="101">
        <f t="shared" si="10"/>
        <v>8.0850000000000009</v>
      </c>
      <c r="M163" s="101">
        <f t="shared" si="11"/>
        <v>123.58500000000001</v>
      </c>
      <c r="N163" s="101">
        <v>8.09</v>
      </c>
      <c r="O163" s="101">
        <f t="shared" si="8"/>
        <v>123.59</v>
      </c>
      <c r="P163" s="101">
        <v>123.75</v>
      </c>
      <c r="Q163" s="108"/>
      <c r="R163" s="110"/>
      <c r="S163" s="104"/>
      <c r="T163" s="104"/>
      <c r="U163" s="104"/>
      <c r="V163" s="104"/>
      <c r="W163" s="31"/>
    </row>
    <row r="164" spans="1:23" x14ac:dyDescent="0.4">
      <c r="A164" s="96">
        <v>160</v>
      </c>
      <c r="B164" s="97" t="s">
        <v>3661</v>
      </c>
      <c r="C164" s="33" t="s">
        <v>3675</v>
      </c>
      <c r="D164" s="3" t="s">
        <v>1874</v>
      </c>
      <c r="E164" s="99" t="str">
        <f>INDEX(type2!D:D,MATCH(D164,type2!C:C,0))</f>
        <v>บ.ศรีผ่องพานิชย์</v>
      </c>
      <c r="F164" s="144" t="s">
        <v>1875</v>
      </c>
      <c r="G164" s="3" t="s">
        <v>59</v>
      </c>
      <c r="H164" s="5">
        <v>0</v>
      </c>
      <c r="I164" s="49">
        <v>0</v>
      </c>
      <c r="J164" s="100">
        <v>2</v>
      </c>
      <c r="K164" s="49">
        <f t="shared" si="9"/>
        <v>7</v>
      </c>
      <c r="L164" s="101">
        <f t="shared" si="10"/>
        <v>0.49000000000000005</v>
      </c>
      <c r="M164" s="101">
        <f t="shared" si="11"/>
        <v>7.49</v>
      </c>
      <c r="N164" s="101">
        <v>0.49</v>
      </c>
      <c r="O164" s="101">
        <f t="shared" si="8"/>
        <v>7.49</v>
      </c>
      <c r="P164" s="100">
        <v>7.5</v>
      </c>
      <c r="Q164" s="108"/>
      <c r="R164" s="110"/>
      <c r="S164" s="104"/>
      <c r="T164" s="104"/>
      <c r="U164" s="104"/>
      <c r="V164" s="104"/>
      <c r="W164" s="31"/>
    </row>
    <row r="165" spans="1:23" x14ac:dyDescent="0.4">
      <c r="A165" s="96">
        <v>161</v>
      </c>
      <c r="B165" s="97" t="s">
        <v>3661</v>
      </c>
      <c r="C165" s="33" t="s">
        <v>3676</v>
      </c>
      <c r="D165" s="3" t="s">
        <v>1862</v>
      </c>
      <c r="E165" s="99" t="str">
        <f>INDEX(type2!D:D,MATCH(D165,type2!C:C,0))</f>
        <v>บ.ศรีผ่องพานิชย์ (บอลลูน)</v>
      </c>
      <c r="F165" s="99" t="str">
        <f>VLOOKUP(E165,[1]type2!D$1:F$65536,2,0)</f>
        <v>17 ถ.พัฒนา ต.ปากน้ำ อ.เมืองกระบี่ จ.กระบี่</v>
      </c>
      <c r="G165" s="3" t="s">
        <v>59</v>
      </c>
      <c r="H165" s="5">
        <v>0</v>
      </c>
      <c r="I165" s="49">
        <v>0</v>
      </c>
      <c r="J165" s="100">
        <v>18</v>
      </c>
      <c r="K165" s="49">
        <f t="shared" si="9"/>
        <v>63</v>
      </c>
      <c r="L165" s="101">
        <f t="shared" si="10"/>
        <v>4.41</v>
      </c>
      <c r="M165" s="101">
        <f t="shared" si="11"/>
        <v>67.41</v>
      </c>
      <c r="N165" s="101">
        <v>4.41</v>
      </c>
      <c r="O165" s="101">
        <f t="shared" si="8"/>
        <v>67.41</v>
      </c>
      <c r="P165" s="101">
        <v>67.5</v>
      </c>
      <c r="Q165" s="108"/>
      <c r="R165" s="110"/>
      <c r="S165" s="104"/>
      <c r="T165" s="104"/>
      <c r="U165" s="104"/>
      <c r="V165" s="104"/>
      <c r="W165" s="31"/>
    </row>
    <row r="166" spans="1:23" x14ac:dyDescent="0.4">
      <c r="A166" s="96">
        <v>162</v>
      </c>
      <c r="B166" s="97" t="s">
        <v>3661</v>
      </c>
      <c r="C166" s="33" t="s">
        <v>3677</v>
      </c>
      <c r="D166" s="3" t="s">
        <v>1865</v>
      </c>
      <c r="E166" s="99" t="str">
        <f>INDEX(type2!D:D,MATCH(D166,type2!C:C,0))</f>
        <v>บ.ศรีผ่องพานิชย์ (วิกกี้)</v>
      </c>
      <c r="F166" s="99" t="str">
        <f>VLOOKUP(E166,[1]type2!D$1:F$65536,2,0)</f>
        <v>19 ถ.พัฒนา ต.ปากน้ำ อ.เมืองกระบี่ จ.กระบี่</v>
      </c>
      <c r="G166" s="3" t="s">
        <v>59</v>
      </c>
      <c r="H166" s="5">
        <v>0</v>
      </c>
      <c r="I166" s="49">
        <v>0</v>
      </c>
      <c r="J166" s="100">
        <v>7</v>
      </c>
      <c r="K166" s="49">
        <f t="shared" si="9"/>
        <v>24.5</v>
      </c>
      <c r="L166" s="101">
        <f t="shared" si="10"/>
        <v>1.7150000000000001</v>
      </c>
      <c r="M166" s="101">
        <f t="shared" si="11"/>
        <v>26.215</v>
      </c>
      <c r="N166" s="101">
        <v>1.72</v>
      </c>
      <c r="O166" s="101">
        <f t="shared" si="8"/>
        <v>26.220000000000002</v>
      </c>
      <c r="P166" s="100">
        <v>26.25</v>
      </c>
      <c r="Q166" s="108"/>
      <c r="R166" s="110"/>
      <c r="S166" s="104"/>
      <c r="T166" s="104"/>
      <c r="U166" s="104"/>
      <c r="V166" s="104"/>
      <c r="W166" s="31"/>
    </row>
    <row r="167" spans="1:23" x14ac:dyDescent="0.4">
      <c r="A167" s="96">
        <v>163</v>
      </c>
      <c r="B167" s="97" t="s">
        <v>3661</v>
      </c>
      <c r="C167" s="33" t="s">
        <v>3678</v>
      </c>
      <c r="D167" s="3" t="s">
        <v>1868</v>
      </c>
      <c r="E167" s="99" t="str">
        <f>INDEX(type2!D:D,MATCH(D167,type2!C:C,0))</f>
        <v>บ.ศรีผ่องพานิชย์ (ธ.ทหารไทย)</v>
      </c>
      <c r="F167" s="99" t="str">
        <f>VLOOKUP(E167,[1]type2!D$1:F$65536,2,0)</f>
        <v xml:space="preserve">20 ถ.พัฒนา ต.ปากน้ำ อ.เมืองกระบี่ จ.กระบี่ </v>
      </c>
      <c r="G167" s="3" t="s">
        <v>59</v>
      </c>
      <c r="H167" s="5">
        <v>0</v>
      </c>
      <c r="I167" s="49">
        <v>0</v>
      </c>
      <c r="J167" s="100">
        <v>12</v>
      </c>
      <c r="K167" s="49">
        <f t="shared" si="9"/>
        <v>42</v>
      </c>
      <c r="L167" s="101">
        <f t="shared" si="10"/>
        <v>2.9400000000000004</v>
      </c>
      <c r="M167" s="101">
        <f t="shared" si="11"/>
        <v>44.94</v>
      </c>
      <c r="N167" s="101">
        <v>2.94</v>
      </c>
      <c r="O167" s="101">
        <f t="shared" si="8"/>
        <v>44.94</v>
      </c>
      <c r="P167" s="101">
        <v>45</v>
      </c>
      <c r="Q167" s="108"/>
      <c r="R167" s="110"/>
      <c r="S167" s="104"/>
      <c r="T167" s="104"/>
      <c r="U167" s="104"/>
      <c r="V167" s="104"/>
      <c r="W167" s="31"/>
    </row>
    <row r="168" spans="1:23" x14ac:dyDescent="0.4">
      <c r="A168" s="96">
        <v>164</v>
      </c>
      <c r="B168" s="97" t="s">
        <v>3661</v>
      </c>
      <c r="C168" s="33" t="s">
        <v>3679</v>
      </c>
      <c r="D168" s="3" t="s">
        <v>1857</v>
      </c>
      <c r="E168" s="99" t="str">
        <f>INDEX(type2!D:D,MATCH(D168,type2!C:C,0))</f>
        <v>บ.ศรีผ่องพานิชย์ (สุปราณี กาญจนี เบเกอรี่)</v>
      </c>
      <c r="F168" s="99" t="str">
        <f>VLOOKUP(E168,[1]type2!D$1:F$65536,2,0)</f>
        <v>12 ถ.พัฒนา ต.ปากน้ำ อ.เมืองกระบี่ จ.กระบี่</v>
      </c>
      <c r="G168" s="3" t="s">
        <v>59</v>
      </c>
      <c r="H168" s="5">
        <v>0</v>
      </c>
      <c r="I168" s="49">
        <v>0</v>
      </c>
      <c r="J168" s="100">
        <v>20</v>
      </c>
      <c r="K168" s="49">
        <f t="shared" si="9"/>
        <v>70</v>
      </c>
      <c r="L168" s="101">
        <f t="shared" si="10"/>
        <v>4.9000000000000004</v>
      </c>
      <c r="M168" s="101">
        <f t="shared" si="11"/>
        <v>74.900000000000006</v>
      </c>
      <c r="N168" s="101">
        <v>4.9000000000000004</v>
      </c>
      <c r="O168" s="101">
        <f t="shared" si="8"/>
        <v>74.900000000000006</v>
      </c>
      <c r="P168" s="100">
        <v>75</v>
      </c>
      <c r="Q168" s="108"/>
      <c r="R168" s="110"/>
      <c r="S168" s="104"/>
      <c r="T168" s="104"/>
      <c r="U168" s="104"/>
      <c r="V168" s="104"/>
      <c r="W168" s="31"/>
    </row>
    <row r="169" spans="1:23" x14ac:dyDescent="0.4">
      <c r="A169" s="96">
        <v>165</v>
      </c>
      <c r="B169" s="97" t="s">
        <v>3661</v>
      </c>
      <c r="C169" s="33" t="s">
        <v>3680</v>
      </c>
      <c r="D169" s="3" t="s">
        <v>1860</v>
      </c>
      <c r="E169" s="99" t="str">
        <f>INDEX(type2!D:D,MATCH(D169,type2!C:C,0))</f>
        <v>บ.ศรีผ่องพานิชย์ (สุปราณี กาญจนี เบเกอรี่)</v>
      </c>
      <c r="F169" s="144" t="s">
        <v>1861</v>
      </c>
      <c r="G169" s="3" t="s">
        <v>59</v>
      </c>
      <c r="H169" s="5">
        <v>0</v>
      </c>
      <c r="I169" s="49">
        <v>0</v>
      </c>
      <c r="J169" s="100">
        <v>48</v>
      </c>
      <c r="K169" s="49">
        <f t="shared" si="9"/>
        <v>168</v>
      </c>
      <c r="L169" s="101">
        <f t="shared" si="10"/>
        <v>11.760000000000002</v>
      </c>
      <c r="M169" s="101">
        <f t="shared" si="11"/>
        <v>179.76</v>
      </c>
      <c r="N169" s="101">
        <v>11.76</v>
      </c>
      <c r="O169" s="101">
        <f t="shared" si="8"/>
        <v>179.76</v>
      </c>
      <c r="P169" s="101">
        <v>180</v>
      </c>
      <c r="Q169" s="108"/>
      <c r="R169" s="110"/>
      <c r="S169" s="104"/>
      <c r="T169" s="104"/>
      <c r="U169" s="104"/>
      <c r="V169" s="104"/>
      <c r="W169" s="31"/>
    </row>
    <row r="170" spans="1:23" x14ac:dyDescent="0.4">
      <c r="A170" s="96">
        <v>166</v>
      </c>
      <c r="B170" s="97" t="s">
        <v>3661</v>
      </c>
      <c r="C170" s="33" t="s">
        <v>3681</v>
      </c>
      <c r="D170" s="3" t="s">
        <v>3373</v>
      </c>
      <c r="E170" s="99" t="str">
        <f>INDEX(type2!D:D,MATCH(D170,type2!C:C,0))</f>
        <v>บ.ศรีผ่องพานิชย์ (สมเจริญ)</v>
      </c>
      <c r="F170" s="99" t="str">
        <f>VLOOKUP(E170,[1]type2!D$1:F$65536,2,0)</f>
        <v>10 ถ.พัฒนา ต.ปากน้ำ อ.เมืองกระบี่ จ.กระบี่</v>
      </c>
      <c r="G170" s="3" t="s">
        <v>59</v>
      </c>
      <c r="H170" s="5">
        <v>0</v>
      </c>
      <c r="I170" s="49">
        <v>0</v>
      </c>
      <c r="J170" s="100">
        <v>2</v>
      </c>
      <c r="K170" s="49">
        <f t="shared" si="9"/>
        <v>7</v>
      </c>
      <c r="L170" s="101">
        <f t="shared" si="10"/>
        <v>0.49000000000000005</v>
      </c>
      <c r="M170" s="101">
        <f t="shared" si="11"/>
        <v>7.49</v>
      </c>
      <c r="N170" s="101">
        <v>0.49</v>
      </c>
      <c r="O170" s="101">
        <f t="shared" si="8"/>
        <v>7.49</v>
      </c>
      <c r="P170" s="100">
        <v>7.5</v>
      </c>
      <c r="Q170" s="108"/>
      <c r="R170" s="110"/>
      <c r="S170" s="104"/>
      <c r="T170" s="104"/>
      <c r="U170" s="104"/>
      <c r="V170" s="104"/>
      <c r="W170" s="31"/>
    </row>
    <row r="171" spans="1:23" x14ac:dyDescent="0.4">
      <c r="A171" s="96">
        <v>167</v>
      </c>
      <c r="B171" s="97" t="s">
        <v>3661</v>
      </c>
      <c r="C171" s="33" t="s">
        <v>3682</v>
      </c>
      <c r="D171" s="3" t="s">
        <v>1851</v>
      </c>
      <c r="E171" s="99" t="str">
        <f>INDEX(type2!D:D,MATCH(D171,type2!C:C,0))</f>
        <v>หจก.กระบี่ เอสที</v>
      </c>
      <c r="F171" s="99" t="str">
        <f>VLOOKUP(E171,[1]type2!D$1:F$65536,2,0)</f>
        <v>6/1 ถ.พัฒนา มหาราช ต.ปากน้ำ อ.เมืองกระบี่ จ.กระบี่</v>
      </c>
      <c r="G171" s="3" t="s">
        <v>59</v>
      </c>
      <c r="H171" s="5">
        <v>0</v>
      </c>
      <c r="I171" s="49">
        <v>0</v>
      </c>
      <c r="J171" s="100">
        <v>34</v>
      </c>
      <c r="K171" s="49">
        <f t="shared" si="9"/>
        <v>119</v>
      </c>
      <c r="L171" s="101">
        <f t="shared" si="10"/>
        <v>8.33</v>
      </c>
      <c r="M171" s="101">
        <f t="shared" si="11"/>
        <v>127.33</v>
      </c>
      <c r="N171" s="101">
        <v>8.33</v>
      </c>
      <c r="O171" s="101">
        <f t="shared" si="8"/>
        <v>127.33</v>
      </c>
      <c r="P171" s="101">
        <v>127.5</v>
      </c>
      <c r="Q171" s="108"/>
      <c r="R171" s="110"/>
      <c r="S171" s="104"/>
      <c r="T171" s="104"/>
      <c r="U171" s="104"/>
      <c r="V171" s="104"/>
      <c r="W171" s="31"/>
    </row>
    <row r="172" spans="1:23" x14ac:dyDescent="0.4">
      <c r="A172" s="96">
        <v>168</v>
      </c>
      <c r="B172" s="97" t="s">
        <v>3661</v>
      </c>
      <c r="C172" s="33" t="s">
        <v>3683</v>
      </c>
      <c r="D172" s="3" t="s">
        <v>1843</v>
      </c>
      <c r="E172" s="99" t="str">
        <f>INDEX(type2!D:D,MATCH(D172,type2!C:C,0))</f>
        <v>นายเทียนชัย ลีลาบูรณะพงษ์ (ทรายแก้ว)</v>
      </c>
      <c r="F172" s="99" t="str">
        <f>VLOOKUP(E172,[1]type2!D$1:F$65536,2,0)</f>
        <v>2 ถ.พัฒนา ต.ปากน้ำ อ.เมืองกระบี่ จ.กระบี่</v>
      </c>
      <c r="G172" s="3" t="s">
        <v>59</v>
      </c>
      <c r="H172" s="5">
        <v>0</v>
      </c>
      <c r="I172" s="49">
        <v>0</v>
      </c>
      <c r="J172" s="100">
        <v>18</v>
      </c>
      <c r="K172" s="49">
        <f t="shared" si="9"/>
        <v>63</v>
      </c>
      <c r="L172" s="101">
        <f t="shared" si="10"/>
        <v>4.41</v>
      </c>
      <c r="M172" s="101">
        <f t="shared" si="11"/>
        <v>67.41</v>
      </c>
      <c r="N172" s="101">
        <v>4.41</v>
      </c>
      <c r="O172" s="101">
        <f t="shared" si="8"/>
        <v>67.41</v>
      </c>
      <c r="P172" s="100">
        <v>67.5</v>
      </c>
      <c r="Q172" s="108"/>
      <c r="R172" s="110"/>
      <c r="S172" s="104"/>
      <c r="T172" s="104"/>
      <c r="U172" s="104"/>
      <c r="V172" s="104"/>
      <c r="W172" s="31"/>
    </row>
    <row r="173" spans="1:23" x14ac:dyDescent="0.4">
      <c r="A173" s="96">
        <v>169</v>
      </c>
      <c r="B173" s="97" t="s">
        <v>3661</v>
      </c>
      <c r="C173" s="33" t="s">
        <v>3684</v>
      </c>
      <c r="D173" s="3" t="s">
        <v>900</v>
      </c>
      <c r="E173" s="99" t="str">
        <f>INDEX(type2!D:D,MATCH(D173,type2!C:C,0))</f>
        <v>นายสฤษดิ์พร พรพาณิชพันธุ์ (ซีนูน แฟชั่น)</v>
      </c>
      <c r="F173" s="99" t="str">
        <f>VLOOKUP(E173,[1]type2!D$1:F$65536,2,0)</f>
        <v>19 ถ.ศรีสวัสดิ์ มหาราช ซ.8  ต.ปากน้ำ อ.เมืองกระบี่ จ.กระบี่</v>
      </c>
      <c r="G173" s="3" t="s">
        <v>3255</v>
      </c>
      <c r="H173" s="5">
        <v>91</v>
      </c>
      <c r="I173" s="49">
        <v>6.38</v>
      </c>
      <c r="J173" s="100">
        <v>13</v>
      </c>
      <c r="K173" s="49">
        <f t="shared" si="9"/>
        <v>45.5</v>
      </c>
      <c r="L173" s="101">
        <f t="shared" si="10"/>
        <v>3.1850000000000005</v>
      </c>
      <c r="M173" s="101">
        <f t="shared" si="11"/>
        <v>48.685000000000002</v>
      </c>
      <c r="N173" s="101">
        <v>9.57</v>
      </c>
      <c r="O173" s="101">
        <f t="shared" si="8"/>
        <v>146.07</v>
      </c>
      <c r="P173" s="101">
        <v>146.25</v>
      </c>
      <c r="Q173" s="108"/>
      <c r="R173" s="110"/>
      <c r="S173" s="104"/>
      <c r="T173" s="104"/>
      <c r="U173" s="104"/>
      <c r="V173" s="104"/>
      <c r="W173" s="31"/>
    </row>
    <row r="174" spans="1:23" x14ac:dyDescent="0.4">
      <c r="A174" s="96">
        <v>170</v>
      </c>
      <c r="B174" s="97" t="s">
        <v>3661</v>
      </c>
      <c r="C174" s="33" t="s">
        <v>3685</v>
      </c>
      <c r="D174" s="3" t="s">
        <v>1670</v>
      </c>
      <c r="E174" s="99" t="str">
        <f>INDEX(type2!D:D,MATCH(D174,type2!C:C,0))</f>
        <v>นายธวัช ดีไชยเศรษฐ (PAKA Store)</v>
      </c>
      <c r="F174" s="99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49">
        <v>0</v>
      </c>
      <c r="J174" s="100">
        <v>73</v>
      </c>
      <c r="K174" s="49">
        <f t="shared" si="9"/>
        <v>255.5</v>
      </c>
      <c r="L174" s="101">
        <f t="shared" si="10"/>
        <v>17.885000000000002</v>
      </c>
      <c r="M174" s="101">
        <f t="shared" si="11"/>
        <v>273.38499999999999</v>
      </c>
      <c r="N174" s="101">
        <v>17.89</v>
      </c>
      <c r="O174" s="101">
        <f t="shared" si="8"/>
        <v>273.39</v>
      </c>
      <c r="P174" s="100">
        <v>273.5</v>
      </c>
      <c r="Q174" s="108"/>
      <c r="R174" s="110"/>
      <c r="S174" s="104"/>
      <c r="T174" s="104"/>
      <c r="U174" s="104"/>
      <c r="V174" s="104"/>
      <c r="W174" s="31"/>
    </row>
    <row r="175" spans="1:23" x14ac:dyDescent="0.4">
      <c r="A175" s="96">
        <v>171</v>
      </c>
      <c r="B175" s="97" t="s">
        <v>3661</v>
      </c>
      <c r="C175" s="33" t="s">
        <v>3686</v>
      </c>
      <c r="D175" s="3" t="s">
        <v>1773</v>
      </c>
      <c r="E175" s="99" t="str">
        <f>INDEX(type2!D:D,MATCH(D175,type2!C:C,0))</f>
        <v>นายมนต์ชัย คณนาธรรม (ทิพย์โอสถ)</v>
      </c>
      <c r="F175" s="99" t="str">
        <f>VLOOKUP(E175,[1]type2!D$1:F$65536,2,0)</f>
        <v>108/13 ถ.สุคนธ์ ต.ปากน้ำ อ.เมืองกระบี่ จ.กระบี่</v>
      </c>
      <c r="G175" s="3" t="s">
        <v>59</v>
      </c>
      <c r="H175" s="5">
        <v>0</v>
      </c>
      <c r="I175" s="49">
        <v>0</v>
      </c>
      <c r="J175" s="100">
        <v>23</v>
      </c>
      <c r="K175" s="49">
        <f t="shared" si="9"/>
        <v>80.5</v>
      </c>
      <c r="L175" s="101">
        <f t="shared" si="10"/>
        <v>5.6350000000000007</v>
      </c>
      <c r="M175" s="101">
        <f t="shared" si="11"/>
        <v>86.135000000000005</v>
      </c>
      <c r="N175" s="101">
        <v>5.64</v>
      </c>
      <c r="O175" s="101">
        <f>ROUNDUP(H175+I175+M175,2)</f>
        <v>86.14</v>
      </c>
      <c r="P175" s="101">
        <v>86.25</v>
      </c>
      <c r="Q175" s="108"/>
      <c r="R175" s="110"/>
      <c r="S175" s="104"/>
      <c r="T175" s="104"/>
      <c r="U175" s="104"/>
      <c r="V175" s="104"/>
      <c r="W175" s="31"/>
    </row>
    <row r="176" spans="1:23" x14ac:dyDescent="0.4">
      <c r="A176" s="96">
        <v>172</v>
      </c>
      <c r="B176" s="97" t="s">
        <v>3661</v>
      </c>
      <c r="C176" s="33" t="s">
        <v>3687</v>
      </c>
      <c r="D176" s="3" t="s">
        <v>1755</v>
      </c>
      <c r="E176" s="99" t="str">
        <f>INDEX(type2!D:D,MATCH(D176,type2!C:C,0))</f>
        <v>แพทย์หญิงยุพา เนตรพุกกะณะ (ยินดีคอลแลคชั่น)</v>
      </c>
      <c r="F176" s="99" t="str">
        <f>VLOOKUP(E176,[1]type2!D$1:F$65536,2,0)</f>
        <v>58 ถ.สุคนธ์ มหาราช ซ.10 ต.ปากน้ำ อ.เมืองกระบี่ จ.กระบี่</v>
      </c>
      <c r="G176" s="3" t="s">
        <v>3254</v>
      </c>
      <c r="H176" s="5">
        <v>1599.5</v>
      </c>
      <c r="I176" s="49">
        <v>111.98</v>
      </c>
      <c r="J176" s="100">
        <v>58</v>
      </c>
      <c r="K176" s="49">
        <f t="shared" si="9"/>
        <v>203</v>
      </c>
      <c r="L176" s="101">
        <f t="shared" si="10"/>
        <v>14.21</v>
      </c>
      <c r="M176" s="101">
        <f t="shared" si="11"/>
        <v>217.21</v>
      </c>
      <c r="N176" s="101">
        <v>126.19</v>
      </c>
      <c r="O176" s="101">
        <f t="shared" si="8"/>
        <v>1928.69</v>
      </c>
      <c r="P176" s="100">
        <v>1928.75</v>
      </c>
      <c r="Q176" s="108"/>
      <c r="R176" s="110"/>
      <c r="S176" s="104"/>
      <c r="T176" s="104"/>
      <c r="U176" s="104"/>
      <c r="V176" s="104"/>
      <c r="W176" s="31"/>
    </row>
    <row r="177" spans="1:23" x14ac:dyDescent="0.4">
      <c r="A177" s="96">
        <v>173</v>
      </c>
      <c r="B177" s="97" t="s">
        <v>3661</v>
      </c>
      <c r="C177" s="33" t="s">
        <v>3688</v>
      </c>
      <c r="D177" s="3" t="s">
        <v>2284</v>
      </c>
      <c r="E177" s="99" t="str">
        <f>INDEX(type2!D:D,MATCH(D177,type2!C:C,0))</f>
        <v>นายนฤชา ศรีนุ่น (ร้านลูกน้ำซาวด์)</v>
      </c>
      <c r="F177" s="99" t="str">
        <f>VLOOKUP(E177,[1]type2!D$1:F$65536,2,0)</f>
        <v>48 ถ.มหาราช ซ.10 ต.ปากน้ำ อ.เมืองกระบี่ จ.กระบี่</v>
      </c>
      <c r="G177" s="3" t="s">
        <v>59</v>
      </c>
      <c r="H177" s="5">
        <v>0</v>
      </c>
      <c r="I177" s="49">
        <v>0</v>
      </c>
      <c r="J177" s="100">
        <v>16</v>
      </c>
      <c r="K177" s="49">
        <f t="shared" si="9"/>
        <v>56</v>
      </c>
      <c r="L177" s="101">
        <f t="shared" si="10"/>
        <v>3.9200000000000004</v>
      </c>
      <c r="M177" s="101">
        <f t="shared" si="11"/>
        <v>59.92</v>
      </c>
      <c r="N177" s="101">
        <v>3.92</v>
      </c>
      <c r="O177" s="101">
        <f t="shared" si="8"/>
        <v>59.92</v>
      </c>
      <c r="P177" s="101">
        <v>60</v>
      </c>
      <c r="Q177" s="108"/>
      <c r="R177" s="110"/>
      <c r="S177" s="104"/>
      <c r="T177" s="104"/>
      <c r="U177" s="104"/>
      <c r="V177" s="104"/>
      <c r="W177" s="31"/>
    </row>
    <row r="178" spans="1:23" x14ac:dyDescent="0.4">
      <c r="A178" s="96">
        <v>174</v>
      </c>
      <c r="B178" s="97" t="s">
        <v>3661</v>
      </c>
      <c r="C178" s="33" t="s">
        <v>3689</v>
      </c>
      <c r="D178" s="3" t="s">
        <v>1723</v>
      </c>
      <c r="E178" s="99" t="str">
        <f>INDEX(type2!D:D,MATCH(D178,type2!C:C,0))</f>
        <v>นายมนตรี ณ.ตะกั่วทุ่ง (เสริมสวยระวีวรรณ)</v>
      </c>
      <c r="F178" s="99" t="str">
        <f>VLOOKUP(E178,[1]type2!D$1:F$65536,2,0)</f>
        <v>13 ถ.สุคนธ์ ต.ปากน้ำ อ.เมืองกระบี่ จ.กระบี่</v>
      </c>
      <c r="G178" s="3" t="s">
        <v>59</v>
      </c>
      <c r="H178" s="5">
        <v>0</v>
      </c>
      <c r="I178" s="49">
        <v>0</v>
      </c>
      <c r="J178" s="100">
        <v>24</v>
      </c>
      <c r="K178" s="49">
        <f t="shared" si="9"/>
        <v>84</v>
      </c>
      <c r="L178" s="101">
        <f t="shared" si="10"/>
        <v>5.8800000000000008</v>
      </c>
      <c r="M178" s="101">
        <f t="shared" si="11"/>
        <v>89.88</v>
      </c>
      <c r="N178" s="101">
        <v>5.88</v>
      </c>
      <c r="O178" s="101">
        <f t="shared" si="8"/>
        <v>89.88</v>
      </c>
      <c r="P178" s="100">
        <v>90</v>
      </c>
      <c r="Q178" s="108"/>
      <c r="R178" s="110"/>
      <c r="S178" s="104"/>
      <c r="T178" s="104"/>
      <c r="U178" s="104"/>
      <c r="V178" s="104"/>
      <c r="W178" s="31"/>
    </row>
    <row r="179" spans="1:23" x14ac:dyDescent="0.4">
      <c r="A179" s="96">
        <v>175</v>
      </c>
      <c r="B179" s="97" t="s">
        <v>3661</v>
      </c>
      <c r="C179" s="33" t="s">
        <v>3690</v>
      </c>
      <c r="D179" s="3" t="s">
        <v>1684</v>
      </c>
      <c r="E179" s="99" t="str">
        <f>INDEX(type2!D:D,MATCH(D179,type2!C:C,0))</f>
        <v>บ.ศรีผ่องพานิชย์ (กระบี่สโตร์)</v>
      </c>
      <c r="F179" s="99" t="str">
        <f>VLOOKUP(E179,[1]type2!D$1:F$65536,2,0)</f>
        <v>114 ถ.พฤกษาอุทิศ ต.ปากน้ำ อ.เมืองกระบี่ จ.กระบี่</v>
      </c>
      <c r="G179" s="3" t="s">
        <v>59</v>
      </c>
      <c r="H179" s="5">
        <v>0</v>
      </c>
      <c r="I179" s="49">
        <v>0</v>
      </c>
      <c r="J179" s="100">
        <v>21</v>
      </c>
      <c r="K179" s="49">
        <f t="shared" si="9"/>
        <v>73.5</v>
      </c>
      <c r="L179" s="101">
        <f t="shared" si="10"/>
        <v>5.1450000000000005</v>
      </c>
      <c r="M179" s="101">
        <f t="shared" si="11"/>
        <v>78.644999999999996</v>
      </c>
      <c r="N179" s="101">
        <v>5.15</v>
      </c>
      <c r="O179" s="101">
        <f t="shared" si="8"/>
        <v>78.650000000000006</v>
      </c>
      <c r="P179" s="101">
        <v>78.75</v>
      </c>
      <c r="Q179" s="108"/>
      <c r="R179" s="110"/>
      <c r="S179" s="104"/>
      <c r="T179" s="104"/>
      <c r="U179" s="104"/>
      <c r="V179" s="104"/>
      <c r="W179" s="31"/>
    </row>
    <row r="180" spans="1:23" x14ac:dyDescent="0.4">
      <c r="A180" s="96">
        <v>176</v>
      </c>
      <c r="B180" s="97" t="s">
        <v>3661</v>
      </c>
      <c r="C180" s="33" t="s">
        <v>3691</v>
      </c>
      <c r="D180" s="3" t="s">
        <v>1676</v>
      </c>
      <c r="E180" s="99" t="str">
        <f>INDEX(type2!D:D,MATCH(D180,type2!C:C,0))</f>
        <v>นายจองยกหมิ่น แซ่จอง (เสริมสวยสุกัญญา)</v>
      </c>
      <c r="F180" s="99" t="str">
        <f>VLOOKUP(E180,[1]type2!D$1:F$65536,2,0)</f>
        <v>90 ถ.พฤกษาอุทิศ ต.ปากน้ำ อ.เมืองกระบี่ จ.กระบี่</v>
      </c>
      <c r="G180" s="3" t="s">
        <v>59</v>
      </c>
      <c r="H180" s="5">
        <v>0</v>
      </c>
      <c r="I180" s="49">
        <v>0</v>
      </c>
      <c r="J180" s="100">
        <v>15</v>
      </c>
      <c r="K180" s="49">
        <f t="shared" si="9"/>
        <v>52.5</v>
      </c>
      <c r="L180" s="101">
        <f t="shared" si="10"/>
        <v>3.6750000000000003</v>
      </c>
      <c r="M180" s="101">
        <f t="shared" si="11"/>
        <v>56.174999999999997</v>
      </c>
      <c r="N180" s="101">
        <v>3.68</v>
      </c>
      <c r="O180" s="101">
        <f t="shared" si="8"/>
        <v>56.18</v>
      </c>
      <c r="P180" s="100">
        <v>56.25</v>
      </c>
      <c r="Q180" s="108"/>
      <c r="R180" s="110"/>
      <c r="S180" s="104"/>
      <c r="T180" s="104"/>
      <c r="U180" s="104"/>
      <c r="V180" s="104"/>
      <c r="W180" s="31"/>
    </row>
    <row r="181" spans="1:23" x14ac:dyDescent="0.4">
      <c r="A181" s="96">
        <v>177</v>
      </c>
      <c r="B181" s="97" t="s">
        <v>3661</v>
      </c>
      <c r="C181" s="33" t="s">
        <v>3692</v>
      </c>
      <c r="D181" s="3" t="s">
        <v>1679</v>
      </c>
      <c r="E181" s="99" t="str">
        <f>INDEX(type2!D:D,MATCH(D181,type2!C:C,0))</f>
        <v>นางลาวัณ แซ่หลี</v>
      </c>
      <c r="F181" s="99" t="str">
        <f>VLOOKUP(E181,[1]type2!D$1:F$65536,2,0)</f>
        <v>96 ถ.พฤกษาอุทิศ ต.ปากน้ำ อ.เมืองกระบี่ จ.กระบี่</v>
      </c>
      <c r="G181" s="3" t="s">
        <v>59</v>
      </c>
      <c r="H181" s="5">
        <v>0</v>
      </c>
      <c r="I181" s="49">
        <v>0</v>
      </c>
      <c r="J181" s="100">
        <v>2</v>
      </c>
      <c r="K181" s="49">
        <f t="shared" si="9"/>
        <v>7</v>
      </c>
      <c r="L181" s="101">
        <f t="shared" si="10"/>
        <v>0.49000000000000005</v>
      </c>
      <c r="M181" s="101">
        <f t="shared" si="11"/>
        <v>7.49</v>
      </c>
      <c r="N181" s="101">
        <v>0.49</v>
      </c>
      <c r="O181" s="101">
        <f t="shared" si="8"/>
        <v>7.49</v>
      </c>
      <c r="P181" s="101">
        <v>7.5</v>
      </c>
      <c r="Q181" s="108"/>
      <c r="R181" s="110"/>
      <c r="S181" s="104"/>
      <c r="T181" s="104"/>
      <c r="U181" s="104"/>
      <c r="V181" s="104"/>
      <c r="W181" s="31"/>
    </row>
    <row r="182" spans="1:23" x14ac:dyDescent="0.4">
      <c r="A182" s="96">
        <v>178</v>
      </c>
      <c r="B182" s="97" t="s">
        <v>3661</v>
      </c>
      <c r="C182" s="33" t="s">
        <v>3693</v>
      </c>
      <c r="D182" s="3" t="s">
        <v>2170</v>
      </c>
      <c r="E182" s="99" t="str">
        <f>INDEX(type2!D:D,MATCH(D182,type2!C:C,0))</f>
        <v>กะยะห์บาติก</v>
      </c>
      <c r="F182" s="99" t="str">
        <f>VLOOKUP(E182,[1]type2!D$1:F$65536,2,0)</f>
        <v>35 ถ.พฤกษาอุทิศ ต.ปากน้ำ อ.เมืองกระบี่ จ.กระบี่</v>
      </c>
      <c r="G182" s="3" t="s">
        <v>3662</v>
      </c>
      <c r="H182" s="5">
        <v>105</v>
      </c>
      <c r="I182" s="49">
        <v>7.35</v>
      </c>
      <c r="J182" s="100">
        <v>0</v>
      </c>
      <c r="K182" s="49">
        <f t="shared" si="9"/>
        <v>0</v>
      </c>
      <c r="L182" s="101">
        <f t="shared" si="10"/>
        <v>0</v>
      </c>
      <c r="M182" s="101">
        <f t="shared" si="11"/>
        <v>0</v>
      </c>
      <c r="N182" s="101">
        <v>7.35</v>
      </c>
      <c r="O182" s="101">
        <f t="shared" si="8"/>
        <v>112.35</v>
      </c>
      <c r="P182" s="100">
        <v>520.75</v>
      </c>
      <c r="Q182" s="108"/>
      <c r="R182" s="110"/>
      <c r="S182" s="104"/>
      <c r="T182" s="104"/>
      <c r="U182" s="104"/>
      <c r="V182" s="104"/>
      <c r="W182" s="31"/>
    </row>
    <row r="183" spans="1:23" x14ac:dyDescent="0.4">
      <c r="A183" s="96">
        <v>179</v>
      </c>
      <c r="B183" s="97" t="s">
        <v>3661</v>
      </c>
      <c r="C183" s="33" t="s">
        <v>3694</v>
      </c>
      <c r="D183" s="3" t="s">
        <v>2170</v>
      </c>
      <c r="E183" s="99" t="str">
        <f>INDEX(type2!D:D,MATCH(D183,type2!C:C,0))</f>
        <v>กะยะห์บาติก</v>
      </c>
      <c r="F183" s="99" t="str">
        <f>VLOOKUP(E183,[1]type2!D$1:F$65536,2,0)</f>
        <v>35 ถ.พฤกษาอุทิศ ต.ปากน้ำ อ.เมืองกระบี่ จ.กระบี่</v>
      </c>
      <c r="G183" s="3" t="s">
        <v>3467</v>
      </c>
      <c r="H183" s="5">
        <v>94.5</v>
      </c>
      <c r="I183" s="49">
        <v>6.62</v>
      </c>
      <c r="J183" s="100">
        <v>0</v>
      </c>
      <c r="K183" s="49">
        <f t="shared" si="9"/>
        <v>0</v>
      </c>
      <c r="L183" s="101">
        <f t="shared" si="10"/>
        <v>0</v>
      </c>
      <c r="M183" s="101">
        <f t="shared" si="11"/>
        <v>0</v>
      </c>
      <c r="N183" s="101">
        <v>6.62</v>
      </c>
      <c r="O183" s="101">
        <f t="shared" si="8"/>
        <v>101.12</v>
      </c>
      <c r="P183" s="101">
        <v>0</v>
      </c>
      <c r="Q183" s="108"/>
      <c r="R183" s="110"/>
      <c r="S183" s="104"/>
      <c r="T183" s="104"/>
      <c r="U183" s="104"/>
      <c r="V183" s="104"/>
      <c r="W183" s="31"/>
    </row>
    <row r="184" spans="1:23" x14ac:dyDescent="0.4">
      <c r="A184" s="96">
        <v>180</v>
      </c>
      <c r="B184" s="97" t="s">
        <v>3661</v>
      </c>
      <c r="C184" s="33" t="s">
        <v>3695</v>
      </c>
      <c r="D184" s="3" t="s">
        <v>2170</v>
      </c>
      <c r="E184" s="99" t="str">
        <f>INDEX(type2!D:D,MATCH(D184,type2!C:C,0))</f>
        <v>กะยะห์บาติก</v>
      </c>
      <c r="F184" s="99" t="str">
        <f>VLOOKUP(E184,[1]type2!D$1:F$65536,2,0)</f>
        <v>35 ถ.พฤกษาอุทิศ ต.ปากน้ำ อ.เมืองกระบี่ จ.กระบี่</v>
      </c>
      <c r="G184" s="3" t="s">
        <v>3468</v>
      </c>
      <c r="H184" s="5">
        <v>63</v>
      </c>
      <c r="I184" s="49">
        <v>4.41</v>
      </c>
      <c r="J184" s="100">
        <v>0</v>
      </c>
      <c r="K184" s="49">
        <f t="shared" si="9"/>
        <v>0</v>
      </c>
      <c r="L184" s="101">
        <f t="shared" si="10"/>
        <v>0</v>
      </c>
      <c r="M184" s="101">
        <f t="shared" si="11"/>
        <v>0</v>
      </c>
      <c r="N184" s="101">
        <v>4.41</v>
      </c>
      <c r="O184" s="101">
        <f t="shared" si="8"/>
        <v>67.41</v>
      </c>
      <c r="P184" s="100">
        <v>0</v>
      </c>
      <c r="Q184" s="108"/>
      <c r="R184" s="110"/>
      <c r="S184" s="104"/>
      <c r="T184" s="104"/>
      <c r="U184" s="104"/>
      <c r="V184" s="104"/>
      <c r="W184" s="31"/>
    </row>
    <row r="185" spans="1:23" x14ac:dyDescent="0.4">
      <c r="A185" s="96">
        <v>181</v>
      </c>
      <c r="B185" s="97" t="s">
        <v>3661</v>
      </c>
      <c r="C185" s="33" t="s">
        <v>3696</v>
      </c>
      <c r="D185" s="3" t="s">
        <v>2170</v>
      </c>
      <c r="E185" s="99" t="str">
        <f>INDEX(type2!D:D,MATCH(D185,type2!C:C,0))</f>
        <v>กะยะห์บาติก</v>
      </c>
      <c r="F185" s="99" t="str">
        <f>VLOOKUP(E185,[1]type2!D$1:F$65536,2,0)</f>
        <v>35 ถ.พฤกษาอุทิศ ต.ปากน้ำ อ.เมืองกระบี่ จ.กระบี่</v>
      </c>
      <c r="G185" s="3" t="s">
        <v>3469</v>
      </c>
      <c r="H185" s="5">
        <v>73.5</v>
      </c>
      <c r="I185" s="49">
        <v>5.15</v>
      </c>
      <c r="J185" s="100">
        <v>0</v>
      </c>
      <c r="K185" s="49">
        <f t="shared" si="9"/>
        <v>0</v>
      </c>
      <c r="L185" s="101">
        <f t="shared" si="10"/>
        <v>0</v>
      </c>
      <c r="M185" s="101">
        <f t="shared" si="11"/>
        <v>0</v>
      </c>
      <c r="N185" s="101">
        <v>5.15</v>
      </c>
      <c r="O185" s="101">
        <f t="shared" si="8"/>
        <v>78.650000000000006</v>
      </c>
      <c r="P185" s="101">
        <v>0</v>
      </c>
      <c r="Q185" s="108"/>
      <c r="R185" s="110"/>
      <c r="S185" s="104"/>
      <c r="T185" s="104"/>
      <c r="U185" s="104"/>
      <c r="V185" s="104"/>
      <c r="W185" s="31"/>
    </row>
    <row r="186" spans="1:23" x14ac:dyDescent="0.4">
      <c r="A186" s="96">
        <v>182</v>
      </c>
      <c r="B186" s="97" t="s">
        <v>3661</v>
      </c>
      <c r="C186" s="33" t="s">
        <v>3697</v>
      </c>
      <c r="D186" s="3" t="s">
        <v>2170</v>
      </c>
      <c r="E186" s="99" t="str">
        <f>INDEX(type2!D:D,MATCH(D186,type2!C:C,0))</f>
        <v>กะยะห์บาติก</v>
      </c>
      <c r="F186" s="99" t="str">
        <f>VLOOKUP(E186,[1]type2!D$1:F$65536,2,0)</f>
        <v>35 ถ.พฤกษาอุทิศ ต.ปากน้ำ อ.เมืองกระบี่ จ.กระบี่</v>
      </c>
      <c r="G186" s="3" t="s">
        <v>3252</v>
      </c>
      <c r="H186" s="5">
        <v>63</v>
      </c>
      <c r="I186" s="49">
        <v>4.41</v>
      </c>
      <c r="J186" s="100">
        <v>0</v>
      </c>
      <c r="K186" s="49">
        <f t="shared" si="9"/>
        <v>0</v>
      </c>
      <c r="L186" s="101">
        <f t="shared" si="10"/>
        <v>0</v>
      </c>
      <c r="M186" s="101">
        <f t="shared" si="11"/>
        <v>0</v>
      </c>
      <c r="N186" s="101">
        <v>4.41</v>
      </c>
      <c r="O186" s="101">
        <f t="shared" si="8"/>
        <v>67.41</v>
      </c>
      <c r="P186" s="100">
        <v>0</v>
      </c>
      <c r="Q186" s="108"/>
      <c r="R186" s="110"/>
      <c r="S186" s="104"/>
      <c r="T186" s="104"/>
      <c r="U186" s="104"/>
      <c r="V186" s="104"/>
      <c r="W186" s="31"/>
    </row>
    <row r="187" spans="1:23" x14ac:dyDescent="0.4">
      <c r="A187" s="96">
        <v>183</v>
      </c>
      <c r="B187" s="97" t="s">
        <v>3661</v>
      </c>
      <c r="C187" s="33" t="s">
        <v>3698</v>
      </c>
      <c r="D187" s="3" t="s">
        <v>2170</v>
      </c>
      <c r="E187" s="99" t="str">
        <f>INDEX(type2!D:D,MATCH(D187,type2!C:C,0))</f>
        <v>กะยะห์บาติก</v>
      </c>
      <c r="F187" s="99" t="str">
        <f>VLOOKUP(E187,[1]type2!D$1:F$65536,2,0)</f>
        <v>35 ถ.พฤกษาอุทิศ ต.ปากน้ำ อ.เมืองกระบี่ จ.กระบี่</v>
      </c>
      <c r="G187" s="3" t="s">
        <v>59</v>
      </c>
      <c r="H187" s="5">
        <v>0</v>
      </c>
      <c r="I187" s="49">
        <v>0</v>
      </c>
      <c r="J187" s="100">
        <v>25</v>
      </c>
      <c r="K187" s="49">
        <f t="shared" si="9"/>
        <v>87.5</v>
      </c>
      <c r="L187" s="101">
        <f t="shared" si="10"/>
        <v>6.1250000000000009</v>
      </c>
      <c r="M187" s="101">
        <f t="shared" si="11"/>
        <v>93.625</v>
      </c>
      <c r="N187" s="101">
        <v>6.13</v>
      </c>
      <c r="O187" s="101">
        <f t="shared" si="8"/>
        <v>93.63000000000001</v>
      </c>
      <c r="P187" s="101">
        <v>0</v>
      </c>
      <c r="Q187" s="108"/>
      <c r="R187" s="110"/>
      <c r="S187" s="104"/>
      <c r="T187" s="104"/>
      <c r="U187" s="104"/>
      <c r="V187" s="104"/>
      <c r="W187" s="31"/>
    </row>
    <row r="188" spans="1:23" x14ac:dyDescent="0.4">
      <c r="A188" s="96">
        <v>184</v>
      </c>
      <c r="B188" s="97" t="s">
        <v>3661</v>
      </c>
      <c r="C188" s="33" t="s">
        <v>3699</v>
      </c>
      <c r="D188" s="3" t="s">
        <v>3060</v>
      </c>
      <c r="E188" s="99" t="str">
        <f>INDEX(type2!D:D,MATCH(D188,type2!C:C,0))</f>
        <v>นายสมนึก ลีลาประศาสตร์ (ห้างผ้าราณี)</v>
      </c>
      <c r="F188" s="99" t="str">
        <f>VLOOKUP(E188,[1]type2!D$1:F$65536,2,0)</f>
        <v>23 ถ.พฤกษาอุทิศ ต.ปากน้ำ อ.เมืองกระบี่ จ.กระบี่</v>
      </c>
      <c r="G188" s="3" t="s">
        <v>59</v>
      </c>
      <c r="H188" s="5">
        <v>0</v>
      </c>
      <c r="I188" s="49">
        <v>0</v>
      </c>
      <c r="J188" s="100">
        <v>33</v>
      </c>
      <c r="K188" s="49">
        <f t="shared" si="9"/>
        <v>115.5</v>
      </c>
      <c r="L188" s="101">
        <f t="shared" si="10"/>
        <v>8.0850000000000009</v>
      </c>
      <c r="M188" s="101">
        <f t="shared" si="11"/>
        <v>123.58500000000001</v>
      </c>
      <c r="N188" s="101">
        <v>8.09</v>
      </c>
      <c r="O188" s="101">
        <f t="shared" si="8"/>
        <v>123.59</v>
      </c>
      <c r="P188" s="100">
        <v>123.75</v>
      </c>
      <c r="Q188" s="108"/>
      <c r="R188" s="110"/>
      <c r="S188" s="104"/>
      <c r="T188" s="104"/>
      <c r="U188" s="104"/>
      <c r="V188" s="104"/>
      <c r="W188" s="31"/>
    </row>
    <row r="189" spans="1:23" x14ac:dyDescent="0.4">
      <c r="A189" s="96">
        <v>185</v>
      </c>
      <c r="B189" s="97" t="s">
        <v>3661</v>
      </c>
      <c r="C189" s="33" t="s">
        <v>3700</v>
      </c>
      <c r="D189" s="3" t="s">
        <v>1682</v>
      </c>
      <c r="E189" s="99" t="str">
        <f>INDEX(type2!D:D,MATCH(D189,type2!C:C,0))</f>
        <v>นางยุพา รัตนศิริวงค์วุฒิ (ร้านข้าวมันไก่)</v>
      </c>
      <c r="F189" s="99" t="str">
        <f>VLOOKUP(E189,[1]type2!D$1:F$65536,2,0)</f>
        <v>21 ถ.พฤกษาอุทิศ ต.ปากน้ำ อ.เมืองกระบี่ จ.กระบี่</v>
      </c>
      <c r="G189" s="3" t="s">
        <v>59</v>
      </c>
      <c r="H189" s="5">
        <v>0</v>
      </c>
      <c r="I189" s="49">
        <v>0</v>
      </c>
      <c r="J189" s="100">
        <v>23</v>
      </c>
      <c r="K189" s="49">
        <f t="shared" si="9"/>
        <v>80.5</v>
      </c>
      <c r="L189" s="101">
        <f t="shared" si="10"/>
        <v>5.6350000000000007</v>
      </c>
      <c r="M189" s="101">
        <f t="shared" si="11"/>
        <v>86.135000000000005</v>
      </c>
      <c r="N189" s="101">
        <v>5.64</v>
      </c>
      <c r="O189" s="101">
        <f t="shared" si="8"/>
        <v>86.14</v>
      </c>
      <c r="P189" s="101">
        <v>86.25</v>
      </c>
      <c r="Q189" s="108"/>
      <c r="R189" s="110"/>
      <c r="S189" s="104"/>
      <c r="T189" s="104"/>
      <c r="U189" s="104"/>
      <c r="V189" s="104"/>
      <c r="W189" s="31"/>
    </row>
    <row r="190" spans="1:23" x14ac:dyDescent="0.4">
      <c r="A190" s="96">
        <v>186</v>
      </c>
      <c r="B190" s="97" t="s">
        <v>3661</v>
      </c>
      <c r="C190" s="33" t="s">
        <v>3701</v>
      </c>
      <c r="D190" s="3" t="s">
        <v>2924</v>
      </c>
      <c r="E190" s="99" t="str">
        <f>INDEX(type2!D:D,MATCH(D190,type2!C:C,0))</f>
        <v>นางสุวรรณี ตรังพาณิชย์(สเต็ก คิงคอง)</v>
      </c>
      <c r="F190" s="99" t="str">
        <f>VLOOKUP(E190,[1]type2!D$1:F$65536,2,0)</f>
        <v>15 ถ.พฤกษาอุทิศ ต.ปากน้ำ อ.เมืองกระบี่ จ.กระบี่</v>
      </c>
      <c r="G190" s="3" t="s">
        <v>3252</v>
      </c>
      <c r="H190" s="5">
        <v>140</v>
      </c>
      <c r="I190" s="49">
        <v>9.8000000000000007</v>
      </c>
      <c r="J190" s="100">
        <v>38</v>
      </c>
      <c r="K190" s="49">
        <f t="shared" si="9"/>
        <v>133</v>
      </c>
      <c r="L190" s="101">
        <f t="shared" si="10"/>
        <v>9.31</v>
      </c>
      <c r="M190" s="101">
        <f t="shared" si="11"/>
        <v>142.31</v>
      </c>
      <c r="N190" s="101">
        <v>19.11</v>
      </c>
      <c r="O190" s="101">
        <f t="shared" si="8"/>
        <v>292.11</v>
      </c>
      <c r="P190" s="100">
        <v>292.25</v>
      </c>
      <c r="Q190" s="108"/>
      <c r="R190" s="110"/>
      <c r="S190" s="104"/>
      <c r="T190" s="104"/>
      <c r="U190" s="104"/>
      <c r="V190" s="104"/>
      <c r="W190" s="31"/>
    </row>
    <row r="191" spans="1:23" x14ac:dyDescent="0.4">
      <c r="A191" s="96">
        <v>187</v>
      </c>
      <c r="B191" s="97" t="s">
        <v>3661</v>
      </c>
      <c r="C191" s="33" t="s">
        <v>3702</v>
      </c>
      <c r="D191" s="3" t="s">
        <v>1638</v>
      </c>
      <c r="E191" s="99" t="str">
        <f>INDEX(type2!D:D,MATCH(D191,type2!C:C,0))</f>
        <v>นางสุพัชลี ยุวะกนิษฐ์</v>
      </c>
      <c r="F191" s="144" t="s">
        <v>1639</v>
      </c>
      <c r="G191" s="3" t="s">
        <v>3252</v>
      </c>
      <c r="H191" s="5">
        <v>28</v>
      </c>
      <c r="I191" s="49">
        <v>1.97</v>
      </c>
      <c r="J191" s="100">
        <v>0</v>
      </c>
      <c r="K191" s="49">
        <f t="shared" si="9"/>
        <v>0</v>
      </c>
      <c r="L191" s="101">
        <f t="shared" si="10"/>
        <v>0</v>
      </c>
      <c r="M191" s="101">
        <f t="shared" si="11"/>
        <v>0</v>
      </c>
      <c r="N191" s="101">
        <v>1.97</v>
      </c>
      <c r="O191" s="101">
        <f t="shared" si="8"/>
        <v>29.97</v>
      </c>
      <c r="P191" s="101">
        <v>30</v>
      </c>
      <c r="Q191" s="108"/>
      <c r="R191" s="110"/>
      <c r="S191" s="104"/>
      <c r="T191" s="104"/>
      <c r="U191" s="104"/>
      <c r="V191" s="104"/>
      <c r="W191" s="31"/>
    </row>
    <row r="192" spans="1:23" x14ac:dyDescent="0.4">
      <c r="A192" s="96">
        <v>188</v>
      </c>
      <c r="B192" s="97" t="s">
        <v>3661</v>
      </c>
      <c r="C192" s="33" t="s">
        <v>3703</v>
      </c>
      <c r="D192" s="3" t="s">
        <v>3372</v>
      </c>
      <c r="E192" s="99" t="str">
        <f>INDEX(type2!D:D,MATCH(D192,type2!C:C,0))</f>
        <v>บ.ศรีผ่องพานิชย์ (รัตนพานิชย์)</v>
      </c>
      <c r="F192" s="99" t="str">
        <f>VLOOKUP(E192,[1]type2!D$1:F$65536,2,0)</f>
        <v>134 ถ.พฤกษาอุทิศ ต.ปากน้ำ อ.เมืองกระบี่ จ.กระบี่</v>
      </c>
      <c r="G192" s="3" t="s">
        <v>59</v>
      </c>
      <c r="H192" s="5">
        <v>0</v>
      </c>
      <c r="I192" s="49">
        <v>0</v>
      </c>
      <c r="J192" s="100">
        <v>2</v>
      </c>
      <c r="K192" s="49">
        <f t="shared" si="9"/>
        <v>7</v>
      </c>
      <c r="L192" s="101">
        <f t="shared" si="10"/>
        <v>0.49000000000000005</v>
      </c>
      <c r="M192" s="101">
        <f t="shared" si="11"/>
        <v>7.49</v>
      </c>
      <c r="N192" s="101">
        <v>0.49</v>
      </c>
      <c r="O192" s="101">
        <f t="shared" si="8"/>
        <v>7.49</v>
      </c>
      <c r="P192" s="100">
        <v>7.5</v>
      </c>
      <c r="Q192" s="108"/>
      <c r="R192" s="110"/>
      <c r="S192" s="104"/>
      <c r="T192" s="104"/>
      <c r="U192" s="104"/>
      <c r="V192" s="104"/>
      <c r="W192" s="31"/>
    </row>
    <row r="193" spans="1:23" x14ac:dyDescent="0.4">
      <c r="A193" s="96">
        <v>189</v>
      </c>
      <c r="B193" s="97" t="s">
        <v>3661</v>
      </c>
      <c r="C193" s="33" t="s">
        <v>3704</v>
      </c>
      <c r="D193" s="3" t="s">
        <v>1695</v>
      </c>
      <c r="E193" s="99" t="str">
        <f>INDEX(type2!D:D,MATCH(D193,type2!C:C,0))</f>
        <v>บ.ศรีผ่องพานิชย์ (นำสมัย)</v>
      </c>
      <c r="F193" s="99" t="str">
        <f>VLOOKUP(E193,[1]type2!D$1:F$65536,2,0)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49">
        <v>0</v>
      </c>
      <c r="J193" s="100">
        <v>4</v>
      </c>
      <c r="K193" s="49">
        <f t="shared" si="9"/>
        <v>14</v>
      </c>
      <c r="L193" s="101">
        <f t="shared" si="10"/>
        <v>0.98000000000000009</v>
      </c>
      <c r="M193" s="101">
        <f t="shared" si="11"/>
        <v>14.98</v>
      </c>
      <c r="N193" s="101">
        <v>0.98</v>
      </c>
      <c r="O193" s="101">
        <f t="shared" si="8"/>
        <v>14.98</v>
      </c>
      <c r="P193" s="101">
        <v>15</v>
      </c>
      <c r="Q193" s="108"/>
      <c r="R193" s="110"/>
      <c r="S193" s="104"/>
      <c r="T193" s="104"/>
      <c r="U193" s="104"/>
      <c r="V193" s="104"/>
      <c r="W193" s="31"/>
    </row>
    <row r="194" spans="1:23" x14ac:dyDescent="0.4">
      <c r="A194" s="96">
        <v>190</v>
      </c>
      <c r="B194" s="97" t="s">
        <v>3661</v>
      </c>
      <c r="C194" s="33" t="s">
        <v>3705</v>
      </c>
      <c r="D194" s="3" t="s">
        <v>1697</v>
      </c>
      <c r="E194" s="99" t="str">
        <f>INDEX(type2!D:D,MATCH(D194,type2!C:C,0))</f>
        <v>บ.ศรีผ่องพานิชย์ (นำสมัย)</v>
      </c>
      <c r="F194" s="144" t="s">
        <v>1698</v>
      </c>
      <c r="G194" s="3" t="s">
        <v>59</v>
      </c>
      <c r="H194" s="5">
        <v>0</v>
      </c>
      <c r="I194" s="49">
        <v>0</v>
      </c>
      <c r="J194" s="100">
        <v>1</v>
      </c>
      <c r="K194" s="49">
        <f t="shared" si="9"/>
        <v>3.5</v>
      </c>
      <c r="L194" s="101">
        <f t="shared" si="10"/>
        <v>0.24500000000000002</v>
      </c>
      <c r="M194" s="101">
        <f t="shared" si="11"/>
        <v>3.7450000000000001</v>
      </c>
      <c r="N194" s="101">
        <v>0.25</v>
      </c>
      <c r="O194" s="101">
        <f t="shared" si="8"/>
        <v>3.75</v>
      </c>
      <c r="P194" s="100">
        <v>3.75</v>
      </c>
      <c r="Q194" s="108"/>
      <c r="R194" s="110"/>
      <c r="S194" s="104"/>
      <c r="T194" s="104"/>
      <c r="U194" s="104"/>
      <c r="V194" s="104"/>
      <c r="W194" s="31"/>
    </row>
    <row r="195" spans="1:23" x14ac:dyDescent="0.4">
      <c r="A195" s="96">
        <v>191</v>
      </c>
      <c r="B195" s="97" t="s">
        <v>3661</v>
      </c>
      <c r="C195" s="33" t="s">
        <v>3706</v>
      </c>
      <c r="D195" s="3" t="s">
        <v>259</v>
      </c>
      <c r="E195" s="99" t="str">
        <f>INDEX(type2!D:D,MATCH(D195,type2!C:C,0))</f>
        <v>นางสัมพันธ์ ถาวรวรกุล(นำสมัย)</v>
      </c>
      <c r="F195" s="99" t="str">
        <f>VLOOKUP(E195,[1]type2!D$1:F$65536,2,0)</f>
        <v>60-62 ถ.มหาราช ต.ปากน้ำ อ.เมืองกระบี่ จ.กระบี่</v>
      </c>
      <c r="G195" s="3" t="s">
        <v>59</v>
      </c>
      <c r="H195" s="5">
        <v>0</v>
      </c>
      <c r="I195" s="49">
        <v>0</v>
      </c>
      <c r="J195" s="100">
        <v>20</v>
      </c>
      <c r="K195" s="49">
        <f t="shared" si="9"/>
        <v>70</v>
      </c>
      <c r="L195" s="101">
        <f t="shared" si="10"/>
        <v>4.9000000000000004</v>
      </c>
      <c r="M195" s="101">
        <f t="shared" si="11"/>
        <v>74.900000000000006</v>
      </c>
      <c r="N195" s="101">
        <v>4.9000000000000004</v>
      </c>
      <c r="O195" s="101">
        <f t="shared" si="8"/>
        <v>74.900000000000006</v>
      </c>
      <c r="P195" s="101">
        <v>75</v>
      </c>
      <c r="Q195" s="108"/>
      <c r="R195" s="110"/>
      <c r="S195" s="104"/>
      <c r="T195" s="104"/>
      <c r="U195" s="104"/>
      <c r="V195" s="104"/>
      <c r="W195" s="31"/>
    </row>
    <row r="196" spans="1:23" x14ac:dyDescent="0.4">
      <c r="A196" s="96">
        <v>192</v>
      </c>
      <c r="B196" s="97" t="s">
        <v>3661</v>
      </c>
      <c r="C196" s="33" t="s">
        <v>3707</v>
      </c>
      <c r="D196" s="3" t="s">
        <v>460</v>
      </c>
      <c r="E196" s="99" t="str">
        <f>INDEX(type2!D:D,MATCH(D196,type2!C:C,0))</f>
        <v>นายชัยศตวรรษ กีรติภักดีกุล</v>
      </c>
      <c r="F196" s="99" t="str">
        <f>VLOOKUP(E196,[1]type2!D$1:F$65536,2,0)</f>
        <v>94/14 ถ.มหาราช ต.ปากน้ำ อ.เมืองกระบี่ จ.กระบี่</v>
      </c>
      <c r="G196" s="3" t="s">
        <v>59</v>
      </c>
      <c r="H196" s="5">
        <v>0</v>
      </c>
      <c r="I196" s="49">
        <v>0</v>
      </c>
      <c r="J196" s="100">
        <v>41</v>
      </c>
      <c r="K196" s="49">
        <f t="shared" si="9"/>
        <v>143.5</v>
      </c>
      <c r="L196" s="101">
        <f t="shared" si="10"/>
        <v>10.045000000000002</v>
      </c>
      <c r="M196" s="101">
        <f t="shared" si="11"/>
        <v>153.54500000000002</v>
      </c>
      <c r="N196" s="101">
        <v>10.050000000000001</v>
      </c>
      <c r="O196" s="101">
        <f t="shared" si="8"/>
        <v>153.54999999999998</v>
      </c>
      <c r="P196" s="100">
        <v>153.75</v>
      </c>
      <c r="Q196" s="108"/>
      <c r="R196" s="110"/>
      <c r="S196" s="104"/>
      <c r="T196" s="104"/>
      <c r="U196" s="104"/>
      <c r="V196" s="104"/>
      <c r="W196" s="31"/>
    </row>
    <row r="197" spans="1:23" x14ac:dyDescent="0.4">
      <c r="A197" s="96">
        <v>193</v>
      </c>
      <c r="B197" s="97" t="s">
        <v>3661</v>
      </c>
      <c r="C197" s="33" t="s">
        <v>3708</v>
      </c>
      <c r="D197" s="3" t="s">
        <v>1984</v>
      </c>
      <c r="E197" s="99" t="str">
        <f>INDEX(type2!D:D,MATCH(D197,type2!C:C,0))</f>
        <v>ธนาคารออมสินสาขากระบี่</v>
      </c>
      <c r="F197" s="99" t="str">
        <f>VLOOKUP(E197,[1]type2!D$1:F$65536,2,0)</f>
        <v>ถ.อุตรกิจ ต.ปากน้ำ อ.เมืองกระบี่ จ.กระบี่</v>
      </c>
      <c r="G197" s="3" t="s">
        <v>59</v>
      </c>
      <c r="H197" s="5">
        <v>0</v>
      </c>
      <c r="I197" s="49">
        <v>0</v>
      </c>
      <c r="J197" s="100">
        <v>59</v>
      </c>
      <c r="K197" s="49">
        <f t="shared" si="9"/>
        <v>206.5</v>
      </c>
      <c r="L197" s="101">
        <f t="shared" si="10"/>
        <v>14.455000000000002</v>
      </c>
      <c r="M197" s="101">
        <f t="shared" si="11"/>
        <v>220.95500000000001</v>
      </c>
      <c r="N197" s="101">
        <v>14.46</v>
      </c>
      <c r="O197" s="101">
        <f t="shared" si="8"/>
        <v>220.95999999999998</v>
      </c>
      <c r="P197" s="101">
        <v>221</v>
      </c>
      <c r="Q197" s="108"/>
      <c r="R197" s="110"/>
      <c r="S197" s="104">
        <f>SUM(N152:N197)</f>
        <v>1255.8300000000006</v>
      </c>
      <c r="T197" s="104">
        <f>SUM(O152:O197)</f>
        <v>19193.330000000002</v>
      </c>
      <c r="U197" s="104">
        <f>SUM(P152:P197)</f>
        <v>19197.25</v>
      </c>
      <c r="V197" s="104">
        <v>19197.25</v>
      </c>
      <c r="W197" s="31"/>
    </row>
    <row r="198" spans="1:23" x14ac:dyDescent="0.4">
      <c r="A198" s="96">
        <v>194</v>
      </c>
      <c r="B198" s="97" t="s">
        <v>3730</v>
      </c>
      <c r="C198" s="33" t="s">
        <v>3731</v>
      </c>
      <c r="D198" s="3" t="s">
        <v>2164</v>
      </c>
      <c r="E198" s="99" t="str">
        <f>INDEX(type2!D:D,MATCH(D198,type2!C:C,0))</f>
        <v>บมจ.เอสโซ่(ประเทศไทย)(บ.ดุสิตไทเกอร์เอนเนอร์ยี จำกัด)</v>
      </c>
      <c r="F198" s="99" t="str">
        <f>VLOOKUP(E198,[1]type2!D$1:F$65536,2,0)</f>
        <v>273/3 ถ.อุตรกิจ ต.ปากน้ำ อ.เมืองกระบี่ จ.กระบี่</v>
      </c>
      <c r="G198" s="3" t="s">
        <v>59</v>
      </c>
      <c r="H198" s="5">
        <v>0</v>
      </c>
      <c r="I198" s="49">
        <v>0</v>
      </c>
      <c r="J198" s="100">
        <v>98</v>
      </c>
      <c r="K198" s="49">
        <f t="shared" si="9"/>
        <v>343</v>
      </c>
      <c r="L198" s="101">
        <f t="shared" si="10"/>
        <v>24.01</v>
      </c>
      <c r="M198" s="101">
        <f t="shared" si="11"/>
        <v>367.01</v>
      </c>
      <c r="N198" s="101">
        <v>24.01</v>
      </c>
      <c r="O198" s="101">
        <f>ROUNDUP(H198+I198+M198,2)</f>
        <v>367.01</v>
      </c>
      <c r="P198" s="100">
        <v>367.25</v>
      </c>
      <c r="Q198" s="108"/>
      <c r="R198" s="110"/>
      <c r="S198" s="104"/>
      <c r="T198" s="104"/>
      <c r="U198" s="104"/>
      <c r="V198" s="104"/>
      <c r="W198" s="31"/>
    </row>
    <row r="199" spans="1:23" x14ac:dyDescent="0.4">
      <c r="A199" s="96">
        <v>195</v>
      </c>
      <c r="B199" s="97" t="s">
        <v>3730</v>
      </c>
      <c r="C199" s="33" t="s">
        <v>3732</v>
      </c>
      <c r="D199" s="3" t="s">
        <v>2161</v>
      </c>
      <c r="E199" s="99" t="str">
        <f>INDEX(type2!D:D,MATCH(D199,type2!C:C,0))</f>
        <v>นายทรรศนะ แซ่จิว(ที่พักขุนนาง)</v>
      </c>
      <c r="F199" s="99" t="str">
        <f>VLOOKUP(E199,[1]type2!D$1:F$65536,2,0)</f>
        <v>273/1 ถ.อุตรกิจ ต.ปากน้ำ อ.เมืองกระบี่ จ.กระบี่</v>
      </c>
      <c r="G199" s="3" t="s">
        <v>59</v>
      </c>
      <c r="H199" s="5">
        <v>0</v>
      </c>
      <c r="I199" s="49">
        <v>0</v>
      </c>
      <c r="J199" s="100">
        <v>8</v>
      </c>
      <c r="K199" s="49">
        <f t="shared" ref="K199:K262" si="12">J199*3.5</f>
        <v>28</v>
      </c>
      <c r="L199" s="101">
        <f t="shared" ref="L199:L262" si="13">K199*7%</f>
        <v>1.9600000000000002</v>
      </c>
      <c r="M199" s="101">
        <f t="shared" ref="M199:M262" si="14">SUM(K199+L199)</f>
        <v>29.96</v>
      </c>
      <c r="N199" s="101">
        <v>1.96</v>
      </c>
      <c r="O199" s="101">
        <f t="shared" ref="O199:O239" si="15">ROUNDUP(H199+I199+M199,2)</f>
        <v>29.96</v>
      </c>
      <c r="P199" s="101">
        <v>30</v>
      </c>
      <c r="Q199" s="108"/>
      <c r="R199" s="110"/>
      <c r="S199" s="104"/>
      <c r="T199" s="104"/>
      <c r="U199" s="104"/>
      <c r="V199" s="104"/>
      <c r="W199" s="31"/>
    </row>
    <row r="200" spans="1:23" x14ac:dyDescent="0.4">
      <c r="A200" s="96">
        <v>196</v>
      </c>
      <c r="B200" s="97" t="s">
        <v>3730</v>
      </c>
      <c r="C200" s="33" t="s">
        <v>3733</v>
      </c>
      <c r="D200" s="3" t="s">
        <v>2141</v>
      </c>
      <c r="E200" s="99" t="str">
        <f>INDEX(type2!D:D,MATCH(D200,type2!C:C,0))</f>
        <v>นายบรรเจิด เทรดกิติวรางค์ ( เก็บเงินที่ ร้านบรรเจิดติดกับกสิกรไทย)</v>
      </c>
      <c r="F200" s="99" t="str">
        <f>VLOOKUP(E200,[1]type2!D$1:F$65536,2,0)</f>
        <v>249/13 ถ.อุตรกิจ ต.ปากน้ำ อ.เมืองกระบี่ จl.กระบี่</v>
      </c>
      <c r="G200" s="3" t="s">
        <v>59</v>
      </c>
      <c r="H200" s="5">
        <v>0</v>
      </c>
      <c r="I200" s="49">
        <v>0</v>
      </c>
      <c r="J200" s="100">
        <v>27</v>
      </c>
      <c r="K200" s="49">
        <f t="shared" si="12"/>
        <v>94.5</v>
      </c>
      <c r="L200" s="101">
        <f t="shared" si="13"/>
        <v>6.6150000000000002</v>
      </c>
      <c r="M200" s="101">
        <f t="shared" si="14"/>
        <v>101.11499999999999</v>
      </c>
      <c r="N200" s="101">
        <v>6.62</v>
      </c>
      <c r="O200" s="101">
        <f t="shared" si="15"/>
        <v>101.12</v>
      </c>
      <c r="P200" s="100">
        <v>101.25</v>
      </c>
      <c r="Q200" s="102"/>
      <c r="R200" s="110"/>
      <c r="S200" s="104"/>
      <c r="T200" s="104"/>
      <c r="U200" s="104"/>
      <c r="V200" s="104"/>
      <c r="W200" s="31"/>
    </row>
    <row r="201" spans="1:23" x14ac:dyDescent="0.4">
      <c r="A201" s="96">
        <v>197</v>
      </c>
      <c r="B201" s="97" t="s">
        <v>3730</v>
      </c>
      <c r="C201" s="33" t="s">
        <v>3734</v>
      </c>
      <c r="D201" s="3" t="s">
        <v>1023</v>
      </c>
      <c r="E201" s="99" t="str">
        <f>INDEX(type2!D:D,MATCH(D201,type2!C:C,0))</f>
        <v>นายมนูญ แดงขาว</v>
      </c>
      <c r="F201" s="99" t="str">
        <f>VLOOKUP(E201,[1]type2!D$1:F$65536,2,0)</f>
        <v>22 ถ.ร่วมจิตร ต.ปากน้ำ อ.เมืองกระบี่ จ.กระบี่</v>
      </c>
      <c r="G201" s="3" t="s">
        <v>59</v>
      </c>
      <c r="H201" s="5">
        <v>0</v>
      </c>
      <c r="I201" s="49">
        <v>0</v>
      </c>
      <c r="J201" s="100">
        <v>59</v>
      </c>
      <c r="K201" s="49">
        <f t="shared" si="12"/>
        <v>206.5</v>
      </c>
      <c r="L201" s="101">
        <f t="shared" si="13"/>
        <v>14.455000000000002</v>
      </c>
      <c r="M201" s="101">
        <f t="shared" si="14"/>
        <v>220.95500000000001</v>
      </c>
      <c r="N201" s="101">
        <v>14.46</v>
      </c>
      <c r="O201" s="101">
        <f t="shared" si="15"/>
        <v>220.95999999999998</v>
      </c>
      <c r="P201" s="101">
        <v>221</v>
      </c>
      <c r="Q201" s="102"/>
      <c r="R201" s="110"/>
      <c r="S201" s="104"/>
      <c r="T201" s="104"/>
      <c r="U201" s="104"/>
      <c r="V201" s="104"/>
      <c r="W201" s="31"/>
    </row>
    <row r="202" spans="1:23" x14ac:dyDescent="0.4">
      <c r="A202" s="96">
        <v>198</v>
      </c>
      <c r="B202" s="97" t="s">
        <v>3730</v>
      </c>
      <c r="C202" s="33" t="s">
        <v>3735</v>
      </c>
      <c r="D202" s="3" t="s">
        <v>1924</v>
      </c>
      <c r="E202" s="99" t="str">
        <f>INDEX(type2!D:D,MATCH(D202,type2!C:C,0))</f>
        <v>บ.ศรีผ่องพานิชย์</v>
      </c>
      <c r="F202" s="99" t="s">
        <v>1925</v>
      </c>
      <c r="G202" s="3" t="s">
        <v>59</v>
      </c>
      <c r="H202" s="5">
        <v>0</v>
      </c>
      <c r="I202" s="49">
        <v>0</v>
      </c>
      <c r="J202" s="100">
        <v>14</v>
      </c>
      <c r="K202" s="49">
        <f t="shared" si="12"/>
        <v>49</v>
      </c>
      <c r="L202" s="101">
        <f t="shared" si="13"/>
        <v>3.43</v>
      </c>
      <c r="M202" s="101">
        <f t="shared" si="14"/>
        <v>52.43</v>
      </c>
      <c r="N202" s="101">
        <v>3.43</v>
      </c>
      <c r="O202" s="101">
        <f t="shared" si="15"/>
        <v>52.43</v>
      </c>
      <c r="P202" s="100">
        <v>52.5</v>
      </c>
      <c r="Q202" s="102"/>
      <c r="R202" s="110"/>
      <c r="S202" s="104"/>
      <c r="T202" s="104"/>
      <c r="U202" s="104"/>
      <c r="V202" s="104"/>
      <c r="W202" s="31"/>
    </row>
    <row r="203" spans="1:23" x14ac:dyDescent="0.4">
      <c r="A203" s="96">
        <v>199</v>
      </c>
      <c r="B203" s="97" t="s">
        <v>3730</v>
      </c>
      <c r="C203" s="33" t="s">
        <v>3736</v>
      </c>
      <c r="D203" s="3" t="s">
        <v>974</v>
      </c>
      <c r="E203" s="99" t="str">
        <f>INDEX(type2!D:D,MATCH(D203,type2!C:C,0))</f>
        <v>บมจ.ไอ.ซี.ซี.อินเตอร์เนชั่นแนล</v>
      </c>
      <c r="F203" s="99" t="str">
        <f>VLOOKUP(E203,[1]type2!D$1:F$65536,2,0)</f>
        <v>1/4-5 ถ.ร่วมจิตร ต.ปากน้ำ อ.เมืองกระบี่ จ.กระบี่</v>
      </c>
      <c r="G203" s="3" t="s">
        <v>59</v>
      </c>
      <c r="H203" s="5">
        <v>0</v>
      </c>
      <c r="I203" s="49">
        <v>0</v>
      </c>
      <c r="J203" s="100">
        <v>41</v>
      </c>
      <c r="K203" s="49">
        <f t="shared" si="12"/>
        <v>143.5</v>
      </c>
      <c r="L203" s="101">
        <f t="shared" si="13"/>
        <v>10.045000000000002</v>
      </c>
      <c r="M203" s="101">
        <f t="shared" si="14"/>
        <v>153.54500000000002</v>
      </c>
      <c r="N203" s="101">
        <v>10.050000000000001</v>
      </c>
      <c r="O203" s="101">
        <f t="shared" si="15"/>
        <v>153.54999999999998</v>
      </c>
      <c r="P203" s="101">
        <v>153.75</v>
      </c>
      <c r="Q203" s="102"/>
      <c r="R203" s="110"/>
      <c r="S203" s="104"/>
      <c r="T203" s="104"/>
      <c r="U203" s="104"/>
      <c r="V203" s="104"/>
      <c r="W203" s="31"/>
    </row>
    <row r="204" spans="1:23" x14ac:dyDescent="0.4">
      <c r="A204" s="96">
        <v>200</v>
      </c>
      <c r="B204" s="97" t="s">
        <v>3730</v>
      </c>
      <c r="C204" s="33" t="s">
        <v>3737</v>
      </c>
      <c r="D204" s="3" t="s">
        <v>977</v>
      </c>
      <c r="E204" s="99" t="str">
        <f>INDEX(type2!D:D,MATCH(D204,type2!C:C,0))</f>
        <v>ธนาคารอาคารสงเคราะห์</v>
      </c>
      <c r="F204" s="99" t="str">
        <f>VLOOKUP(E204,[1]type2!D$1:F$65536,2,0)</f>
        <v>1/6-7 ถ.ร่วมจิตร ต.ปากน้ำ อ.เมืองกระบี่ จ.กระบี่</v>
      </c>
      <c r="G204" s="3" t="s">
        <v>59</v>
      </c>
      <c r="H204" s="5">
        <v>0</v>
      </c>
      <c r="I204" s="49">
        <v>0</v>
      </c>
      <c r="J204" s="100">
        <v>29</v>
      </c>
      <c r="K204" s="49">
        <f t="shared" si="12"/>
        <v>101.5</v>
      </c>
      <c r="L204" s="101">
        <f t="shared" si="13"/>
        <v>7.1050000000000004</v>
      </c>
      <c r="M204" s="101">
        <f t="shared" si="14"/>
        <v>108.605</v>
      </c>
      <c r="N204" s="101">
        <v>7.11</v>
      </c>
      <c r="O204" s="101">
        <f t="shared" si="15"/>
        <v>108.61</v>
      </c>
      <c r="P204" s="100">
        <v>108.75</v>
      </c>
      <c r="Q204" s="102"/>
      <c r="R204" s="110"/>
      <c r="S204" s="104"/>
      <c r="T204" s="104"/>
      <c r="U204" s="104"/>
      <c r="V204" s="104"/>
      <c r="W204" s="31"/>
    </row>
    <row r="205" spans="1:23" x14ac:dyDescent="0.4">
      <c r="A205" s="96">
        <v>201</v>
      </c>
      <c r="B205" s="97" t="s">
        <v>3730</v>
      </c>
      <c r="C205" s="33" t="s">
        <v>3738</v>
      </c>
      <c r="D205" s="3" t="s">
        <v>3053</v>
      </c>
      <c r="E205" s="99" t="str">
        <f>INDEX(type2!D:D,MATCH(D205,type2!C:C,0))</f>
        <v>นางสุมมา มนต์ภาณีวงศ์</v>
      </c>
      <c r="F205" s="99" t="str">
        <f>VLOOKUP(E205,[1]type2!D$1:F$65536,2,0)</f>
        <v>1/8 ถ.ร่วมจิตร-มหาราช ต.ปากน้ำ อ.เมืองกระบี่ จ.กระบี่</v>
      </c>
      <c r="G205" s="3" t="s">
        <v>59</v>
      </c>
      <c r="H205" s="5">
        <v>0</v>
      </c>
      <c r="I205" s="49">
        <v>0</v>
      </c>
      <c r="J205" s="100">
        <v>7</v>
      </c>
      <c r="K205" s="49">
        <f t="shared" si="12"/>
        <v>24.5</v>
      </c>
      <c r="L205" s="101">
        <f t="shared" si="13"/>
        <v>1.7150000000000001</v>
      </c>
      <c r="M205" s="101">
        <f t="shared" si="14"/>
        <v>26.215</v>
      </c>
      <c r="N205" s="101">
        <v>1.72</v>
      </c>
      <c r="O205" s="101">
        <f t="shared" si="15"/>
        <v>26.220000000000002</v>
      </c>
      <c r="P205" s="101">
        <v>26.25</v>
      </c>
      <c r="Q205" s="102"/>
      <c r="R205" s="110"/>
      <c r="S205" s="104"/>
      <c r="T205" s="104"/>
      <c r="U205" s="104"/>
      <c r="V205" s="104"/>
      <c r="W205" s="31"/>
    </row>
    <row r="206" spans="1:23" x14ac:dyDescent="0.4">
      <c r="A206" s="96">
        <v>202</v>
      </c>
      <c r="B206" s="97" t="s">
        <v>3730</v>
      </c>
      <c r="C206" s="33" t="s">
        <v>3739</v>
      </c>
      <c r="D206" s="3" t="s">
        <v>960</v>
      </c>
      <c r="E206" s="99" t="str">
        <f>INDEX(type2!D:D,MATCH(D206,type2!C:C,0))</f>
        <v>นายชวน ภูเก้าล้วน</v>
      </c>
      <c r="F206" s="144" t="s">
        <v>961</v>
      </c>
      <c r="G206" s="3" t="s">
        <v>59</v>
      </c>
      <c r="H206" s="5">
        <v>0</v>
      </c>
      <c r="I206" s="49">
        <v>0</v>
      </c>
      <c r="J206" s="100">
        <v>33</v>
      </c>
      <c r="K206" s="49">
        <f t="shared" si="12"/>
        <v>115.5</v>
      </c>
      <c r="L206" s="101">
        <f t="shared" si="13"/>
        <v>8.0850000000000009</v>
      </c>
      <c r="M206" s="101">
        <f t="shared" si="14"/>
        <v>123.58500000000001</v>
      </c>
      <c r="N206" s="101">
        <v>8.09</v>
      </c>
      <c r="O206" s="101">
        <f t="shared" si="15"/>
        <v>123.59</v>
      </c>
      <c r="P206" s="100">
        <v>123.75</v>
      </c>
      <c r="Q206" s="102"/>
      <c r="R206" s="110"/>
      <c r="S206" s="104"/>
      <c r="T206" s="104"/>
      <c r="U206" s="104"/>
      <c r="V206" s="104"/>
      <c r="W206" s="31"/>
    </row>
    <row r="207" spans="1:23" x14ac:dyDescent="0.4">
      <c r="A207" s="96">
        <v>203</v>
      </c>
      <c r="B207" s="97" t="s">
        <v>3730</v>
      </c>
      <c r="C207" s="33" t="s">
        <v>3740</v>
      </c>
      <c r="D207" s="3" t="s">
        <v>962</v>
      </c>
      <c r="E207" s="99" t="str">
        <f>INDEX(type2!D:D,MATCH(D207,type2!C:C,0))</f>
        <v>นายชวน ภูเก้าล้วน</v>
      </c>
      <c r="F207" s="144" t="s">
        <v>963</v>
      </c>
      <c r="G207" s="3" t="s">
        <v>59</v>
      </c>
      <c r="H207" s="5">
        <v>0</v>
      </c>
      <c r="I207" s="49">
        <v>0</v>
      </c>
      <c r="J207" s="100">
        <v>13</v>
      </c>
      <c r="K207" s="49">
        <f t="shared" si="12"/>
        <v>45.5</v>
      </c>
      <c r="L207" s="101">
        <f t="shared" si="13"/>
        <v>3.1850000000000005</v>
      </c>
      <c r="M207" s="101">
        <f t="shared" si="14"/>
        <v>48.685000000000002</v>
      </c>
      <c r="N207" s="101">
        <v>3.19</v>
      </c>
      <c r="O207" s="101">
        <f t="shared" si="15"/>
        <v>48.69</v>
      </c>
      <c r="P207" s="101">
        <v>48.75</v>
      </c>
      <c r="Q207" s="102"/>
      <c r="R207" s="110"/>
      <c r="S207" s="104"/>
      <c r="T207" s="104"/>
      <c r="U207" s="104"/>
      <c r="V207" s="104"/>
      <c r="W207" s="31"/>
    </row>
    <row r="208" spans="1:23" x14ac:dyDescent="0.4">
      <c r="A208" s="96">
        <v>204</v>
      </c>
      <c r="B208" s="97" t="s">
        <v>3730</v>
      </c>
      <c r="C208" s="33" t="s">
        <v>3741</v>
      </c>
      <c r="D208" s="3" t="s">
        <v>964</v>
      </c>
      <c r="E208" s="99" t="str">
        <f>INDEX(type2!D:D,MATCH(D208,type2!C:C,0))</f>
        <v>นายชวน ภูเก้าล้วน</v>
      </c>
      <c r="F208" s="144" t="s">
        <v>965</v>
      </c>
      <c r="G208" s="3" t="s">
        <v>59</v>
      </c>
      <c r="H208" s="5">
        <v>0</v>
      </c>
      <c r="I208" s="49">
        <v>0</v>
      </c>
      <c r="J208" s="100">
        <v>14</v>
      </c>
      <c r="K208" s="49">
        <f t="shared" si="12"/>
        <v>49</v>
      </c>
      <c r="L208" s="101">
        <f t="shared" si="13"/>
        <v>3.43</v>
      </c>
      <c r="M208" s="101">
        <f t="shared" si="14"/>
        <v>52.43</v>
      </c>
      <c r="N208" s="101">
        <v>3.43</v>
      </c>
      <c r="O208" s="101">
        <f t="shared" si="15"/>
        <v>52.43</v>
      </c>
      <c r="P208" s="100">
        <v>52.5</v>
      </c>
      <c r="Q208" s="102"/>
      <c r="R208" s="110"/>
      <c r="S208" s="104"/>
      <c r="T208" s="104"/>
      <c r="U208" s="104"/>
      <c r="V208" s="104"/>
      <c r="W208" s="31"/>
    </row>
    <row r="209" spans="1:23" x14ac:dyDescent="0.4">
      <c r="A209" s="96">
        <v>205</v>
      </c>
      <c r="B209" s="97" t="s">
        <v>3730</v>
      </c>
      <c r="C209" s="33" t="s">
        <v>3742</v>
      </c>
      <c r="D209" s="3" t="s">
        <v>966</v>
      </c>
      <c r="E209" s="99" t="str">
        <f>INDEX(type2!D:D,MATCH(D209,type2!C:C,0))</f>
        <v>นายชุมถิ่น ทองลอย (ที่ทำการตำรวจน้ำเก่า)</v>
      </c>
      <c r="F209" s="99" t="str">
        <f>VLOOKUP(E209,[1]type2!D$1:F$65536,2,0)</f>
        <v>53/7 ถ.ร่วมใจ ต.ปากน้ำ อ.เมืองกระบี่ จ.กระบี่</v>
      </c>
      <c r="G209" s="3" t="s">
        <v>59</v>
      </c>
      <c r="H209" s="5">
        <v>0</v>
      </c>
      <c r="I209" s="49">
        <v>0</v>
      </c>
      <c r="J209" s="100">
        <v>16</v>
      </c>
      <c r="K209" s="49">
        <f t="shared" si="12"/>
        <v>56</v>
      </c>
      <c r="L209" s="101">
        <f t="shared" si="13"/>
        <v>3.9200000000000004</v>
      </c>
      <c r="M209" s="101">
        <f t="shared" si="14"/>
        <v>59.92</v>
      </c>
      <c r="N209" s="101">
        <v>3.92</v>
      </c>
      <c r="O209" s="101">
        <f t="shared" si="15"/>
        <v>59.92</v>
      </c>
      <c r="P209" s="101">
        <v>60</v>
      </c>
      <c r="Q209" s="102"/>
      <c r="R209" s="110"/>
      <c r="S209" s="104"/>
      <c r="T209" s="104"/>
      <c r="U209" s="104"/>
      <c r="V209" s="104"/>
      <c r="W209" s="31"/>
    </row>
    <row r="210" spans="1:23" x14ac:dyDescent="0.4">
      <c r="A210" s="96">
        <v>206</v>
      </c>
      <c r="B210" s="97" t="s">
        <v>3730</v>
      </c>
      <c r="C210" s="33" t="s">
        <v>3743</v>
      </c>
      <c r="D210" s="3" t="s">
        <v>969</v>
      </c>
      <c r="E210" s="99" t="str">
        <f>INDEX(type2!D:D,MATCH(D210,type2!C:C,0))</f>
        <v>นายณัฐเดช ทองลอย</v>
      </c>
      <c r="F210" s="99" t="str">
        <f>VLOOKUP(E210,[1]type2!D$1:F$65536,2,0)</f>
        <v>53/8 ถ.ร่วมใจ ต.ปากน้ำ อ.เมืองกระบี่ จ.กระบี่</v>
      </c>
      <c r="G210" s="3" t="s">
        <v>59</v>
      </c>
      <c r="H210" s="5">
        <v>0</v>
      </c>
      <c r="I210" s="49">
        <v>0</v>
      </c>
      <c r="J210" s="100">
        <v>6</v>
      </c>
      <c r="K210" s="49">
        <f t="shared" si="12"/>
        <v>21</v>
      </c>
      <c r="L210" s="101">
        <f t="shared" si="13"/>
        <v>1.4700000000000002</v>
      </c>
      <c r="M210" s="101">
        <f t="shared" si="14"/>
        <v>22.47</v>
      </c>
      <c r="N210" s="101">
        <v>1.47</v>
      </c>
      <c r="O210" s="101">
        <f t="shared" si="15"/>
        <v>22.47</v>
      </c>
      <c r="P210" s="100">
        <v>22.5</v>
      </c>
      <c r="Q210" s="102"/>
      <c r="R210" s="110"/>
      <c r="S210" s="104"/>
      <c r="T210" s="104"/>
      <c r="U210" s="104"/>
      <c r="V210" s="104"/>
      <c r="W210" s="31"/>
    </row>
    <row r="211" spans="1:23" x14ac:dyDescent="0.4">
      <c r="A211" s="96">
        <v>207</v>
      </c>
      <c r="B211" s="97" t="s">
        <v>3730</v>
      </c>
      <c r="C211" s="33" t="s">
        <v>3744</v>
      </c>
      <c r="D211" s="3" t="s">
        <v>952</v>
      </c>
      <c r="E211" s="99" t="str">
        <f>INDEX(type2!D:D,MATCH(D211,type2!C:C,0))</f>
        <v>จสต.อุทัย คงสงค์</v>
      </c>
      <c r="F211" s="99" t="str">
        <f>VLOOKUP(E211,[1]type2!D$1:F$65536,2,0)</f>
        <v>49 ถ.ร่วมใจ ต.ปากน้ำ อ.เมืองกระบี่ จ.กระบี่</v>
      </c>
      <c r="G211" s="3" t="s">
        <v>59</v>
      </c>
      <c r="H211" s="5">
        <v>0</v>
      </c>
      <c r="I211" s="49">
        <v>0</v>
      </c>
      <c r="J211" s="100">
        <v>75</v>
      </c>
      <c r="K211" s="49">
        <f t="shared" si="12"/>
        <v>262.5</v>
      </c>
      <c r="L211" s="101">
        <f t="shared" si="13"/>
        <v>18.375</v>
      </c>
      <c r="M211" s="101">
        <f t="shared" si="14"/>
        <v>280.875</v>
      </c>
      <c r="N211" s="101">
        <v>18.38</v>
      </c>
      <c r="O211" s="101">
        <f t="shared" si="15"/>
        <v>280.88</v>
      </c>
      <c r="P211" s="101">
        <v>281</v>
      </c>
      <c r="Q211" s="102"/>
      <c r="R211" s="110"/>
      <c r="S211" s="104"/>
      <c r="T211" s="104"/>
      <c r="U211" s="104"/>
      <c r="V211" s="104"/>
      <c r="W211" s="31"/>
    </row>
    <row r="212" spans="1:23" x14ac:dyDescent="0.4">
      <c r="A212" s="96">
        <v>208</v>
      </c>
      <c r="B212" s="97" t="s">
        <v>3730</v>
      </c>
      <c r="C212" s="33" t="s">
        <v>3745</v>
      </c>
      <c r="D212" s="3" t="s">
        <v>955</v>
      </c>
      <c r="E212" s="99" t="str">
        <f>INDEX(type2!D:D,MATCH(D212,type2!C:C,0))</f>
        <v>นายชวน ภูเก้าล้วน</v>
      </c>
      <c r="F212" s="99" t="str">
        <f>VLOOKUP(E212,[1]type2!D$1:F$65536,2,0)</f>
        <v>53 ถ.ร่วมใจ ต.ปากน้ำ อ.เมืองกระบี่ จ.กระบี่</v>
      </c>
      <c r="G212" s="3" t="s">
        <v>59</v>
      </c>
      <c r="H212" s="5">
        <v>0</v>
      </c>
      <c r="I212" s="49">
        <v>0</v>
      </c>
      <c r="J212" s="100">
        <v>5</v>
      </c>
      <c r="K212" s="49">
        <f t="shared" si="12"/>
        <v>17.5</v>
      </c>
      <c r="L212" s="101">
        <f t="shared" si="13"/>
        <v>1.2250000000000001</v>
      </c>
      <c r="M212" s="101">
        <f t="shared" si="14"/>
        <v>18.725000000000001</v>
      </c>
      <c r="N212" s="101">
        <v>1.23</v>
      </c>
      <c r="O212" s="101">
        <f t="shared" si="15"/>
        <v>18.73</v>
      </c>
      <c r="P212" s="100">
        <v>18.75</v>
      </c>
      <c r="Q212" s="102"/>
      <c r="R212" s="110"/>
      <c r="S212" s="104"/>
      <c r="T212" s="104"/>
      <c r="U212" s="104"/>
      <c r="V212" s="104"/>
      <c r="W212" s="31"/>
    </row>
    <row r="213" spans="1:23" x14ac:dyDescent="0.4">
      <c r="A213" s="96">
        <v>209</v>
      </c>
      <c r="B213" s="97" t="s">
        <v>3730</v>
      </c>
      <c r="C213" s="33" t="s">
        <v>3746</v>
      </c>
      <c r="D213" s="3" t="s">
        <v>946</v>
      </c>
      <c r="E213" s="99" t="str">
        <f>INDEX(type2!D:D,MATCH(D213,type2!C:C,0))</f>
        <v>นางโกมล พรหมหิตาธร</v>
      </c>
      <c r="F213" s="99" t="str">
        <f>VLOOKUP(E213,[1]type2!D$1:F$65536,2,0)</f>
        <v>37 ถ.ร่วมใจ ต.ปากน้ำ อ.เมืองกระบี่ จ.กระบี่</v>
      </c>
      <c r="G213" s="3" t="s">
        <v>59</v>
      </c>
      <c r="H213" s="5">
        <v>0</v>
      </c>
      <c r="I213" s="49">
        <v>0</v>
      </c>
      <c r="J213" s="100">
        <v>30</v>
      </c>
      <c r="K213" s="49">
        <f t="shared" si="12"/>
        <v>105</v>
      </c>
      <c r="L213" s="101">
        <f t="shared" si="13"/>
        <v>7.3500000000000005</v>
      </c>
      <c r="M213" s="101">
        <f t="shared" si="14"/>
        <v>112.35</v>
      </c>
      <c r="N213" s="101">
        <v>7.35</v>
      </c>
      <c r="O213" s="101">
        <f t="shared" si="15"/>
        <v>112.35</v>
      </c>
      <c r="P213" s="101">
        <v>112.5</v>
      </c>
      <c r="Q213" s="102"/>
      <c r="R213" s="110"/>
      <c r="S213" s="104"/>
      <c r="T213" s="104"/>
      <c r="U213" s="104"/>
      <c r="V213" s="104"/>
      <c r="W213" s="31"/>
    </row>
    <row r="214" spans="1:23" x14ac:dyDescent="0.4">
      <c r="A214" s="96">
        <v>210</v>
      </c>
      <c r="B214" s="97" t="s">
        <v>3730</v>
      </c>
      <c r="C214" s="33" t="s">
        <v>3747</v>
      </c>
      <c r="D214" s="3" t="s">
        <v>949</v>
      </c>
      <c r="E214" s="99" t="str">
        <f>INDEX(type2!D:D,MATCH(D214,type2!C:C,0))</f>
        <v>จสต.อุทัย คงสงค์ (ร้านค้า)</v>
      </c>
      <c r="F214" s="99" t="str">
        <f>VLOOKUP(E214,[1]type2!D$1:F$65536,2,0)</f>
        <v>47 ถ.ร่วมใจ ต.ปากน้ำ อ.เมืองกระบี่ จ.กระบี่</v>
      </c>
      <c r="G214" s="3" t="s">
        <v>59</v>
      </c>
      <c r="H214" s="5">
        <v>0</v>
      </c>
      <c r="I214" s="49">
        <v>0</v>
      </c>
      <c r="J214" s="100">
        <v>15</v>
      </c>
      <c r="K214" s="49">
        <f t="shared" si="12"/>
        <v>52.5</v>
      </c>
      <c r="L214" s="101">
        <f t="shared" si="13"/>
        <v>3.6750000000000003</v>
      </c>
      <c r="M214" s="101">
        <f t="shared" si="14"/>
        <v>56.174999999999997</v>
      </c>
      <c r="N214" s="101">
        <v>3.68</v>
      </c>
      <c r="O214" s="101">
        <f t="shared" si="15"/>
        <v>56.18</v>
      </c>
      <c r="P214" s="100">
        <v>56.25</v>
      </c>
      <c r="Q214" s="102"/>
      <c r="R214" s="110"/>
      <c r="S214" s="104"/>
      <c r="T214" s="104"/>
      <c r="U214" s="104"/>
      <c r="V214" s="104"/>
      <c r="W214" s="31"/>
    </row>
    <row r="215" spans="1:23" x14ac:dyDescent="0.4">
      <c r="A215" s="96">
        <v>211</v>
      </c>
      <c r="B215" s="97" t="s">
        <v>3730</v>
      </c>
      <c r="C215" s="33" t="s">
        <v>3748</v>
      </c>
      <c r="D215" s="3" t="s">
        <v>938</v>
      </c>
      <c r="E215" s="99" t="str">
        <f>INDEX(type2!D:D,MATCH(D215,type2!C:C,0))</f>
        <v>จ.ส.ต.อุทัย คงสงค์</v>
      </c>
      <c r="F215" s="144" t="s">
        <v>939</v>
      </c>
      <c r="G215" s="3" t="s">
        <v>59</v>
      </c>
      <c r="H215" s="5">
        <v>0</v>
      </c>
      <c r="I215" s="49">
        <v>0</v>
      </c>
      <c r="J215" s="100">
        <v>8</v>
      </c>
      <c r="K215" s="49">
        <f t="shared" si="12"/>
        <v>28</v>
      </c>
      <c r="L215" s="101">
        <f t="shared" si="13"/>
        <v>1.9600000000000002</v>
      </c>
      <c r="M215" s="101">
        <f t="shared" si="14"/>
        <v>29.96</v>
      </c>
      <c r="N215" s="101">
        <v>1.96</v>
      </c>
      <c r="O215" s="101">
        <f t="shared" si="15"/>
        <v>29.96</v>
      </c>
      <c r="P215" s="101">
        <v>30</v>
      </c>
      <c r="Q215" s="116"/>
      <c r="R215" s="110"/>
      <c r="S215" s="104"/>
      <c r="T215" s="104"/>
      <c r="U215" s="104"/>
      <c r="V215" s="104"/>
      <c r="W215" s="31"/>
    </row>
    <row r="216" spans="1:23" x14ac:dyDescent="0.4">
      <c r="A216" s="96">
        <v>212</v>
      </c>
      <c r="B216" s="97" t="s">
        <v>3730</v>
      </c>
      <c r="C216" s="33" t="s">
        <v>3749</v>
      </c>
      <c r="D216" s="3" t="s">
        <v>940</v>
      </c>
      <c r="E216" s="99" t="str">
        <f>INDEX(type2!D:D,MATCH(D216,type2!C:C,0))</f>
        <v>นายสาโรจน์ สวาปการ (หน่อง)</v>
      </c>
      <c r="F216" s="99" t="str">
        <f>VLOOKUP(E216,[1]type2!D$1:F$65536,2,0)</f>
        <v>14 ถ.ร่วมใจ ต.ปากน้ำ อ.เมืองกระบี่ จ.กระบี่</v>
      </c>
      <c r="G216" s="3" t="s">
        <v>3252</v>
      </c>
      <c r="H216" s="5">
        <v>84</v>
      </c>
      <c r="I216" s="49">
        <v>5.88</v>
      </c>
      <c r="J216" s="100">
        <v>28</v>
      </c>
      <c r="K216" s="49">
        <f t="shared" si="12"/>
        <v>98</v>
      </c>
      <c r="L216" s="101">
        <f t="shared" si="13"/>
        <v>6.86</v>
      </c>
      <c r="M216" s="101">
        <f t="shared" si="14"/>
        <v>104.86</v>
      </c>
      <c r="N216" s="101">
        <v>12.74</v>
      </c>
      <c r="O216" s="101">
        <f t="shared" si="15"/>
        <v>194.74</v>
      </c>
      <c r="P216" s="100">
        <v>194.75</v>
      </c>
      <c r="Q216" s="102"/>
      <c r="R216" s="110"/>
      <c r="S216" s="104"/>
      <c r="T216" s="104"/>
      <c r="U216" s="104"/>
      <c r="V216" s="104"/>
      <c r="W216" s="31"/>
    </row>
    <row r="217" spans="1:23" x14ac:dyDescent="0.4">
      <c r="A217" s="96">
        <v>213</v>
      </c>
      <c r="B217" s="97" t="s">
        <v>3730</v>
      </c>
      <c r="C217" s="33" t="s">
        <v>3750</v>
      </c>
      <c r="D217" s="3" t="s">
        <v>927</v>
      </c>
      <c r="E217" s="99" t="str">
        <f>INDEX(type2!D:D,MATCH(D217,type2!C:C,0))</f>
        <v>จ.ส.ต.อุทัย คงสงค์</v>
      </c>
      <c r="F217" s="99" t="str">
        <f>VLOOKUP(E217,[1]type2!D$1:F$65536,2,0)</f>
        <v>11 ถ.ร่วมใจ ต.ปากน้ำ อ.เมืองกระบี่ จ.กระบี่</v>
      </c>
      <c r="G217" s="3" t="s">
        <v>59</v>
      </c>
      <c r="H217" s="5">
        <v>0</v>
      </c>
      <c r="I217" s="49">
        <v>0</v>
      </c>
      <c r="J217" s="100">
        <v>76</v>
      </c>
      <c r="K217" s="49">
        <f t="shared" si="12"/>
        <v>266</v>
      </c>
      <c r="L217" s="101">
        <f t="shared" si="13"/>
        <v>18.62</v>
      </c>
      <c r="M217" s="101">
        <f t="shared" si="14"/>
        <v>284.62</v>
      </c>
      <c r="N217" s="101">
        <v>18.62</v>
      </c>
      <c r="O217" s="101">
        <f t="shared" si="15"/>
        <v>284.62</v>
      </c>
      <c r="P217" s="101">
        <v>284.75</v>
      </c>
      <c r="Q217" s="102"/>
      <c r="R217" s="110"/>
      <c r="S217" s="104"/>
      <c r="T217" s="104"/>
      <c r="U217" s="104"/>
      <c r="V217" s="39"/>
      <c r="W217" s="31"/>
    </row>
    <row r="218" spans="1:23" x14ac:dyDescent="0.4">
      <c r="A218" s="96">
        <v>214</v>
      </c>
      <c r="B218" s="97" t="s">
        <v>3730</v>
      </c>
      <c r="C218" s="33" t="s">
        <v>3751</v>
      </c>
      <c r="D218" s="3" t="s">
        <v>1484</v>
      </c>
      <c r="E218" s="99" t="str">
        <f>INDEX(type2!D:D,MATCH(D218,type2!C:C,0))</f>
        <v>นายเจริญ หนูรินทร์</v>
      </c>
      <c r="F218" s="99" t="e">
        <f>VLOOKUP(E218,[1]type2!D$1:F$65536,2,0)</f>
        <v>#N/A</v>
      </c>
      <c r="G218" s="3" t="s">
        <v>59</v>
      </c>
      <c r="H218" s="5">
        <v>0</v>
      </c>
      <c r="I218" s="49">
        <v>0</v>
      </c>
      <c r="J218" s="100">
        <v>39</v>
      </c>
      <c r="K218" s="49">
        <f t="shared" si="12"/>
        <v>136.5</v>
      </c>
      <c r="L218" s="101">
        <f t="shared" si="13"/>
        <v>9.5550000000000015</v>
      </c>
      <c r="M218" s="101">
        <f t="shared" si="14"/>
        <v>146.05500000000001</v>
      </c>
      <c r="N218" s="101">
        <v>9.56</v>
      </c>
      <c r="O218" s="101">
        <f t="shared" si="15"/>
        <v>146.06</v>
      </c>
      <c r="P218" s="100">
        <v>146.25</v>
      </c>
      <c r="Q218" s="102"/>
      <c r="R218" s="110"/>
      <c r="S218" s="104"/>
      <c r="U218" s="104"/>
      <c r="V218" s="104"/>
      <c r="W218" s="31"/>
    </row>
    <row r="219" spans="1:23" x14ac:dyDescent="0.4">
      <c r="A219" s="96">
        <v>215</v>
      </c>
      <c r="B219" s="97" t="s">
        <v>3730</v>
      </c>
      <c r="C219" s="33" t="s">
        <v>3752</v>
      </c>
      <c r="D219" s="3" t="s">
        <v>1490</v>
      </c>
      <c r="E219" s="99" t="str">
        <f>INDEX(type2!D:D,MATCH(D219,type2!C:C,0))</f>
        <v>ด.ต.อุทัย คงสงค์</v>
      </c>
      <c r="F219" s="99" t="str">
        <f>VLOOKUP(E219,[1]type2!D$1:F$65536,2,0)</f>
        <v>48 ถ.เจ้าฟ้า ต.ปากน้ำ อ.เมืองกระบี่ จ.กระบี่</v>
      </c>
      <c r="G219" s="3" t="s">
        <v>59</v>
      </c>
      <c r="H219" s="5">
        <v>0</v>
      </c>
      <c r="I219" s="49">
        <v>0</v>
      </c>
      <c r="J219" s="100">
        <v>41</v>
      </c>
      <c r="K219" s="49">
        <f t="shared" si="12"/>
        <v>143.5</v>
      </c>
      <c r="L219" s="101">
        <f t="shared" si="13"/>
        <v>10.045000000000002</v>
      </c>
      <c r="M219" s="101">
        <f t="shared" si="14"/>
        <v>153.54500000000002</v>
      </c>
      <c r="N219" s="101">
        <v>10.050000000000001</v>
      </c>
      <c r="O219" s="101">
        <f t="shared" si="15"/>
        <v>153.54999999999998</v>
      </c>
      <c r="P219" s="101">
        <v>153.75</v>
      </c>
      <c r="Q219" s="102"/>
      <c r="R219" s="110"/>
      <c r="S219" s="104"/>
      <c r="T219" s="104"/>
      <c r="U219" s="104"/>
      <c r="V219" s="104"/>
      <c r="W219" s="31"/>
    </row>
    <row r="220" spans="1:23" x14ac:dyDescent="0.4">
      <c r="A220" s="96">
        <v>216</v>
      </c>
      <c r="B220" s="97" t="s">
        <v>3730</v>
      </c>
      <c r="C220" s="33" t="s">
        <v>3753</v>
      </c>
      <c r="D220" s="3" t="s">
        <v>1471</v>
      </c>
      <c r="E220" s="99" t="str">
        <f>INDEX(type2!D:D,MATCH(D220,type2!C:C,0))</f>
        <v>นายประหยัด ทองเกิด</v>
      </c>
      <c r="F220" s="99" t="str">
        <f>VLOOKUP(E220,[1]type2!D$1:F$65536,2,0)</f>
        <v>20/1 ถ.เจ้าฟ้า ต.ปากน้ำ อ.เมืองกระบี่ จ.กระบี่</v>
      </c>
      <c r="G220" s="3" t="s">
        <v>59</v>
      </c>
      <c r="H220" s="5">
        <v>0</v>
      </c>
      <c r="I220" s="49">
        <v>0</v>
      </c>
      <c r="J220" s="100">
        <v>33</v>
      </c>
      <c r="K220" s="49">
        <f t="shared" si="12"/>
        <v>115.5</v>
      </c>
      <c r="L220" s="101">
        <f t="shared" si="13"/>
        <v>8.0850000000000009</v>
      </c>
      <c r="M220" s="101">
        <f t="shared" si="14"/>
        <v>123.58500000000001</v>
      </c>
      <c r="N220" s="101">
        <v>8.09</v>
      </c>
      <c r="O220" s="101">
        <f t="shared" si="15"/>
        <v>123.59</v>
      </c>
      <c r="P220" s="100">
        <v>123.75</v>
      </c>
      <c r="Q220" s="102"/>
      <c r="R220" s="110"/>
      <c r="S220" s="104"/>
      <c r="T220" s="104"/>
      <c r="U220" s="104"/>
      <c r="V220" s="104"/>
      <c r="W220" s="31"/>
    </row>
    <row r="221" spans="1:23" x14ac:dyDescent="0.4">
      <c r="A221" s="96">
        <v>217</v>
      </c>
      <c r="B221" s="97" t="s">
        <v>3730</v>
      </c>
      <c r="C221" s="33" t="s">
        <v>3754</v>
      </c>
      <c r="D221" s="3" t="s">
        <v>1474</v>
      </c>
      <c r="E221" s="99" t="str">
        <f>INDEX(type2!D:D,MATCH(D221,type2!C:C,0))</f>
        <v>นายประชา ยินดี</v>
      </c>
      <c r="F221" s="144" t="s">
        <v>1475</v>
      </c>
      <c r="G221" s="3" t="s">
        <v>59</v>
      </c>
      <c r="H221" s="5">
        <v>0</v>
      </c>
      <c r="I221" s="49">
        <v>0</v>
      </c>
      <c r="J221" s="100">
        <v>36</v>
      </c>
      <c r="K221" s="49">
        <f t="shared" si="12"/>
        <v>126</v>
      </c>
      <c r="L221" s="101">
        <f t="shared" si="13"/>
        <v>8.82</v>
      </c>
      <c r="M221" s="101">
        <f t="shared" si="14"/>
        <v>134.82</v>
      </c>
      <c r="N221" s="101">
        <v>8.82</v>
      </c>
      <c r="O221" s="101">
        <f t="shared" si="15"/>
        <v>134.82</v>
      </c>
      <c r="P221" s="101">
        <v>135</v>
      </c>
      <c r="Q221" s="102"/>
      <c r="R221" s="110"/>
      <c r="S221" s="104"/>
      <c r="T221" s="104"/>
      <c r="U221" s="104"/>
      <c r="V221" s="104"/>
      <c r="W221" s="31"/>
    </row>
    <row r="222" spans="1:23" x14ac:dyDescent="0.4">
      <c r="A222" s="96">
        <v>218</v>
      </c>
      <c r="B222" s="97" t="s">
        <v>3730</v>
      </c>
      <c r="C222" s="33" t="s">
        <v>3755</v>
      </c>
      <c r="D222" s="3" t="s">
        <v>1455</v>
      </c>
      <c r="E222" s="99" t="str">
        <f>INDEX(type2!D:D,MATCH(D222,type2!C:C,0))</f>
        <v>นายธนาวัฒน์ อริยวงศ์</v>
      </c>
      <c r="F222" s="144" t="s">
        <v>1456</v>
      </c>
      <c r="G222" s="3" t="s">
        <v>59</v>
      </c>
      <c r="H222" s="5">
        <v>0</v>
      </c>
      <c r="I222" s="49">
        <v>0</v>
      </c>
      <c r="J222" s="100">
        <v>31</v>
      </c>
      <c r="K222" s="49">
        <f t="shared" si="12"/>
        <v>108.5</v>
      </c>
      <c r="L222" s="101">
        <f t="shared" si="13"/>
        <v>7.5950000000000006</v>
      </c>
      <c r="M222" s="101">
        <f t="shared" si="14"/>
        <v>116.095</v>
      </c>
      <c r="N222" s="101">
        <v>7.6</v>
      </c>
      <c r="O222" s="101">
        <f t="shared" si="15"/>
        <v>116.10000000000001</v>
      </c>
      <c r="P222" s="100">
        <v>116.25</v>
      </c>
      <c r="Q222" s="102"/>
      <c r="R222" s="110"/>
      <c r="S222" s="104"/>
      <c r="T222" s="104"/>
      <c r="U222" s="104"/>
      <c r="V222" s="104"/>
      <c r="W222" s="31"/>
    </row>
    <row r="223" spans="1:23" x14ac:dyDescent="0.4">
      <c r="A223" s="96">
        <v>219</v>
      </c>
      <c r="B223" s="97" t="s">
        <v>3730</v>
      </c>
      <c r="C223" s="33" t="s">
        <v>3756</v>
      </c>
      <c r="D223" s="3" t="s">
        <v>1437</v>
      </c>
      <c r="E223" s="99" t="str">
        <f>INDEX(type2!D:D,MATCH(D223,type2!C:C,0))</f>
        <v>นายบวร สุวรรณเนาว์</v>
      </c>
      <c r="F223" s="99" t="str">
        <f>VLOOKUP(E223,[1]type2!D$1:F$65536,2,0)</f>
        <v xml:space="preserve">9/2 ถ.เจ้าฟ้า ต.ปากน้ำ อ.เมืองกระบี่ จ.กระบี่ </v>
      </c>
      <c r="G223" s="3" t="s">
        <v>59</v>
      </c>
      <c r="H223" s="5">
        <v>0</v>
      </c>
      <c r="I223" s="49">
        <v>0</v>
      </c>
      <c r="J223" s="100">
        <v>15</v>
      </c>
      <c r="K223" s="49">
        <f t="shared" si="12"/>
        <v>52.5</v>
      </c>
      <c r="L223" s="101">
        <f t="shared" si="13"/>
        <v>3.6750000000000003</v>
      </c>
      <c r="M223" s="101">
        <f t="shared" si="14"/>
        <v>56.174999999999997</v>
      </c>
      <c r="N223" s="101">
        <v>3.68</v>
      </c>
      <c r="O223" s="101">
        <f t="shared" si="15"/>
        <v>56.18</v>
      </c>
      <c r="P223" s="101">
        <v>56.25</v>
      </c>
      <c r="Q223" s="102"/>
      <c r="R223" s="110"/>
      <c r="S223" s="104"/>
      <c r="T223" s="104"/>
      <c r="U223" s="104"/>
      <c r="V223" s="104"/>
      <c r="W223" s="31"/>
    </row>
    <row r="224" spans="1:23" x14ac:dyDescent="0.4">
      <c r="A224" s="96">
        <v>220</v>
      </c>
      <c r="B224" s="97" t="s">
        <v>3730</v>
      </c>
      <c r="C224" s="33" t="s">
        <v>3757</v>
      </c>
      <c r="D224" s="3" t="s">
        <v>1440</v>
      </c>
      <c r="E224" s="99" t="str">
        <f>INDEX(type2!D:D,MATCH(D224,type2!C:C,0))</f>
        <v>นางอมรรัตน์ ผลิพัฒน์</v>
      </c>
      <c r="F224" s="99" t="str">
        <f>VLOOKUP(E224,[1]type2!D$1:F$65536,2,0)</f>
        <v>9/3 ถ.เจ้าฟ้า ต.ปากน้ำ อ.เมืองกระบี่ จ.กระบี่</v>
      </c>
      <c r="G224" s="3" t="s">
        <v>3252</v>
      </c>
      <c r="H224" s="5">
        <v>122.5</v>
      </c>
      <c r="I224" s="49">
        <v>8.58</v>
      </c>
      <c r="J224" s="100">
        <v>33</v>
      </c>
      <c r="K224" s="49">
        <f t="shared" si="12"/>
        <v>115.5</v>
      </c>
      <c r="L224" s="101">
        <f t="shared" si="13"/>
        <v>8.0850000000000009</v>
      </c>
      <c r="M224" s="101">
        <f t="shared" si="14"/>
        <v>123.58500000000001</v>
      </c>
      <c r="N224" s="101">
        <v>16.670000000000002</v>
      </c>
      <c r="O224" s="101">
        <f t="shared" si="15"/>
        <v>254.67</v>
      </c>
      <c r="P224" s="100">
        <v>254.75</v>
      </c>
      <c r="Q224" s="102"/>
      <c r="R224" s="110"/>
      <c r="S224" s="104"/>
      <c r="T224" s="104"/>
      <c r="U224" s="104"/>
      <c r="V224" s="104"/>
      <c r="W224" s="31"/>
    </row>
    <row r="225" spans="1:23" x14ac:dyDescent="0.4">
      <c r="A225" s="96">
        <v>221</v>
      </c>
      <c r="B225" s="97" t="s">
        <v>3730</v>
      </c>
      <c r="C225" s="33" t="s">
        <v>3758</v>
      </c>
      <c r="D225" s="3" t="s">
        <v>3057</v>
      </c>
      <c r="E225" s="99" t="str">
        <f>INDEX(type2!D:D,MATCH(D225,type2!C:C,0))</f>
        <v>น.ส.สุรัตน์ดา ผลิพัฒน์(089-8758401)</v>
      </c>
      <c r="F225" s="99" t="str">
        <f>VLOOKUP(E225,[1]type2!D$1:F$65536,2,0)</f>
        <v>9/4 ถ.เจ้าฟ้า ต.ปากน้ำ อ.เมืองกระบี่ จ.กระบี่ 81000</v>
      </c>
      <c r="G225" s="3" t="s">
        <v>3266</v>
      </c>
      <c r="H225" s="5">
        <v>66.5</v>
      </c>
      <c r="I225" s="49">
        <v>4.67</v>
      </c>
      <c r="J225" s="100">
        <v>3</v>
      </c>
      <c r="K225" s="49">
        <f t="shared" si="12"/>
        <v>10.5</v>
      </c>
      <c r="L225" s="101">
        <f t="shared" si="13"/>
        <v>0.7350000000000001</v>
      </c>
      <c r="M225" s="101">
        <f t="shared" si="14"/>
        <v>11.234999999999999</v>
      </c>
      <c r="N225" s="101">
        <v>5.41</v>
      </c>
      <c r="O225" s="101">
        <f t="shared" si="15"/>
        <v>82.410000000000011</v>
      </c>
      <c r="P225" s="101">
        <v>82.5</v>
      </c>
      <c r="Q225" s="102"/>
      <c r="R225" s="110"/>
      <c r="S225" s="104"/>
      <c r="T225" s="104"/>
      <c r="U225" s="104"/>
      <c r="V225" s="104"/>
      <c r="W225" s="31"/>
    </row>
    <row r="226" spans="1:23" x14ac:dyDescent="0.4">
      <c r="A226" s="96">
        <v>222</v>
      </c>
      <c r="B226" s="97" t="s">
        <v>3730</v>
      </c>
      <c r="C226" s="33" t="s">
        <v>3759</v>
      </c>
      <c r="D226" s="3" t="s">
        <v>1434</v>
      </c>
      <c r="E226" s="99" t="str">
        <f>INDEX(type2!D:D,MATCH(D226,type2!C:C,0))</f>
        <v>น.ส.รุ่งฤดี ภู่พันธ์</v>
      </c>
      <c r="F226" s="99" t="str">
        <f>VLOOKUP(E226,[1]type2!D$1:F$65536,2,0)</f>
        <v>8 ถ.เจ้าฟ้า ต.ปากน้ำ อ.เมืองกระบี่ จ.กระบี่</v>
      </c>
      <c r="G226" s="3" t="s">
        <v>59</v>
      </c>
      <c r="H226" s="5">
        <v>0</v>
      </c>
      <c r="I226" s="49">
        <v>0</v>
      </c>
      <c r="J226" s="100">
        <v>31</v>
      </c>
      <c r="K226" s="49">
        <f t="shared" si="12"/>
        <v>108.5</v>
      </c>
      <c r="L226" s="101">
        <f t="shared" si="13"/>
        <v>7.5950000000000006</v>
      </c>
      <c r="M226" s="101">
        <f t="shared" si="14"/>
        <v>116.095</v>
      </c>
      <c r="N226" s="101">
        <v>7.6</v>
      </c>
      <c r="O226" s="101">
        <f t="shared" si="15"/>
        <v>116.10000000000001</v>
      </c>
      <c r="P226" s="100">
        <v>116.25</v>
      </c>
      <c r="Q226" s="102"/>
      <c r="R226" s="110"/>
      <c r="S226" s="104"/>
      <c r="T226" s="104"/>
      <c r="U226" s="104"/>
      <c r="V226" s="104"/>
      <c r="W226" s="31"/>
    </row>
    <row r="227" spans="1:23" x14ac:dyDescent="0.4">
      <c r="A227" s="96">
        <v>223</v>
      </c>
      <c r="B227" s="97" t="s">
        <v>3730</v>
      </c>
      <c r="C227" s="33" t="s">
        <v>3760</v>
      </c>
      <c r="D227" s="3" t="s">
        <v>1079</v>
      </c>
      <c r="E227" s="99" t="str">
        <f>INDEX(type2!D:D,MATCH(D227,type2!C:C,0))</f>
        <v>นางจรรยา บุญชนะวิวัฒน์ (มัจฉาทัวร์)</v>
      </c>
      <c r="F227" s="99" t="str">
        <f>VLOOKUP(E227,[1]type2!D$1:F$65536,2,0)</f>
        <v>74 ถ.คงคา ต.ปากน้ำ อ.เมืองกระบี่ จ.กระบี่</v>
      </c>
      <c r="G227" s="3" t="s">
        <v>59</v>
      </c>
      <c r="H227" s="5">
        <v>0</v>
      </c>
      <c r="I227" s="49">
        <v>0</v>
      </c>
      <c r="J227" s="100">
        <v>20</v>
      </c>
      <c r="K227" s="49">
        <f t="shared" si="12"/>
        <v>70</v>
      </c>
      <c r="L227" s="101">
        <f t="shared" si="13"/>
        <v>4.9000000000000004</v>
      </c>
      <c r="M227" s="101">
        <f t="shared" si="14"/>
        <v>74.900000000000006</v>
      </c>
      <c r="N227" s="101">
        <v>4.9000000000000004</v>
      </c>
      <c r="O227" s="101">
        <f t="shared" si="15"/>
        <v>74.900000000000006</v>
      </c>
      <c r="P227" s="101">
        <v>75</v>
      </c>
      <c r="Q227" s="102"/>
      <c r="R227" s="110"/>
      <c r="S227" s="104"/>
      <c r="T227" s="104"/>
      <c r="U227" s="104"/>
      <c r="V227" s="104"/>
      <c r="W227" s="31"/>
    </row>
    <row r="228" spans="1:23" x14ac:dyDescent="0.4">
      <c r="A228" s="96">
        <v>224</v>
      </c>
      <c r="B228" s="97" t="s">
        <v>3730</v>
      </c>
      <c r="C228" s="33" t="s">
        <v>3761</v>
      </c>
      <c r="D228" s="3" t="s">
        <v>3125</v>
      </c>
      <c r="E228" s="99" t="str">
        <f>INDEX(type2!D:D,MATCH(D228,type2!C:C,0))</f>
        <v xml:space="preserve">นางอมรา สุพงศกร </v>
      </c>
      <c r="F228" s="99" t="str">
        <f>VLOOKUP(E228,[1]type2!D$1:F$65536,2,0)</f>
        <v>60 ถ.คงคา ต.ปากน้ำ อ.เมืองกระบี่ จ.กระบี่</v>
      </c>
      <c r="G228" s="3" t="s">
        <v>59</v>
      </c>
      <c r="H228" s="5">
        <v>0</v>
      </c>
      <c r="I228" s="49">
        <v>0</v>
      </c>
      <c r="J228" s="100">
        <v>5</v>
      </c>
      <c r="K228" s="49">
        <f t="shared" si="12"/>
        <v>17.5</v>
      </c>
      <c r="L228" s="101">
        <f t="shared" si="13"/>
        <v>1.2250000000000001</v>
      </c>
      <c r="M228" s="101">
        <f t="shared" si="14"/>
        <v>18.725000000000001</v>
      </c>
      <c r="N228" s="101">
        <v>1.23</v>
      </c>
      <c r="O228" s="101">
        <f t="shared" si="15"/>
        <v>18.73</v>
      </c>
      <c r="P228" s="100">
        <v>18.75</v>
      </c>
      <c r="Q228" s="102"/>
      <c r="R228" s="110"/>
      <c r="S228" s="104"/>
      <c r="T228" s="104"/>
      <c r="U228" s="104"/>
      <c r="V228" s="104"/>
      <c r="W228" s="31"/>
    </row>
    <row r="229" spans="1:23" x14ac:dyDescent="0.4">
      <c r="A229" s="96">
        <v>225</v>
      </c>
      <c r="B229" s="97" t="s">
        <v>3730</v>
      </c>
      <c r="C229" s="33" t="s">
        <v>3762</v>
      </c>
      <c r="D229" s="3" t="s">
        <v>1066</v>
      </c>
      <c r="E229" s="99" t="str">
        <f>INDEX(type2!D:D,MATCH(D229,type2!C:C,0))</f>
        <v>นางสุภลัคน์ เสนะพันธุ์ (Easy Café)</v>
      </c>
      <c r="F229" s="99" t="str">
        <f>VLOOKUP(E229,[1]type2!D$1:F$65536,2,0)</f>
        <v>30 ถ.คงคา ต.ปากน้ำ อ.เมืองกระบี่ จ.กระบี่</v>
      </c>
      <c r="G229" s="3" t="s">
        <v>59</v>
      </c>
      <c r="H229" s="5">
        <v>0</v>
      </c>
      <c r="I229" s="49">
        <v>0</v>
      </c>
      <c r="J229" s="100">
        <v>36</v>
      </c>
      <c r="K229" s="49">
        <f t="shared" si="12"/>
        <v>126</v>
      </c>
      <c r="L229" s="101">
        <f t="shared" si="13"/>
        <v>8.82</v>
      </c>
      <c r="M229" s="101">
        <f t="shared" si="14"/>
        <v>134.82</v>
      </c>
      <c r="N229" s="101">
        <v>8.82</v>
      </c>
      <c r="O229" s="101">
        <f t="shared" si="15"/>
        <v>134.82</v>
      </c>
      <c r="P229" s="101">
        <v>135</v>
      </c>
      <c r="Q229" s="102"/>
      <c r="R229" s="110"/>
      <c r="S229" s="104"/>
      <c r="T229" s="104"/>
      <c r="U229" s="104"/>
      <c r="V229" s="104"/>
      <c r="W229" s="31"/>
    </row>
    <row r="230" spans="1:23" x14ac:dyDescent="0.4">
      <c r="A230" s="96">
        <v>226</v>
      </c>
      <c r="B230" s="97" t="s">
        <v>3730</v>
      </c>
      <c r="C230" s="33" t="s">
        <v>3763</v>
      </c>
      <c r="D230" s="3" t="s">
        <v>1058</v>
      </c>
      <c r="E230" s="99" t="str">
        <f>INDEX(type2!D:D,MATCH(D230,type2!C:C,0))</f>
        <v>นายก้องลุ้น แซ่ต้อง (มิตรโอชา)</v>
      </c>
      <c r="F230" s="99" t="str">
        <f>VLOOKUP(E230,[1]type2!D$1:F$65536,2,0)</f>
        <v>24 ถ.คงคา ต.ปากน้ำ อ.เมืองกระบี่ จ.กระบี่</v>
      </c>
      <c r="G230" s="3" t="s">
        <v>59</v>
      </c>
      <c r="H230" s="5">
        <v>0</v>
      </c>
      <c r="I230" s="49">
        <v>0</v>
      </c>
      <c r="J230" s="100">
        <v>6</v>
      </c>
      <c r="K230" s="49">
        <f t="shared" si="12"/>
        <v>21</v>
      </c>
      <c r="L230" s="101">
        <f t="shared" si="13"/>
        <v>1.4700000000000002</v>
      </c>
      <c r="M230" s="101">
        <f t="shared" si="14"/>
        <v>22.47</v>
      </c>
      <c r="N230" s="101">
        <v>1.47</v>
      </c>
      <c r="O230" s="101">
        <f t="shared" si="15"/>
        <v>22.47</v>
      </c>
      <c r="P230" s="100">
        <v>22.5</v>
      </c>
      <c r="Q230" s="102"/>
      <c r="R230" s="109"/>
      <c r="S230" s="104"/>
      <c r="T230" s="104"/>
      <c r="U230" s="104"/>
      <c r="V230" s="104"/>
      <c r="W230" s="31"/>
    </row>
    <row r="231" spans="1:23" x14ac:dyDescent="0.4">
      <c r="A231" s="96">
        <v>227</v>
      </c>
      <c r="B231" s="97" t="s">
        <v>3730</v>
      </c>
      <c r="C231" s="33" t="s">
        <v>3764</v>
      </c>
      <c r="D231" s="3" t="s">
        <v>1039</v>
      </c>
      <c r="E231" s="99" t="str">
        <f>INDEX(type2!D:D,MATCH(D231,type2!C:C,0))</f>
        <v>นางยินดี จันทร์ผ่อง</v>
      </c>
      <c r="F231" s="99" t="str">
        <f>VLOOKUP(E231,[1]type2!D$1:F$65536,2,0)</f>
        <v>3 ถ.คงคา ต.ปากน้ำ อ.เมืองกระบี่ จ.กระบี่</v>
      </c>
      <c r="G231" s="3" t="s">
        <v>59</v>
      </c>
      <c r="H231" s="5">
        <v>0</v>
      </c>
      <c r="I231" s="49">
        <v>0</v>
      </c>
      <c r="J231" s="100">
        <v>6</v>
      </c>
      <c r="K231" s="49">
        <f t="shared" si="12"/>
        <v>21</v>
      </c>
      <c r="L231" s="101">
        <f t="shared" si="13"/>
        <v>1.4700000000000002</v>
      </c>
      <c r="M231" s="101">
        <f t="shared" si="14"/>
        <v>22.47</v>
      </c>
      <c r="N231" s="101">
        <v>1.47</v>
      </c>
      <c r="O231" s="101">
        <f t="shared" si="15"/>
        <v>22.47</v>
      </c>
      <c r="P231" s="101">
        <v>22.5</v>
      </c>
      <c r="Q231" s="102"/>
      <c r="R231" s="109"/>
      <c r="S231" s="104"/>
      <c r="T231" s="104"/>
      <c r="U231" s="104"/>
      <c r="V231" s="104"/>
      <c r="W231" s="31"/>
    </row>
    <row r="232" spans="1:23" x14ac:dyDescent="0.4">
      <c r="A232" s="96">
        <v>228</v>
      </c>
      <c r="B232" s="97" t="s">
        <v>3730</v>
      </c>
      <c r="C232" s="33" t="s">
        <v>3765</v>
      </c>
      <c r="D232" s="3" t="s">
        <v>1096</v>
      </c>
      <c r="E232" s="99" t="str">
        <f>INDEX(type2!D:D,MATCH(D232,type2!C:C,0))</f>
        <v>นายจำเริญ ตันติพิศาลกุล</v>
      </c>
      <c r="F232" s="99" t="str">
        <f>VLOOKUP(E232,[1]type2!D$1:F$65536,2,0)</f>
        <v>58 ถ.สุจริต1 ต.ปากน้ำ อ.เมืองกระบี่ จ.กระบี่</v>
      </c>
      <c r="G232" s="3" t="s">
        <v>3255</v>
      </c>
      <c r="H232" s="5">
        <v>371</v>
      </c>
      <c r="I232" s="49">
        <v>25.98</v>
      </c>
      <c r="J232" s="100">
        <v>30</v>
      </c>
      <c r="K232" s="49">
        <f t="shared" si="12"/>
        <v>105</v>
      </c>
      <c r="L232" s="101">
        <f t="shared" si="13"/>
        <v>7.3500000000000005</v>
      </c>
      <c r="M232" s="101">
        <f t="shared" si="14"/>
        <v>112.35</v>
      </c>
      <c r="N232" s="101">
        <v>33.33</v>
      </c>
      <c r="O232" s="101">
        <f t="shared" si="15"/>
        <v>509.33</v>
      </c>
      <c r="P232" s="100">
        <v>509.5</v>
      </c>
      <c r="Q232" s="102"/>
      <c r="R232" s="109"/>
      <c r="S232" s="104"/>
      <c r="T232" s="104"/>
      <c r="U232" s="104"/>
      <c r="V232" s="104"/>
      <c r="W232" s="31"/>
    </row>
    <row r="233" spans="1:23" x14ac:dyDescent="0.4">
      <c r="A233" s="96">
        <v>229</v>
      </c>
      <c r="B233" s="97" t="s">
        <v>3730</v>
      </c>
      <c r="C233" s="33" t="s">
        <v>3766</v>
      </c>
      <c r="D233" s="3" t="s">
        <v>3368</v>
      </c>
      <c r="E233" s="99" t="str">
        <f>INDEX(type2!D:D,MATCH(D233,type2!C:C,0))</f>
        <v>นางชยนันต์ ชาญแสง</v>
      </c>
      <c r="F233" s="18" t="s">
        <v>3375</v>
      </c>
      <c r="G233" s="3" t="s">
        <v>59</v>
      </c>
      <c r="H233" s="5">
        <v>0</v>
      </c>
      <c r="I233" s="49">
        <v>0</v>
      </c>
      <c r="J233" s="100">
        <v>1</v>
      </c>
      <c r="K233" s="49">
        <f t="shared" si="12"/>
        <v>3.5</v>
      </c>
      <c r="L233" s="101">
        <f t="shared" si="13"/>
        <v>0.24500000000000002</v>
      </c>
      <c r="M233" s="101">
        <f t="shared" si="14"/>
        <v>3.7450000000000001</v>
      </c>
      <c r="N233" s="101">
        <v>0.25</v>
      </c>
      <c r="O233" s="101">
        <f t="shared" si="15"/>
        <v>3.75</v>
      </c>
      <c r="P233" s="101">
        <v>3.75</v>
      </c>
      <c r="Q233" s="102"/>
      <c r="R233" s="109"/>
      <c r="S233" s="104"/>
      <c r="T233" s="104"/>
      <c r="U233" s="104"/>
      <c r="V233" s="104"/>
      <c r="W233" s="31"/>
    </row>
    <row r="234" spans="1:23" x14ac:dyDescent="0.4">
      <c r="A234" s="96">
        <v>230</v>
      </c>
      <c r="B234" s="97" t="s">
        <v>3730</v>
      </c>
      <c r="C234" s="33" t="s">
        <v>3767</v>
      </c>
      <c r="D234" s="3" t="s">
        <v>671</v>
      </c>
      <c r="E234" s="99" t="str">
        <f>INDEX(type2!D:D,MATCH(D234,type2!C:C,0))</f>
        <v>น.ส.อุมาพร บุญชนะวิวัฒน์</v>
      </c>
      <c r="F234" s="99" t="str">
        <f>VLOOKUP(E234,[1]type2!D$1:F$65536,2,0)</f>
        <v>223/45 ถ.มหาราช ต.ปากน้ำ อ.เมืองกระบี่ จ.กระบี่</v>
      </c>
      <c r="G234" s="3" t="s">
        <v>59</v>
      </c>
      <c r="H234" s="5">
        <v>0</v>
      </c>
      <c r="I234" s="49">
        <v>0</v>
      </c>
      <c r="J234" s="100">
        <v>14</v>
      </c>
      <c r="K234" s="49">
        <f t="shared" si="12"/>
        <v>49</v>
      </c>
      <c r="L234" s="101">
        <f t="shared" si="13"/>
        <v>3.43</v>
      </c>
      <c r="M234" s="101">
        <f t="shared" si="14"/>
        <v>52.43</v>
      </c>
      <c r="N234" s="101">
        <v>3.43</v>
      </c>
      <c r="O234" s="101">
        <f t="shared" si="15"/>
        <v>52.43</v>
      </c>
      <c r="P234" s="100">
        <v>52.5</v>
      </c>
      <c r="Q234" s="102"/>
      <c r="R234" s="109"/>
      <c r="S234" s="104"/>
      <c r="T234" s="104"/>
      <c r="U234" s="104"/>
      <c r="V234" s="104"/>
      <c r="W234" s="31"/>
    </row>
    <row r="235" spans="1:23" x14ac:dyDescent="0.4">
      <c r="A235" s="96">
        <v>231</v>
      </c>
      <c r="B235" s="97" t="s">
        <v>3730</v>
      </c>
      <c r="C235" s="33" t="s">
        <v>3768</v>
      </c>
      <c r="D235" s="3" t="s">
        <v>1195</v>
      </c>
      <c r="E235" s="99" t="str">
        <f>INDEX(type2!D:D,MATCH(D235,type2!C:C,0))</f>
        <v>นางนานิตย์ หมื่นหนู</v>
      </c>
      <c r="F235" s="99" t="str">
        <f>VLOOKUP(E235,[1]type2!D$1:F$65536,2,0)</f>
        <v>98 ถ.อิศรา ต.ปากน้ำ อ.เมืองกระบี่ จ.กระบี่</v>
      </c>
      <c r="G235" s="3" t="s">
        <v>59</v>
      </c>
      <c r="H235" s="5">
        <v>0</v>
      </c>
      <c r="I235" s="49">
        <v>0</v>
      </c>
      <c r="J235" s="100">
        <v>13</v>
      </c>
      <c r="K235" s="49">
        <f t="shared" si="12"/>
        <v>45.5</v>
      </c>
      <c r="L235" s="101">
        <f t="shared" si="13"/>
        <v>3.1850000000000005</v>
      </c>
      <c r="M235" s="101">
        <f t="shared" si="14"/>
        <v>48.685000000000002</v>
      </c>
      <c r="N235" s="101">
        <v>3.19</v>
      </c>
      <c r="O235" s="101">
        <f t="shared" si="15"/>
        <v>48.69</v>
      </c>
      <c r="P235" s="101">
        <v>48.75</v>
      </c>
      <c r="Q235" s="102"/>
      <c r="R235" s="109"/>
      <c r="S235" s="104"/>
      <c r="T235" s="104"/>
      <c r="U235" s="104"/>
      <c r="V235" s="104"/>
      <c r="W235" s="31"/>
    </row>
    <row r="236" spans="1:23" x14ac:dyDescent="0.4">
      <c r="A236" s="96">
        <v>232</v>
      </c>
      <c r="B236" s="97" t="s">
        <v>3730</v>
      </c>
      <c r="C236" s="33" t="s">
        <v>3769</v>
      </c>
      <c r="D236" s="3" t="s">
        <v>1198</v>
      </c>
      <c r="E236" s="99" t="str">
        <f>INDEX(type2!D:D,MATCH(D236,type2!C:C,0))</f>
        <v>นางนานิตย์ หมื่นหนู</v>
      </c>
      <c r="F236" s="144" t="s">
        <v>1199</v>
      </c>
      <c r="G236" s="3" t="s">
        <v>59</v>
      </c>
      <c r="H236" s="5">
        <v>0</v>
      </c>
      <c r="I236" s="49">
        <v>0</v>
      </c>
      <c r="J236" s="100">
        <v>26</v>
      </c>
      <c r="K236" s="49">
        <f t="shared" si="12"/>
        <v>91</v>
      </c>
      <c r="L236" s="101">
        <f t="shared" si="13"/>
        <v>6.370000000000001</v>
      </c>
      <c r="M236" s="101">
        <f t="shared" si="14"/>
        <v>97.37</v>
      </c>
      <c r="N236" s="101">
        <v>6.37</v>
      </c>
      <c r="O236" s="101">
        <f t="shared" si="15"/>
        <v>97.37</v>
      </c>
      <c r="P236" s="100">
        <v>97.5</v>
      </c>
      <c r="Q236" s="102"/>
      <c r="R236" s="109"/>
      <c r="S236" s="104"/>
      <c r="T236" s="104"/>
      <c r="U236" s="104"/>
      <c r="V236" s="104"/>
      <c r="W236" s="31"/>
    </row>
    <row r="237" spans="1:23" x14ac:dyDescent="0.4">
      <c r="A237" s="96">
        <v>233</v>
      </c>
      <c r="B237" s="97" t="s">
        <v>3730</v>
      </c>
      <c r="C237" s="33" t="s">
        <v>3770</v>
      </c>
      <c r="D237" s="3" t="s">
        <v>1200</v>
      </c>
      <c r="E237" s="99" t="str">
        <f>INDEX(type2!D:D,MATCH(D237,type2!C:C,0))</f>
        <v>นางสำอาง ไชยศร</v>
      </c>
      <c r="F237" s="99" t="str">
        <f>VLOOKUP(E237,[1]type2!D$1:F$65536,2,0)</f>
        <v>98/9 ถ.อิศรา ต.ปากน้ำ อ.เมืองกระบี่ จ.กระบี่</v>
      </c>
      <c r="G237" s="3" t="s">
        <v>3252</v>
      </c>
      <c r="H237" s="5">
        <v>80.5</v>
      </c>
      <c r="I237" s="49">
        <v>5.64</v>
      </c>
      <c r="J237" s="100">
        <v>29</v>
      </c>
      <c r="K237" s="49">
        <f t="shared" si="12"/>
        <v>101.5</v>
      </c>
      <c r="L237" s="101">
        <f t="shared" si="13"/>
        <v>7.1050000000000004</v>
      </c>
      <c r="M237" s="101">
        <f t="shared" si="14"/>
        <v>108.605</v>
      </c>
      <c r="N237" s="101">
        <v>12.75</v>
      </c>
      <c r="O237" s="101">
        <f t="shared" si="15"/>
        <v>194.75</v>
      </c>
      <c r="P237" s="101">
        <v>194.75</v>
      </c>
      <c r="Q237" s="102"/>
      <c r="R237" s="109"/>
      <c r="S237" s="104"/>
      <c r="T237" s="104"/>
      <c r="U237" s="104"/>
      <c r="V237" s="104"/>
      <c r="W237" s="31"/>
    </row>
    <row r="238" spans="1:23" x14ac:dyDescent="0.4">
      <c r="A238" s="96">
        <v>234</v>
      </c>
      <c r="B238" s="97" t="s">
        <v>3730</v>
      </c>
      <c r="C238" s="33" t="s">
        <v>3771</v>
      </c>
      <c r="D238" s="3" t="s">
        <v>1421</v>
      </c>
      <c r="E238" s="99" t="str">
        <f>INDEX(type2!D:D,MATCH(D238,type2!C:C,0))</f>
        <v>ที่ทำการศาลจังหวัดกระบี่</v>
      </c>
      <c r="F238" s="99" t="str">
        <f>VLOOKUP(E238,[1]type2!D$1:F$65536,2,0)</f>
        <v>ถ.เจ้าฟ้า ต.ปากน้ำ อ.เมืองกระบี่ จ.กระบี่</v>
      </c>
      <c r="G238" s="3" t="s">
        <v>59</v>
      </c>
      <c r="H238" s="5">
        <v>0</v>
      </c>
      <c r="I238" s="49">
        <v>0</v>
      </c>
      <c r="J238" s="100">
        <v>192</v>
      </c>
      <c r="K238" s="49">
        <f t="shared" si="12"/>
        <v>672</v>
      </c>
      <c r="L238" s="101">
        <f t="shared" si="13"/>
        <v>47.040000000000006</v>
      </c>
      <c r="M238" s="101">
        <f t="shared" si="14"/>
        <v>719.04</v>
      </c>
      <c r="N238" s="101">
        <v>47.04</v>
      </c>
      <c r="O238" s="101">
        <f t="shared" si="15"/>
        <v>719.04</v>
      </c>
      <c r="P238" s="100">
        <v>719.25</v>
      </c>
      <c r="Q238" s="102"/>
      <c r="R238" s="109"/>
      <c r="S238" s="104"/>
      <c r="T238" s="104"/>
      <c r="U238" s="104"/>
      <c r="V238" s="104"/>
      <c r="W238" s="31"/>
    </row>
    <row r="239" spans="1:23" x14ac:dyDescent="0.4">
      <c r="A239" s="96">
        <v>235</v>
      </c>
      <c r="B239" s="97" t="s">
        <v>3730</v>
      </c>
      <c r="C239" s="33" t="s">
        <v>3772</v>
      </c>
      <c r="D239" s="3" t="s">
        <v>1124</v>
      </c>
      <c r="E239" s="99" t="str">
        <f>INDEX(type2!D:D,MATCH(D239,type2!C:C,0))</f>
        <v>นายสมศักดิ์ แซ่ตั้ง (Zoo Coffee)</v>
      </c>
      <c r="F239" s="99" t="str">
        <f>VLOOKUP(E239,[1]type2!D$1:F$65536,2,0)</f>
        <v>10 ถ.อิศรา ต.ปากน้ำ อ.เมืองกระบี่ จ.กระบี่</v>
      </c>
      <c r="G239" s="3" t="s">
        <v>59</v>
      </c>
      <c r="H239" s="5">
        <v>0</v>
      </c>
      <c r="I239" s="49">
        <v>0</v>
      </c>
      <c r="J239" s="100">
        <v>20</v>
      </c>
      <c r="K239" s="49">
        <f t="shared" si="12"/>
        <v>70</v>
      </c>
      <c r="L239" s="101">
        <f t="shared" si="13"/>
        <v>4.9000000000000004</v>
      </c>
      <c r="M239" s="101">
        <f t="shared" si="14"/>
        <v>74.900000000000006</v>
      </c>
      <c r="N239" s="101">
        <v>4.9000000000000004</v>
      </c>
      <c r="O239" s="101">
        <f t="shared" si="15"/>
        <v>74.900000000000006</v>
      </c>
      <c r="P239" s="101">
        <v>75</v>
      </c>
      <c r="Q239" s="102"/>
      <c r="R239" s="109"/>
      <c r="S239" s="104">
        <f>SUM(N198:N239)</f>
        <v>360.05</v>
      </c>
      <c r="T239" s="104">
        <f>SUM(O198:O239)</f>
        <v>5501.5499999999993</v>
      </c>
      <c r="U239" s="104">
        <f>SUM(P198:P239)</f>
        <v>5505.75</v>
      </c>
      <c r="V239" s="104">
        <v>5505.75</v>
      </c>
      <c r="W239" s="31"/>
    </row>
    <row r="240" spans="1:23" x14ac:dyDescent="0.4">
      <c r="A240" s="96">
        <v>236</v>
      </c>
      <c r="B240" s="97" t="s">
        <v>3781</v>
      </c>
      <c r="C240" s="33" t="s">
        <v>3782</v>
      </c>
      <c r="D240" s="3" t="s">
        <v>273</v>
      </c>
      <c r="E240" s="99" t="str">
        <f>INDEX(type2!D:D,MATCH(D240,type2!C:C,0))</f>
        <v>นางฤลิษา พรศิริอนันต์ (นวดแผนไทยเพื่อสุขภาพ)</v>
      </c>
      <c r="F240" s="99" t="str">
        <f>VLOOKUP(E240,[1]type2!D$1:F$65536,2,0)</f>
        <v>70 ถ.มหาราช ต.ปากน้ำ อ.เมืองกระบี่ จ.กระบี่</v>
      </c>
      <c r="G240" s="3" t="s">
        <v>3253</v>
      </c>
      <c r="H240" s="5">
        <v>175</v>
      </c>
      <c r="I240" s="49">
        <v>12.26</v>
      </c>
      <c r="J240" s="100">
        <v>11</v>
      </c>
      <c r="K240" s="49">
        <f t="shared" si="12"/>
        <v>38.5</v>
      </c>
      <c r="L240" s="101">
        <f t="shared" si="13"/>
        <v>2.6950000000000003</v>
      </c>
      <c r="M240" s="101">
        <f>SUM(K240+L240)</f>
        <v>41.195</v>
      </c>
      <c r="N240" s="101">
        <v>14.96</v>
      </c>
      <c r="O240" s="101">
        <f>ROUNDUP(H240+I240+M240,2)</f>
        <v>228.45999999999998</v>
      </c>
      <c r="P240" s="100">
        <v>228.5</v>
      </c>
      <c r="Q240" s="102"/>
      <c r="R240" s="109"/>
      <c r="S240" s="104"/>
      <c r="T240" s="104"/>
      <c r="U240" s="104"/>
      <c r="V240" s="104"/>
      <c r="W240" s="31"/>
    </row>
    <row r="241" spans="1:23" x14ac:dyDescent="0.4">
      <c r="A241" s="96">
        <v>237</v>
      </c>
      <c r="B241" s="97" t="s">
        <v>3781</v>
      </c>
      <c r="C241" s="33" t="s">
        <v>3783</v>
      </c>
      <c r="D241" s="3" t="s">
        <v>1970</v>
      </c>
      <c r="E241" s="99" t="str">
        <f>INDEX(type2!D:D,MATCH(D241,type2!C:C,0))</f>
        <v>บ.ศรีผ่องพานิชย์ (อิน แอนด์ ออน)</v>
      </c>
      <c r="F241" s="99" t="str">
        <f>VLOOKUP(E241,[1]type2!D$1:F$65536,2,0)</f>
        <v>44 ถ.ประชาชื่น ต.ปากน้ำ อ.เมืองกระบี่ จ.กระบี่</v>
      </c>
      <c r="G241" s="3" t="s">
        <v>59</v>
      </c>
      <c r="H241" s="5">
        <v>0</v>
      </c>
      <c r="I241" s="49">
        <v>0</v>
      </c>
      <c r="J241" s="100">
        <v>14</v>
      </c>
      <c r="K241" s="49">
        <f t="shared" si="12"/>
        <v>49</v>
      </c>
      <c r="L241" s="101">
        <f t="shared" si="13"/>
        <v>3.43</v>
      </c>
      <c r="M241" s="101">
        <f t="shared" si="14"/>
        <v>52.43</v>
      </c>
      <c r="N241" s="101">
        <v>3.43</v>
      </c>
      <c r="O241" s="101">
        <f>ROUNDUP(H241+I241+M241,2)</f>
        <v>52.43</v>
      </c>
      <c r="P241" s="101">
        <v>52.5</v>
      </c>
      <c r="Q241" s="102"/>
      <c r="R241" s="109"/>
      <c r="S241" s="104"/>
      <c r="T241" s="104"/>
      <c r="U241" s="104"/>
      <c r="V241" s="104"/>
      <c r="W241" s="31"/>
    </row>
    <row r="242" spans="1:23" x14ac:dyDescent="0.4">
      <c r="A242" s="96">
        <v>238</v>
      </c>
      <c r="B242" s="97" t="s">
        <v>3781</v>
      </c>
      <c r="C242" s="33" t="s">
        <v>3784</v>
      </c>
      <c r="D242" s="3" t="s">
        <v>1961</v>
      </c>
      <c r="E242" s="99" t="str">
        <f>INDEX(type2!D:D,MATCH(D242,type2!C:C,0))</f>
        <v>บ.ศรีผ่องพานิชย์ (นายสมุทร ณ.ตะกั่วทุ่ง) Hello House</v>
      </c>
      <c r="F242" s="99" t="str">
        <f>VLOOKUP(E242,[1]type2!D$1:F$65536,2,0)</f>
        <v>40 ถ.ประชาชื่น ต.ปากน้ำ อ.เมืองกระบี่ จ.กระบี่</v>
      </c>
      <c r="G242" s="3" t="s">
        <v>3252</v>
      </c>
      <c r="H242" s="5">
        <v>63</v>
      </c>
      <c r="I242" s="49">
        <v>4.41</v>
      </c>
      <c r="J242" s="100">
        <v>16</v>
      </c>
      <c r="K242" s="49">
        <f t="shared" si="12"/>
        <v>56</v>
      </c>
      <c r="L242" s="101">
        <f t="shared" si="13"/>
        <v>3.9200000000000004</v>
      </c>
      <c r="M242" s="101">
        <f t="shared" si="14"/>
        <v>59.92</v>
      </c>
      <c r="N242" s="101">
        <v>8.33</v>
      </c>
      <c r="O242" s="101">
        <f t="shared" ref="O242:O291" si="16">ROUNDUP(H242+I242+M242,2)</f>
        <v>127.33</v>
      </c>
      <c r="P242" s="100">
        <v>127.5</v>
      </c>
      <c r="Q242" s="102"/>
      <c r="R242" s="109"/>
      <c r="S242" s="104"/>
      <c r="T242" s="104"/>
      <c r="U242" s="104"/>
      <c r="V242" s="104"/>
      <c r="W242" s="31"/>
    </row>
    <row r="243" spans="1:23" x14ac:dyDescent="0.4">
      <c r="A243" s="96">
        <v>239</v>
      </c>
      <c r="B243" s="97" t="s">
        <v>3781</v>
      </c>
      <c r="C243" s="33" t="s">
        <v>3785</v>
      </c>
      <c r="D243" s="3" t="s">
        <v>1952</v>
      </c>
      <c r="E243" s="99" t="str">
        <f>INDEX(type2!D:D,MATCH(D243,type2!C:C,0))</f>
        <v>บ.ศรีผ่องพานิชย์ (นายสมุทร ณ.ตะกั่วทุ่ง) DK Optic</v>
      </c>
      <c r="F243" s="99" t="str">
        <f>VLOOKUP(E243,[1]type2!D$1:F$65536,2,0)</f>
        <v>36 ถ.ประชาชื่น ต.ปากน้ำ อ.เมืองกระบี่ จ.กระบี่</v>
      </c>
      <c r="G243" s="3" t="s">
        <v>59</v>
      </c>
      <c r="H243" s="5">
        <v>0</v>
      </c>
      <c r="I243" s="49">
        <v>0</v>
      </c>
      <c r="J243" s="100">
        <v>17</v>
      </c>
      <c r="K243" s="49">
        <f t="shared" si="12"/>
        <v>59.5</v>
      </c>
      <c r="L243" s="101">
        <f t="shared" si="13"/>
        <v>4.165</v>
      </c>
      <c r="M243" s="101">
        <f t="shared" si="14"/>
        <v>63.664999999999999</v>
      </c>
      <c r="N243" s="101">
        <v>4.17</v>
      </c>
      <c r="O243" s="101">
        <f t="shared" si="16"/>
        <v>63.669999999999995</v>
      </c>
      <c r="P243" s="101">
        <v>63.75</v>
      </c>
      <c r="Q243" s="102"/>
      <c r="R243" s="109"/>
      <c r="S243" s="104"/>
      <c r="T243" s="104"/>
      <c r="U243" s="104"/>
      <c r="V243" s="104"/>
      <c r="W243" s="31"/>
    </row>
    <row r="244" spans="1:23" x14ac:dyDescent="0.4">
      <c r="A244" s="96">
        <v>240</v>
      </c>
      <c r="B244" s="97" t="s">
        <v>3781</v>
      </c>
      <c r="C244" s="33" t="s">
        <v>3786</v>
      </c>
      <c r="D244" s="3" t="s">
        <v>1955</v>
      </c>
      <c r="E244" s="99" t="str">
        <f>INDEX(type2!D:D,MATCH(D244,type2!C:C,0))</f>
        <v>บ.ศรีผ่องพานิชย์ (บลูเบอรี่ช็อป)</v>
      </c>
      <c r="F244" s="99" t="str">
        <f>VLOOKUP(E244,[1]type2!D$1:F$65536,2,0)</f>
        <v>37 ถ.ประชาชื่น ต.ปากน้ำ อ.เมืองกระบี่ จ.กระบี่</v>
      </c>
      <c r="G244" s="3" t="s">
        <v>59</v>
      </c>
      <c r="H244" s="5">
        <v>0</v>
      </c>
      <c r="I244" s="49">
        <v>0</v>
      </c>
      <c r="J244" s="100">
        <v>30</v>
      </c>
      <c r="K244" s="49">
        <f t="shared" si="12"/>
        <v>105</v>
      </c>
      <c r="L244" s="101">
        <f t="shared" si="13"/>
        <v>7.3500000000000005</v>
      </c>
      <c r="M244" s="101">
        <f t="shared" si="14"/>
        <v>112.35</v>
      </c>
      <c r="N244" s="101">
        <v>7.35</v>
      </c>
      <c r="O244" s="101">
        <f t="shared" si="16"/>
        <v>112.35</v>
      </c>
      <c r="P244" s="100">
        <v>112.5</v>
      </c>
      <c r="Q244" s="102"/>
      <c r="R244" s="109"/>
      <c r="S244" s="104"/>
      <c r="T244" s="104"/>
      <c r="U244" s="104"/>
      <c r="V244" s="104"/>
      <c r="W244" s="31"/>
    </row>
    <row r="245" spans="1:23" x14ac:dyDescent="0.4">
      <c r="A245" s="96">
        <v>241</v>
      </c>
      <c r="B245" s="97" t="s">
        <v>3781</v>
      </c>
      <c r="C245" s="33" t="s">
        <v>3787</v>
      </c>
      <c r="D245" s="3" t="s">
        <v>1946</v>
      </c>
      <c r="E245" s="99" t="str">
        <f>INDEX(type2!D:D,MATCH(D245,type2!C:C,0))</f>
        <v>นายจำเริญ ตันติพิศาลกุล (ก๋วยเตี๋ยวแปดริ้ว)</v>
      </c>
      <c r="F245" s="99" t="str">
        <f>VLOOKUP(E245,[1]type2!D$1:F$65536,2,0)</f>
        <v>33 ถ.ประชาชื่น ต.ปากน้ำ อ.เมืองกระบี่ จ.กระบี่</v>
      </c>
      <c r="G245" s="3" t="s">
        <v>59</v>
      </c>
      <c r="H245" s="5">
        <v>0</v>
      </c>
      <c r="I245" s="49">
        <v>0</v>
      </c>
      <c r="J245" s="100">
        <v>39</v>
      </c>
      <c r="K245" s="49">
        <f t="shared" si="12"/>
        <v>136.5</v>
      </c>
      <c r="L245" s="101">
        <f t="shared" si="13"/>
        <v>9.5550000000000015</v>
      </c>
      <c r="M245" s="101">
        <f t="shared" si="14"/>
        <v>146.05500000000001</v>
      </c>
      <c r="N245" s="101">
        <v>9.56</v>
      </c>
      <c r="O245" s="101">
        <f t="shared" si="16"/>
        <v>146.06</v>
      </c>
      <c r="P245" s="101">
        <v>146.25</v>
      </c>
      <c r="Q245" s="102"/>
      <c r="R245" s="109"/>
      <c r="S245" s="104"/>
      <c r="T245" s="104"/>
      <c r="U245" s="104"/>
      <c r="V245" s="104"/>
      <c r="W245" s="31"/>
    </row>
    <row r="246" spans="1:23" x14ac:dyDescent="0.4">
      <c r="A246" s="96">
        <v>242</v>
      </c>
      <c r="B246" s="97" t="s">
        <v>3781</v>
      </c>
      <c r="C246" s="33" t="s">
        <v>3788</v>
      </c>
      <c r="D246" s="3" t="s">
        <v>1940</v>
      </c>
      <c r="E246" s="99" t="str">
        <f>INDEX(type2!D:D,MATCH(D246,type2!C:C,0))</f>
        <v>บ.ศรีผ่องพานิชย์ (เสริมสวยสมจิตร)</v>
      </c>
      <c r="F246" s="99" t="str">
        <f>VLOOKUP(E246,[1]type2!D$1:F$65536,2,0)</f>
        <v>25 ถ.ประชาชื่น ต.ปากน้ำ อ.เมืองกระบี่ จ.กระบี่</v>
      </c>
      <c r="G246" s="3" t="s">
        <v>59</v>
      </c>
      <c r="H246" s="5">
        <v>0</v>
      </c>
      <c r="I246" s="49">
        <v>0</v>
      </c>
      <c r="J246" s="100">
        <v>21</v>
      </c>
      <c r="K246" s="49">
        <f t="shared" si="12"/>
        <v>73.5</v>
      </c>
      <c r="L246" s="101">
        <f t="shared" si="13"/>
        <v>5.1450000000000005</v>
      </c>
      <c r="M246" s="101">
        <f t="shared" si="14"/>
        <v>78.644999999999996</v>
      </c>
      <c r="N246" s="101">
        <v>5.15</v>
      </c>
      <c r="O246" s="101">
        <f t="shared" si="16"/>
        <v>78.650000000000006</v>
      </c>
      <c r="P246" s="100">
        <v>78.75</v>
      </c>
      <c r="Q246" s="102"/>
      <c r="R246" s="109"/>
      <c r="S246" s="104"/>
      <c r="T246" s="104"/>
      <c r="U246" s="104"/>
      <c r="V246" s="104"/>
      <c r="W246" s="31"/>
    </row>
    <row r="247" spans="1:23" x14ac:dyDescent="0.4">
      <c r="A247" s="96">
        <v>243</v>
      </c>
      <c r="B247" s="97" t="s">
        <v>3781</v>
      </c>
      <c r="C247" s="33" t="s">
        <v>3789</v>
      </c>
      <c r="D247" s="3" t="s">
        <v>1943</v>
      </c>
      <c r="E247" s="99" t="str">
        <f>INDEX(type2!D:D,MATCH(D247,type2!C:C,0))</f>
        <v>นายบุญเวช ตันธนวัฒน์</v>
      </c>
      <c r="F247" s="99" t="str">
        <f>VLOOKUP(E247,[1]type2!D$1:F$65536,2,0)</f>
        <v>28 ถ.มหาราช ประชาชื่น ซ.4 ต.ปากน้ำ อ.เมืองกระบี่ จ.กระบี่</v>
      </c>
      <c r="G247" s="3" t="s">
        <v>59</v>
      </c>
      <c r="H247" s="5">
        <v>0</v>
      </c>
      <c r="I247" s="49">
        <v>0</v>
      </c>
      <c r="J247" s="100">
        <v>10</v>
      </c>
      <c r="K247" s="49">
        <f t="shared" si="12"/>
        <v>35</v>
      </c>
      <c r="L247" s="101">
        <f t="shared" si="13"/>
        <v>2.4500000000000002</v>
      </c>
      <c r="M247" s="101">
        <f t="shared" si="14"/>
        <v>37.450000000000003</v>
      </c>
      <c r="N247" s="101">
        <v>2.4500000000000002</v>
      </c>
      <c r="O247" s="101">
        <f t="shared" si="16"/>
        <v>37.450000000000003</v>
      </c>
      <c r="P247" s="101">
        <v>37.5</v>
      </c>
      <c r="Q247" s="102"/>
      <c r="R247" s="109"/>
      <c r="S247" s="104"/>
      <c r="T247" s="104"/>
      <c r="U247" s="104"/>
      <c r="V247" s="104"/>
      <c r="W247" s="31"/>
    </row>
    <row r="248" spans="1:23" x14ac:dyDescent="0.4">
      <c r="A248" s="96">
        <v>244</v>
      </c>
      <c r="B248" s="97" t="s">
        <v>3781</v>
      </c>
      <c r="C248" s="33" t="s">
        <v>3790</v>
      </c>
      <c r="D248" s="3" t="s">
        <v>1935</v>
      </c>
      <c r="E248" s="99" t="str">
        <f>INDEX(type2!D:D,MATCH(D248,type2!C:C,0))</f>
        <v>บ.ศรีผ่องพานิชย์(เจ้าพระยาดิจิตอล)</v>
      </c>
      <c r="F248" s="144" t="s">
        <v>1936</v>
      </c>
      <c r="G248" s="3" t="s">
        <v>59</v>
      </c>
      <c r="H248" s="5">
        <v>0</v>
      </c>
      <c r="I248" s="49">
        <v>0</v>
      </c>
      <c r="J248" s="100">
        <v>17</v>
      </c>
      <c r="K248" s="49">
        <f t="shared" si="12"/>
        <v>59.5</v>
      </c>
      <c r="L248" s="101">
        <f t="shared" si="13"/>
        <v>4.165</v>
      </c>
      <c r="M248" s="101">
        <f t="shared" si="14"/>
        <v>63.664999999999999</v>
      </c>
      <c r="N248" s="101">
        <v>4.17</v>
      </c>
      <c r="O248" s="101">
        <f t="shared" si="16"/>
        <v>63.669999999999995</v>
      </c>
      <c r="P248" s="100">
        <v>63.75</v>
      </c>
      <c r="Q248" s="102"/>
      <c r="R248" s="109"/>
      <c r="S248" s="104"/>
      <c r="T248" s="104"/>
      <c r="U248" s="104"/>
      <c r="V248" s="104"/>
      <c r="W248" s="31"/>
    </row>
    <row r="249" spans="1:23" x14ac:dyDescent="0.4">
      <c r="A249" s="96">
        <v>245</v>
      </c>
      <c r="B249" s="97" t="s">
        <v>3781</v>
      </c>
      <c r="C249" s="33" t="s">
        <v>3791</v>
      </c>
      <c r="D249" s="3" t="s">
        <v>1918</v>
      </c>
      <c r="E249" s="99" t="str">
        <f>INDEX(type2!D:D,MATCH(D249,type2!C:C,0))</f>
        <v>บ.ศรีผ่องพานิชย์(เจ้าพระยาดิจิตอล)</v>
      </c>
      <c r="F249" s="99" t="str">
        <f>VLOOKUP(E249,[1]type2!D$1:F$65536,2,0)</f>
        <v>13 ถ.ประชาชื่น ต.ปากน้ำ อ.เมืองกระบี่ จ.กระบี่</v>
      </c>
      <c r="G249" s="3" t="s">
        <v>59</v>
      </c>
      <c r="H249" s="5">
        <v>0</v>
      </c>
      <c r="I249" s="49">
        <v>0</v>
      </c>
      <c r="J249" s="100">
        <v>22</v>
      </c>
      <c r="K249" s="49">
        <f t="shared" si="12"/>
        <v>77</v>
      </c>
      <c r="L249" s="101">
        <f t="shared" si="13"/>
        <v>5.3900000000000006</v>
      </c>
      <c r="M249" s="101">
        <f t="shared" si="14"/>
        <v>82.39</v>
      </c>
      <c r="N249" s="101">
        <v>5.39</v>
      </c>
      <c r="O249" s="101">
        <f t="shared" si="16"/>
        <v>82.39</v>
      </c>
      <c r="P249" s="101">
        <v>82.5</v>
      </c>
      <c r="Q249" s="102"/>
      <c r="R249" s="109"/>
      <c r="S249" s="104"/>
      <c r="T249" s="104"/>
      <c r="U249" s="104"/>
      <c r="V249" s="104"/>
      <c r="W249" s="31"/>
    </row>
    <row r="250" spans="1:23" x14ac:dyDescent="0.4">
      <c r="A250" s="96">
        <v>246</v>
      </c>
      <c r="B250" s="97" t="s">
        <v>3781</v>
      </c>
      <c r="C250" s="33" t="s">
        <v>3792</v>
      </c>
      <c r="D250" s="3" t="s">
        <v>3139</v>
      </c>
      <c r="E250" s="99" t="str">
        <f>INDEX(type2!D:D,MATCH(D250,type2!C:C,0))</f>
        <v>บ.ศรีผ่องพานิชย์ (สงวนพงศ์)</v>
      </c>
      <c r="F250" s="99" t="str">
        <f>VLOOKUP(E250,[1]type2!D$1:F$65536,2,0)</f>
        <v>6 ถ.ประชาชื่น ต.ปากน้ำ อ.เมืองกระบี่ จ.กระบี่</v>
      </c>
      <c r="G250" s="3" t="s">
        <v>59</v>
      </c>
      <c r="H250" s="5">
        <v>0</v>
      </c>
      <c r="I250" s="49">
        <v>0</v>
      </c>
      <c r="J250" s="100">
        <v>4</v>
      </c>
      <c r="K250" s="49">
        <f t="shared" si="12"/>
        <v>14</v>
      </c>
      <c r="L250" s="101">
        <f t="shared" si="13"/>
        <v>0.98000000000000009</v>
      </c>
      <c r="M250" s="101">
        <f t="shared" si="14"/>
        <v>14.98</v>
      </c>
      <c r="N250" s="101">
        <v>0.98</v>
      </c>
      <c r="O250" s="101">
        <f t="shared" si="16"/>
        <v>14.98</v>
      </c>
      <c r="P250" s="100">
        <v>15</v>
      </c>
      <c r="Q250" s="102"/>
      <c r="R250" s="109"/>
      <c r="S250" s="104"/>
      <c r="T250" s="104"/>
      <c r="U250" s="104"/>
      <c r="V250" s="104"/>
      <c r="W250" s="31"/>
    </row>
    <row r="251" spans="1:23" x14ac:dyDescent="0.4">
      <c r="A251" s="96">
        <v>247</v>
      </c>
      <c r="B251" s="97" t="s">
        <v>3781</v>
      </c>
      <c r="C251" s="33" t="s">
        <v>3793</v>
      </c>
      <c r="D251" s="3" t="s">
        <v>1929</v>
      </c>
      <c r="E251" s="99" t="str">
        <f>INDEX(type2!D:D,MATCH(D251,type2!C:C,0))</f>
        <v>บ.ศรีผ่องพานิชย์ (ตัดผ้า อาร์ซี)</v>
      </c>
      <c r="F251" s="99" t="str">
        <f>VLOOKUP(E251,[1]type2!D$1:F$65536,2,0)</f>
        <v>8 ถ.ประชาชื่น ต.ปากน้ำ อ.เมืองกระบี่ จ.กระบี่</v>
      </c>
      <c r="G251" s="3" t="s">
        <v>59</v>
      </c>
      <c r="H251" s="5">
        <v>0</v>
      </c>
      <c r="I251" s="49">
        <v>0</v>
      </c>
      <c r="J251" s="100">
        <v>6</v>
      </c>
      <c r="K251" s="49">
        <f t="shared" si="12"/>
        <v>21</v>
      </c>
      <c r="L251" s="101">
        <f t="shared" si="13"/>
        <v>1.4700000000000002</v>
      </c>
      <c r="M251" s="101">
        <f t="shared" si="14"/>
        <v>22.47</v>
      </c>
      <c r="N251" s="101">
        <v>1.47</v>
      </c>
      <c r="O251" s="101">
        <f t="shared" si="16"/>
        <v>22.47</v>
      </c>
      <c r="P251" s="101">
        <v>22.5</v>
      </c>
      <c r="Q251" s="102"/>
      <c r="R251" s="109"/>
      <c r="S251" s="104"/>
      <c r="T251" s="104"/>
      <c r="U251" s="104"/>
      <c r="V251" s="104"/>
      <c r="W251" s="31"/>
    </row>
    <row r="252" spans="1:23" x14ac:dyDescent="0.4">
      <c r="A252" s="96">
        <v>248</v>
      </c>
      <c r="B252" s="97" t="s">
        <v>3781</v>
      </c>
      <c r="C252" s="33" t="s">
        <v>3794</v>
      </c>
      <c r="D252" s="3" t="s">
        <v>2192</v>
      </c>
      <c r="E252" s="99" t="str">
        <f>INDEX(type2!D:D,MATCH(D252,type2!C:C,0))</f>
        <v>นางเอมอร อริยวงค์</v>
      </c>
      <c r="F252" s="99" t="str">
        <f>VLOOKUP(E252,[1]type2!D$1:F$65536,2,0)</f>
        <v>140/2 ถ.ตะกั่วทุ่ง ต.ปากน้ำ อ.เมืองกระบี่ จ.กระบี่</v>
      </c>
      <c r="G252" s="3" t="s">
        <v>59</v>
      </c>
      <c r="H252" s="5">
        <v>0</v>
      </c>
      <c r="I252" s="49">
        <v>0</v>
      </c>
      <c r="J252" s="100">
        <v>77</v>
      </c>
      <c r="K252" s="49">
        <f t="shared" si="12"/>
        <v>269.5</v>
      </c>
      <c r="L252" s="101">
        <f t="shared" si="13"/>
        <v>18.865000000000002</v>
      </c>
      <c r="M252" s="101">
        <f t="shared" si="14"/>
        <v>288.36500000000001</v>
      </c>
      <c r="N252" s="101">
        <v>18.87</v>
      </c>
      <c r="O252" s="101">
        <f t="shared" si="16"/>
        <v>288.37</v>
      </c>
      <c r="P252" s="100">
        <v>288.5</v>
      </c>
      <c r="Q252" s="102"/>
      <c r="R252" s="109"/>
      <c r="S252" s="104"/>
      <c r="T252" s="104"/>
      <c r="U252" s="104"/>
      <c r="V252" s="104"/>
      <c r="W252" s="31"/>
    </row>
    <row r="253" spans="1:23" x14ac:dyDescent="0.4">
      <c r="A253" s="96">
        <v>249</v>
      </c>
      <c r="B253" s="97" t="s">
        <v>3781</v>
      </c>
      <c r="C253" s="33" t="s">
        <v>3795</v>
      </c>
      <c r="D253" s="3" t="s">
        <v>1783</v>
      </c>
      <c r="E253" s="99" t="str">
        <f>INDEX(type2!D:D,MATCH(D253,type2!C:C,0))</f>
        <v>นายชวน ภูเก้าล้วน</v>
      </c>
      <c r="F253" s="144" t="s">
        <v>1784</v>
      </c>
      <c r="G253" s="3" t="s">
        <v>59</v>
      </c>
      <c r="H253" s="5">
        <v>0</v>
      </c>
      <c r="I253" s="49">
        <v>0</v>
      </c>
      <c r="J253" s="100">
        <v>15</v>
      </c>
      <c r="K253" s="49">
        <f t="shared" si="12"/>
        <v>52.5</v>
      </c>
      <c r="L253" s="101">
        <f t="shared" si="13"/>
        <v>3.6750000000000003</v>
      </c>
      <c r="M253" s="101">
        <f t="shared" si="14"/>
        <v>56.174999999999997</v>
      </c>
      <c r="N253" s="101">
        <v>3.68</v>
      </c>
      <c r="O253" s="101">
        <f t="shared" si="16"/>
        <v>56.18</v>
      </c>
      <c r="P253" s="101">
        <v>56.25</v>
      </c>
      <c r="Q253" s="102"/>
      <c r="R253" s="109"/>
      <c r="S253" s="104"/>
      <c r="T253" s="104"/>
      <c r="U253" s="104"/>
      <c r="V253" s="104"/>
      <c r="W253" s="31"/>
    </row>
    <row r="254" spans="1:23" x14ac:dyDescent="0.4">
      <c r="A254" s="96">
        <v>250</v>
      </c>
      <c r="B254" s="97" t="s">
        <v>3781</v>
      </c>
      <c r="C254" s="33" t="s">
        <v>3796</v>
      </c>
      <c r="D254" s="3" t="s">
        <v>1160</v>
      </c>
      <c r="E254" s="99" t="str">
        <f>INDEX(type2!D:D,MATCH(D254,type2!C:C,0))</f>
        <v>นายธีระเดช พรศิริอนันต์</v>
      </c>
      <c r="F254" s="99" t="str">
        <f>VLOOKUP(E254,[1]type2!D$1:F$65536,2,0)</f>
        <v>65 ถ.อิศรา ต.ปากน้ำ อ.เมืองกระบี่ จ.กระบี่</v>
      </c>
      <c r="G254" s="3" t="s">
        <v>59</v>
      </c>
      <c r="H254" s="5">
        <v>0</v>
      </c>
      <c r="I254" s="49">
        <v>0</v>
      </c>
      <c r="J254" s="100">
        <v>7</v>
      </c>
      <c r="K254" s="49">
        <f t="shared" si="12"/>
        <v>24.5</v>
      </c>
      <c r="L254" s="101">
        <f t="shared" si="13"/>
        <v>1.7150000000000001</v>
      </c>
      <c r="M254" s="101">
        <f t="shared" si="14"/>
        <v>26.215</v>
      </c>
      <c r="N254" s="101">
        <v>1.72</v>
      </c>
      <c r="O254" s="101">
        <f t="shared" si="16"/>
        <v>26.220000000000002</v>
      </c>
      <c r="P254" s="100">
        <v>26.25</v>
      </c>
      <c r="Q254" s="102"/>
      <c r="R254" s="109"/>
      <c r="S254" s="104"/>
      <c r="T254" s="104"/>
      <c r="U254" s="104"/>
      <c r="V254" s="104"/>
      <c r="W254" s="31"/>
    </row>
    <row r="255" spans="1:23" x14ac:dyDescent="0.4">
      <c r="A255" s="96">
        <v>251</v>
      </c>
      <c r="B255" s="97" t="s">
        <v>3781</v>
      </c>
      <c r="C255" s="33" t="s">
        <v>3797</v>
      </c>
      <c r="D255" s="3" t="s">
        <v>1163</v>
      </c>
      <c r="E255" s="99" t="str">
        <f>INDEX(type2!D:D,MATCH(D255,type2!C:C,0))</f>
        <v>หจก.มหาราชมอเตอร์ไซต์</v>
      </c>
      <c r="F255" s="99" t="str">
        <f>VLOOKUP(E255,[1]type2!D$1:F$65536,2,0)</f>
        <v>65/1 ถ.อิศรา ต.ปากน้ำ อ.เมืองกระบี่ จ.กระบี่</v>
      </c>
      <c r="G255" s="3" t="s">
        <v>59</v>
      </c>
      <c r="H255" s="5">
        <v>0</v>
      </c>
      <c r="I255" s="49">
        <v>0</v>
      </c>
      <c r="J255" s="100">
        <v>99</v>
      </c>
      <c r="K255" s="49">
        <f t="shared" si="12"/>
        <v>346.5</v>
      </c>
      <c r="L255" s="101">
        <f t="shared" si="13"/>
        <v>24.255000000000003</v>
      </c>
      <c r="M255" s="101">
        <f t="shared" si="14"/>
        <v>370.755</v>
      </c>
      <c r="N255" s="101">
        <v>24.26</v>
      </c>
      <c r="O255" s="101">
        <f t="shared" si="16"/>
        <v>370.76</v>
      </c>
      <c r="P255" s="101">
        <v>371</v>
      </c>
      <c r="Q255" s="102"/>
      <c r="R255" s="109"/>
      <c r="S255" s="104"/>
      <c r="T255" s="104"/>
      <c r="U255" s="104"/>
      <c r="V255" s="104"/>
      <c r="W255" s="31"/>
    </row>
    <row r="256" spans="1:23" x14ac:dyDescent="0.4">
      <c r="A256" s="96">
        <v>252</v>
      </c>
      <c r="B256" s="97" t="s">
        <v>3781</v>
      </c>
      <c r="C256" s="33" t="s">
        <v>3798</v>
      </c>
      <c r="D256" s="3" t="s">
        <v>2911</v>
      </c>
      <c r="E256" s="99" t="str">
        <f>INDEX(type2!D:D,MATCH(D256,type2!C:C,0))</f>
        <v>นายจินต์ จิววุฒิพงศ์ (ห้างทองนำเจริญ ตลาดซิตี้)</v>
      </c>
      <c r="F256" s="99" t="str">
        <f>VLOOKUP(E256,[1]type2!D$1:F$65536,2,0)</f>
        <v>61/4 ถ.อิศรา ต.ปากน้ำ อ.เมืองกระบี่ จ.กระบี่</v>
      </c>
      <c r="G256" s="3" t="s">
        <v>59</v>
      </c>
      <c r="H256" s="5">
        <v>0</v>
      </c>
      <c r="I256" s="49">
        <v>0</v>
      </c>
      <c r="J256" s="100">
        <v>4</v>
      </c>
      <c r="K256" s="49">
        <f t="shared" si="12"/>
        <v>14</v>
      </c>
      <c r="L256" s="101">
        <f t="shared" si="13"/>
        <v>0.98000000000000009</v>
      </c>
      <c r="M256" s="101">
        <f t="shared" si="14"/>
        <v>14.98</v>
      </c>
      <c r="N256" s="101">
        <v>0.98</v>
      </c>
      <c r="O256" s="101">
        <f t="shared" si="16"/>
        <v>14.98</v>
      </c>
      <c r="P256" s="100">
        <v>15</v>
      </c>
      <c r="Q256" s="102"/>
      <c r="R256" s="109"/>
      <c r="S256" s="104"/>
      <c r="T256" s="104"/>
      <c r="U256" s="104"/>
      <c r="V256" s="104"/>
      <c r="W256" s="31"/>
    </row>
    <row r="257" spans="1:23" x14ac:dyDescent="0.4">
      <c r="A257" s="96">
        <v>253</v>
      </c>
      <c r="B257" s="97" t="s">
        <v>3781</v>
      </c>
      <c r="C257" s="33" t="s">
        <v>3799</v>
      </c>
      <c r="D257" s="3" t="s">
        <v>3137</v>
      </c>
      <c r="E257" s="99" t="str">
        <f>INDEX(type2!D:D,MATCH(D257,type2!C:C,0))</f>
        <v>นายจินต์ จิววุฒิพงศ์</v>
      </c>
      <c r="F257" s="99" t="str">
        <f>VLOOKUP(E257,[1]type2!D$1:F$65536,2,0)</f>
        <v>61/2 ถ.อิศรา ต.ปากน้ำ อ.เมืองกระบี่ จ.กระบี่</v>
      </c>
      <c r="G257" s="3" t="s">
        <v>59</v>
      </c>
      <c r="H257" s="5">
        <v>0</v>
      </c>
      <c r="I257" s="49">
        <v>0</v>
      </c>
      <c r="J257" s="100">
        <v>5</v>
      </c>
      <c r="K257" s="49">
        <f t="shared" si="12"/>
        <v>17.5</v>
      </c>
      <c r="L257" s="101">
        <f t="shared" si="13"/>
        <v>1.2250000000000001</v>
      </c>
      <c r="M257" s="101">
        <f t="shared" si="14"/>
        <v>18.725000000000001</v>
      </c>
      <c r="N257" s="101">
        <v>1.23</v>
      </c>
      <c r="O257" s="101">
        <f t="shared" si="16"/>
        <v>18.73</v>
      </c>
      <c r="P257" s="101">
        <v>18.75</v>
      </c>
      <c r="Q257" s="102"/>
      <c r="R257" s="109"/>
      <c r="S257" s="104"/>
      <c r="T257" s="104"/>
      <c r="U257" s="104"/>
      <c r="V257" s="104"/>
      <c r="W257" s="31"/>
    </row>
    <row r="258" spans="1:23" x14ac:dyDescent="0.4">
      <c r="A258" s="96">
        <v>254</v>
      </c>
      <c r="B258" s="97" t="s">
        <v>3781</v>
      </c>
      <c r="C258" s="33" t="s">
        <v>3800</v>
      </c>
      <c r="D258" s="3" t="s">
        <v>3370</v>
      </c>
      <c r="E258" s="99" t="str">
        <f>INDEX(type2!D:D,MATCH(D258,type2!C:C,0))</f>
        <v>น.ส.หอมหวล สมอินทร์</v>
      </c>
      <c r="F258" s="99" t="str">
        <f>VLOOKUP(E258,[1]type2!D$1:F$65536,2,0)</f>
        <v xml:space="preserve">26 ถ.อิศรา ต.ปากน้ำ อ.เมืองกระบี่ จ.กระบี่ </v>
      </c>
      <c r="G258" s="3" t="s">
        <v>59</v>
      </c>
      <c r="H258" s="5">
        <v>0</v>
      </c>
      <c r="I258" s="49">
        <v>0</v>
      </c>
      <c r="J258" s="100">
        <v>7</v>
      </c>
      <c r="K258" s="49">
        <f t="shared" si="12"/>
        <v>24.5</v>
      </c>
      <c r="L258" s="101">
        <f t="shared" si="13"/>
        <v>1.7150000000000001</v>
      </c>
      <c r="M258" s="101">
        <f t="shared" si="14"/>
        <v>26.215</v>
      </c>
      <c r="N258" s="101">
        <v>1.72</v>
      </c>
      <c r="O258" s="101">
        <f t="shared" si="16"/>
        <v>26.220000000000002</v>
      </c>
      <c r="P258" s="100">
        <v>26.25</v>
      </c>
      <c r="Q258" s="102"/>
      <c r="R258" s="109"/>
      <c r="S258" s="104"/>
      <c r="T258" s="104"/>
      <c r="U258" s="104"/>
      <c r="V258" s="104"/>
      <c r="W258" s="31"/>
    </row>
    <row r="259" spans="1:23" x14ac:dyDescent="0.4">
      <c r="A259" s="96">
        <v>255</v>
      </c>
      <c r="B259" s="97" t="s">
        <v>3781</v>
      </c>
      <c r="C259" s="33" t="s">
        <v>3801</v>
      </c>
      <c r="D259" s="3" t="s">
        <v>3369</v>
      </c>
      <c r="E259" s="99" t="str">
        <f>INDEX(type2!D:D,MATCH(D259,type2!C:C,0))</f>
        <v>นายวิโรจน์ เกตุทอง(ร้านศรีนคร)</v>
      </c>
      <c r="F259" s="18" t="s">
        <v>3377</v>
      </c>
      <c r="G259" s="3" t="s">
        <v>59</v>
      </c>
      <c r="H259" s="5">
        <v>0</v>
      </c>
      <c r="I259" s="49">
        <v>0</v>
      </c>
      <c r="J259" s="100">
        <v>7</v>
      </c>
      <c r="K259" s="49">
        <f t="shared" si="12"/>
        <v>24.5</v>
      </c>
      <c r="L259" s="101">
        <f>K259*7%</f>
        <v>1.7150000000000001</v>
      </c>
      <c r="M259" s="101">
        <f t="shared" si="14"/>
        <v>26.215</v>
      </c>
      <c r="N259" s="101">
        <v>1.72</v>
      </c>
      <c r="O259" s="101">
        <f t="shared" si="16"/>
        <v>26.220000000000002</v>
      </c>
      <c r="P259" s="101">
        <v>26.25</v>
      </c>
      <c r="Q259" s="102"/>
      <c r="R259" s="109"/>
      <c r="S259" s="104"/>
      <c r="T259" s="104"/>
      <c r="U259" s="104"/>
      <c r="V259" s="104"/>
      <c r="W259" s="31"/>
    </row>
    <row r="260" spans="1:23" x14ac:dyDescent="0.4">
      <c r="A260" s="96">
        <v>256</v>
      </c>
      <c r="B260" s="97" t="s">
        <v>3781</v>
      </c>
      <c r="C260" s="33" t="s">
        <v>3802</v>
      </c>
      <c r="D260" s="3" t="s">
        <v>1128</v>
      </c>
      <c r="E260" s="99" t="str">
        <f>INDEX(type2!D:D,MATCH(D260,type2!C:C,0))</f>
        <v>นางนฤนาท ช้อนเติม</v>
      </c>
      <c r="F260" s="99" t="str">
        <f>VLOOKUP(E260,[1]type2!D$1:F$65536,2,0)</f>
        <v xml:space="preserve">23 ถ.อิศรา ต.ปากน้ำ อ.เมืองกระบี่ จ.กระบี่ </v>
      </c>
      <c r="G260" s="3" t="s">
        <v>59</v>
      </c>
      <c r="H260" s="5">
        <v>0</v>
      </c>
      <c r="I260" s="49">
        <v>0</v>
      </c>
      <c r="J260" s="100">
        <v>8</v>
      </c>
      <c r="K260" s="49">
        <f t="shared" si="12"/>
        <v>28</v>
      </c>
      <c r="L260" s="101">
        <f t="shared" si="13"/>
        <v>1.9600000000000002</v>
      </c>
      <c r="M260" s="101">
        <f t="shared" si="14"/>
        <v>29.96</v>
      </c>
      <c r="N260" s="101">
        <v>1.96</v>
      </c>
      <c r="O260" s="101">
        <f t="shared" si="16"/>
        <v>29.96</v>
      </c>
      <c r="P260" s="100">
        <v>30</v>
      </c>
      <c r="Q260" s="102"/>
      <c r="R260" s="109"/>
      <c r="S260" s="104"/>
      <c r="T260" s="104"/>
      <c r="U260" s="104"/>
      <c r="V260" s="104"/>
      <c r="W260" s="31"/>
    </row>
    <row r="261" spans="1:23" x14ac:dyDescent="0.4">
      <c r="A261" s="96">
        <v>257</v>
      </c>
      <c r="B261" s="97" t="s">
        <v>3781</v>
      </c>
      <c r="C261" s="33" t="s">
        <v>3803</v>
      </c>
      <c r="D261" s="3" t="s">
        <v>409</v>
      </c>
      <c r="E261" s="99" t="str">
        <f>INDEX(type2!D:D,MATCH(D261,type2!C:C,0))</f>
        <v>นางพิมพ์ภัทรา อุนันธิกุลชัย (คลินิคหมอแอน)</v>
      </c>
      <c r="F261" s="99" t="str">
        <f>VLOOKUP(E261,[1]type2!D$1:F$65536,2,0)</f>
        <v>90/64 ถ.มหาราช ต.ปากน้ำ อ.เมืองกระบี่ จ.กระบี่</v>
      </c>
      <c r="G261" s="3" t="s">
        <v>59</v>
      </c>
      <c r="H261" s="5">
        <v>0</v>
      </c>
      <c r="I261" s="49">
        <v>0</v>
      </c>
      <c r="J261" s="100">
        <v>30</v>
      </c>
      <c r="K261" s="49">
        <f t="shared" si="12"/>
        <v>105</v>
      </c>
      <c r="L261" s="101">
        <f t="shared" si="13"/>
        <v>7.3500000000000005</v>
      </c>
      <c r="M261" s="101">
        <f t="shared" si="14"/>
        <v>112.35</v>
      </c>
      <c r="N261" s="101">
        <v>7.35</v>
      </c>
      <c r="O261" s="101">
        <f t="shared" si="16"/>
        <v>112.35</v>
      </c>
      <c r="P261" s="101">
        <v>112.5</v>
      </c>
      <c r="Q261" s="102"/>
      <c r="R261" s="109"/>
      <c r="S261" s="104"/>
      <c r="T261" s="104"/>
      <c r="U261" s="104"/>
      <c r="V261" s="104"/>
      <c r="W261" s="31"/>
    </row>
    <row r="262" spans="1:23" x14ac:dyDescent="0.4">
      <c r="A262" s="96">
        <v>258</v>
      </c>
      <c r="B262" s="97" t="s">
        <v>3781</v>
      </c>
      <c r="C262" s="33" t="s">
        <v>3804</v>
      </c>
      <c r="D262" s="3" t="s">
        <v>412</v>
      </c>
      <c r="E262" s="99" t="str">
        <f>INDEX(type2!D:D,MATCH(D262,type2!C:C,0))</f>
        <v>นายสุบิลย์ บุญรินทร์ (TAXI)</v>
      </c>
      <c r="F262" s="99" t="str">
        <f>VLOOKUP(E262,[1]type2!D$1:F$65536,2,0)</f>
        <v>90/66 ถ.มหาราช ต.ปากน้ำ อ.เมืองกระบี่ จ.กระบี่</v>
      </c>
      <c r="G262" s="3" t="s">
        <v>59</v>
      </c>
      <c r="H262" s="5">
        <v>0</v>
      </c>
      <c r="I262" s="49">
        <v>0</v>
      </c>
      <c r="J262" s="100">
        <v>8</v>
      </c>
      <c r="K262" s="49">
        <f t="shared" si="12"/>
        <v>28</v>
      </c>
      <c r="L262" s="101">
        <f t="shared" si="13"/>
        <v>1.9600000000000002</v>
      </c>
      <c r="M262" s="101">
        <f t="shared" si="14"/>
        <v>29.96</v>
      </c>
      <c r="N262" s="101">
        <v>1.96</v>
      </c>
      <c r="O262" s="101">
        <f t="shared" si="16"/>
        <v>29.96</v>
      </c>
      <c r="P262" s="100">
        <v>30</v>
      </c>
      <c r="Q262" s="102"/>
      <c r="R262" s="109"/>
      <c r="S262" s="104"/>
      <c r="T262" s="104"/>
      <c r="U262" s="104"/>
      <c r="V262" s="104"/>
      <c r="W262" s="31"/>
    </row>
    <row r="263" spans="1:23" x14ac:dyDescent="0.4">
      <c r="A263" s="96">
        <v>259</v>
      </c>
      <c r="B263" s="97" t="s">
        <v>3781</v>
      </c>
      <c r="C263" s="33" t="s">
        <v>3805</v>
      </c>
      <c r="D263" s="3" t="s">
        <v>397</v>
      </c>
      <c r="E263" s="99" t="str">
        <f>INDEX(type2!D:D,MATCH(D263,type2!C:C,0))</f>
        <v>นายรอง ภูเก้าล้วน</v>
      </c>
      <c r="F263" s="99" t="str">
        <f>VLOOKUP(E263,[1]type2!D$1:F$65536,2,0)</f>
        <v>90/48 ถ.มหาราช ต.ปากน้ำ อ.เมืองกระบี่ จ.กระบี่</v>
      </c>
      <c r="G263" s="3" t="s">
        <v>59</v>
      </c>
      <c r="H263" s="5">
        <v>0</v>
      </c>
      <c r="I263" s="49">
        <v>0</v>
      </c>
      <c r="J263" s="100">
        <v>25</v>
      </c>
      <c r="K263" s="49">
        <f t="shared" ref="K263:K317" si="17">J263*3.5</f>
        <v>87.5</v>
      </c>
      <c r="L263" s="101">
        <f t="shared" ref="L263:L317" si="18">K263*7%</f>
        <v>6.1250000000000009</v>
      </c>
      <c r="M263" s="101">
        <f t="shared" ref="M263:M317" si="19">SUM(K263+L263)</f>
        <v>93.625</v>
      </c>
      <c r="N263" s="101">
        <v>6.13</v>
      </c>
      <c r="O263" s="101">
        <f t="shared" si="16"/>
        <v>93.63000000000001</v>
      </c>
      <c r="P263" s="101">
        <v>93.75</v>
      </c>
      <c r="Q263" s="102"/>
      <c r="R263" s="109"/>
      <c r="S263" s="104"/>
      <c r="T263" s="104"/>
      <c r="U263" s="104"/>
      <c r="V263" s="104"/>
      <c r="W263" s="31"/>
    </row>
    <row r="264" spans="1:23" x14ac:dyDescent="0.4">
      <c r="A264" s="96">
        <v>260</v>
      </c>
      <c r="B264" s="97" t="s">
        <v>3781</v>
      </c>
      <c r="C264" s="33" t="s">
        <v>3806</v>
      </c>
      <c r="D264" s="3" t="s">
        <v>400</v>
      </c>
      <c r="E264" s="99" t="str">
        <f>INDEX(type2!D:D,MATCH(D264,type2!C:C,0))</f>
        <v>นายรอง ภูเก้าล้วน (มหาราชเภสัช)</v>
      </c>
      <c r="F264" s="99" t="str">
        <f>VLOOKUP(E264,[1]type2!D$1:F$65536,2,0)</f>
        <v>90/50 ถ.มหาราช ต.ปากน้ำ อ.เมืองกระบี่ จ.กระบี่</v>
      </c>
      <c r="G264" s="3" t="s">
        <v>59</v>
      </c>
      <c r="H264" s="5">
        <v>0</v>
      </c>
      <c r="I264" s="49">
        <v>0</v>
      </c>
      <c r="J264" s="100">
        <v>9</v>
      </c>
      <c r="K264" s="49">
        <f t="shared" si="17"/>
        <v>31.5</v>
      </c>
      <c r="L264" s="101">
        <f t="shared" si="18"/>
        <v>2.2050000000000001</v>
      </c>
      <c r="M264" s="101">
        <f t="shared" si="19"/>
        <v>33.704999999999998</v>
      </c>
      <c r="N264" s="101">
        <v>2.21</v>
      </c>
      <c r="O264" s="101">
        <f t="shared" si="16"/>
        <v>33.71</v>
      </c>
      <c r="P264" s="100">
        <v>33.75</v>
      </c>
      <c r="Q264" s="102"/>
      <c r="R264" s="109"/>
      <c r="S264" s="104"/>
      <c r="T264" s="104"/>
      <c r="U264" s="104"/>
      <c r="V264" s="104"/>
      <c r="W264" s="31"/>
    </row>
    <row r="265" spans="1:23" x14ac:dyDescent="0.4">
      <c r="A265" s="96">
        <v>261</v>
      </c>
      <c r="B265" s="97" t="s">
        <v>3781</v>
      </c>
      <c r="C265" s="33" t="s">
        <v>3807</v>
      </c>
      <c r="D265" s="3" t="s">
        <v>386</v>
      </c>
      <c r="E265" s="99" t="str">
        <f>INDEX(type2!D:D,MATCH(D265,type2!C:C,0))</f>
        <v>นายสิทธิศักดิ์ เฮงพงษ์ธร</v>
      </c>
      <c r="F265" s="99" t="str">
        <f>VLOOKUP(E265,[1]type2!D$1:F$65536,2,0)</f>
        <v>90/40 ถ.มหาราช ต.ปากน้ำ อ.เมืองกระบี่ จ.กระบี่</v>
      </c>
      <c r="G265" s="3" t="s">
        <v>59</v>
      </c>
      <c r="H265" s="5">
        <v>0</v>
      </c>
      <c r="I265" s="49">
        <v>0</v>
      </c>
      <c r="J265" s="100">
        <v>39</v>
      </c>
      <c r="K265" s="49">
        <f t="shared" si="17"/>
        <v>136.5</v>
      </c>
      <c r="L265" s="101">
        <f t="shared" si="18"/>
        <v>9.5550000000000015</v>
      </c>
      <c r="M265" s="101">
        <f t="shared" si="19"/>
        <v>146.05500000000001</v>
      </c>
      <c r="N265" s="101">
        <v>9.56</v>
      </c>
      <c r="O265" s="101">
        <f t="shared" si="16"/>
        <v>146.06</v>
      </c>
      <c r="P265" s="101">
        <v>146.25</v>
      </c>
      <c r="Q265" s="102"/>
      <c r="R265" s="109"/>
      <c r="S265" s="104"/>
      <c r="T265" s="104"/>
      <c r="U265" s="104"/>
      <c r="V265" s="104"/>
      <c r="W265" s="31"/>
    </row>
    <row r="266" spans="1:23" x14ac:dyDescent="0.4">
      <c r="A266" s="96">
        <v>262</v>
      </c>
      <c r="B266" s="97" t="s">
        <v>3781</v>
      </c>
      <c r="C266" s="33" t="s">
        <v>3808</v>
      </c>
      <c r="D266" s="3" t="s">
        <v>378</v>
      </c>
      <c r="E266" s="99" t="str">
        <f>INDEX(type2!D:D,MATCH(D266,type2!C:C,0))</f>
        <v>บริษัท รวมใจยนตรการ จำกัด</v>
      </c>
      <c r="F266" s="99" t="str">
        <f>VLOOKUP(E266,[1]type2!D$1:F$65536,2,0)</f>
        <v>90/33 ถ.มหาราช ต.ปากน้ำ อ.เมืองกระบี่ จ.กระบี่</v>
      </c>
      <c r="G266" s="3" t="s">
        <v>59</v>
      </c>
      <c r="H266" s="5">
        <v>0</v>
      </c>
      <c r="I266" s="49">
        <v>0</v>
      </c>
      <c r="J266" s="100">
        <v>7</v>
      </c>
      <c r="K266" s="49">
        <f t="shared" si="17"/>
        <v>24.5</v>
      </c>
      <c r="L266" s="101">
        <f t="shared" si="18"/>
        <v>1.7150000000000001</v>
      </c>
      <c r="M266" s="101">
        <f t="shared" si="19"/>
        <v>26.215</v>
      </c>
      <c r="N266" s="101">
        <v>1.72</v>
      </c>
      <c r="O266" s="101">
        <f t="shared" si="16"/>
        <v>26.220000000000002</v>
      </c>
      <c r="P266" s="100">
        <v>26.25</v>
      </c>
      <c r="Q266" s="102"/>
      <c r="R266" s="109"/>
      <c r="S266" s="104"/>
      <c r="T266" s="104"/>
      <c r="U266" s="104"/>
      <c r="V266" s="39"/>
      <c r="W266" s="31"/>
    </row>
    <row r="267" spans="1:23" x14ac:dyDescent="0.4">
      <c r="A267" s="96">
        <v>263</v>
      </c>
      <c r="B267" s="97" t="s">
        <v>3781</v>
      </c>
      <c r="C267" s="33" t="s">
        <v>3809</v>
      </c>
      <c r="D267" s="3" t="s">
        <v>381</v>
      </c>
      <c r="E267" s="99" t="str">
        <f>INDEX(type2!D:D,MATCH(D267,type2!C:C,0))</f>
        <v>นายวิชัย ประดิษฐ์สถบดี</v>
      </c>
      <c r="F267" s="99" t="str">
        <f>VLOOKUP(E267,[1]type2!D$1:F$65536,2,0)</f>
        <v>90/38 ถ.มหาราช ต.ปากน้ำ อ.เมืองกระบี่ จ.กระบี่</v>
      </c>
      <c r="G267" s="3" t="s">
        <v>59</v>
      </c>
      <c r="H267" s="5">
        <v>0</v>
      </c>
      <c r="I267" s="49">
        <v>0</v>
      </c>
      <c r="J267" s="100">
        <v>25</v>
      </c>
      <c r="K267" s="49">
        <f t="shared" si="17"/>
        <v>87.5</v>
      </c>
      <c r="L267" s="101">
        <f t="shared" si="18"/>
        <v>6.1250000000000009</v>
      </c>
      <c r="M267" s="101">
        <f t="shared" si="19"/>
        <v>93.625</v>
      </c>
      <c r="N267" s="101">
        <v>6.13</v>
      </c>
      <c r="O267" s="101">
        <f t="shared" si="16"/>
        <v>93.63000000000001</v>
      </c>
      <c r="P267" s="101">
        <v>93.75</v>
      </c>
      <c r="Q267" s="102"/>
      <c r="R267" s="109"/>
      <c r="S267" s="104"/>
      <c r="T267" s="104"/>
      <c r="U267" s="104"/>
      <c r="V267" s="104"/>
      <c r="W267" s="31"/>
    </row>
    <row r="268" spans="1:23" x14ac:dyDescent="0.4">
      <c r="A268" s="96">
        <v>264</v>
      </c>
      <c r="B268" s="97" t="s">
        <v>3781</v>
      </c>
      <c r="C268" s="33" t="s">
        <v>3810</v>
      </c>
      <c r="D268" s="3" t="s">
        <v>367</v>
      </c>
      <c r="E268" s="99" t="str">
        <f>INDEX(type2!D:D,MATCH(D268,type2!C:C,0))</f>
        <v>นายอนุศักดิ์ อำไพวิกรัย (ห้างเมอรี่คิง)</v>
      </c>
      <c r="F268" s="99" t="str">
        <f>VLOOKUP(E268,[1]type2!D$1:F$65536,2,0)</f>
        <v>90/27 ถ.มหาราช ต.ปากน้ำ อ.เมืองกระบี่ จ.กระบี่</v>
      </c>
      <c r="G268" s="3" t="s">
        <v>59</v>
      </c>
      <c r="H268" s="5">
        <v>0</v>
      </c>
      <c r="I268" s="49">
        <v>0</v>
      </c>
      <c r="J268" s="100">
        <v>11</v>
      </c>
      <c r="K268" s="49">
        <f t="shared" si="17"/>
        <v>38.5</v>
      </c>
      <c r="L268" s="101">
        <f t="shared" si="18"/>
        <v>2.6950000000000003</v>
      </c>
      <c r="M268" s="101">
        <f t="shared" si="19"/>
        <v>41.195</v>
      </c>
      <c r="N268" s="101">
        <v>2.7</v>
      </c>
      <c r="O268" s="101">
        <f t="shared" si="16"/>
        <v>41.199999999999996</v>
      </c>
      <c r="P268" s="100">
        <v>41.25</v>
      </c>
      <c r="Q268" s="102"/>
      <c r="R268" s="109"/>
      <c r="S268" s="104"/>
      <c r="T268" s="104"/>
      <c r="U268" s="104"/>
      <c r="V268" s="104"/>
      <c r="W268" s="31"/>
    </row>
    <row r="269" spans="1:23" x14ac:dyDescent="0.4">
      <c r="A269" s="96">
        <v>265</v>
      </c>
      <c r="B269" s="97" t="s">
        <v>3781</v>
      </c>
      <c r="C269" s="33" t="s">
        <v>3811</v>
      </c>
      <c r="D269" s="3" t="s">
        <v>341</v>
      </c>
      <c r="E269" s="99" t="str">
        <f>INDEX(type2!D:D,MATCH(D269,type2!C:C,0))</f>
        <v>นายสมพร ปุริมาพันธ์</v>
      </c>
      <c r="F269" s="99" t="str">
        <f>VLOOKUP(E269,[1]type2!D$1:F$65536,2,0)</f>
        <v>90/9 ถ.มหาราช ต.ปากน้ำ อ.เมืองกระบี่ จ.กระบี่</v>
      </c>
      <c r="G269" s="3" t="s">
        <v>59</v>
      </c>
      <c r="H269" s="5">
        <v>0</v>
      </c>
      <c r="I269" s="49">
        <v>0</v>
      </c>
      <c r="J269" s="100">
        <v>19</v>
      </c>
      <c r="K269" s="49">
        <f t="shared" si="17"/>
        <v>66.5</v>
      </c>
      <c r="L269" s="101">
        <f t="shared" si="18"/>
        <v>4.6550000000000002</v>
      </c>
      <c r="M269" s="101">
        <f t="shared" si="19"/>
        <v>71.155000000000001</v>
      </c>
      <c r="N269" s="101">
        <v>4.66</v>
      </c>
      <c r="O269" s="101">
        <f t="shared" si="16"/>
        <v>71.160000000000011</v>
      </c>
      <c r="P269" s="101">
        <v>71.25</v>
      </c>
      <c r="Q269" s="102"/>
      <c r="R269" s="109"/>
      <c r="S269" s="104"/>
      <c r="T269" s="104"/>
      <c r="U269" s="104"/>
      <c r="V269" s="104"/>
      <c r="W269" s="31"/>
    </row>
    <row r="270" spans="1:23" x14ac:dyDescent="0.4">
      <c r="A270" s="96">
        <v>266</v>
      </c>
      <c r="B270" s="97" t="s">
        <v>3781</v>
      </c>
      <c r="C270" s="33" t="s">
        <v>3812</v>
      </c>
      <c r="D270" s="3" t="s">
        <v>344</v>
      </c>
      <c r="E270" s="99" t="str">
        <f>INDEX(type2!D:D,MATCH(D270,type2!C:C,0))</f>
        <v>นายสุประดิษฐ์ อรุณธรรมรัตน์ (ดร.มนตรี)</v>
      </c>
      <c r="F270" s="99" t="str">
        <f>VLOOKUP(E270,[1]type2!D$1:F$65536,2,0)</f>
        <v>90/10 ถ.มหาราช ต.ปากน้ำ อ.เมืองกระบี่ จ.กระบี่</v>
      </c>
      <c r="G270" s="3" t="s">
        <v>59</v>
      </c>
      <c r="H270" s="5">
        <v>0</v>
      </c>
      <c r="I270" s="49">
        <v>0</v>
      </c>
      <c r="J270" s="100">
        <v>8</v>
      </c>
      <c r="K270" s="49">
        <f t="shared" si="17"/>
        <v>28</v>
      </c>
      <c r="L270" s="101">
        <f t="shared" si="18"/>
        <v>1.9600000000000002</v>
      </c>
      <c r="M270" s="101">
        <f t="shared" si="19"/>
        <v>29.96</v>
      </c>
      <c r="N270" s="101">
        <v>1.96</v>
      </c>
      <c r="O270" s="101">
        <f t="shared" si="16"/>
        <v>29.96</v>
      </c>
      <c r="P270" s="100">
        <v>30</v>
      </c>
      <c r="Q270" s="102"/>
      <c r="R270" s="109"/>
      <c r="S270" s="104"/>
      <c r="T270" s="104"/>
      <c r="U270" s="104"/>
      <c r="V270" s="39"/>
      <c r="W270" s="31"/>
    </row>
    <row r="271" spans="1:23" x14ac:dyDescent="0.4">
      <c r="A271" s="96">
        <v>267</v>
      </c>
      <c r="B271" s="97" t="s">
        <v>3781</v>
      </c>
      <c r="C271" s="33" t="s">
        <v>3813</v>
      </c>
      <c r="D271" s="3" t="s">
        <v>1831</v>
      </c>
      <c r="E271" s="99" t="str">
        <f>INDEX(type2!D:D,MATCH(D271,type2!C:C,0))</f>
        <v>นายสุรสิทธิ์ เกกินะ (ยามิน)</v>
      </c>
      <c r="F271" s="99" t="str">
        <f>VLOOKUP(E271,[1]type2!D$1:F$65536,2,0)</f>
        <v>40 ถ.รื่นฤดี ต.ปากน้ำ อ.เมืองกระบี่ จ.กระบี่</v>
      </c>
      <c r="G271" s="3" t="s">
        <v>59</v>
      </c>
      <c r="H271" s="5">
        <v>0</v>
      </c>
      <c r="I271" s="49">
        <v>0</v>
      </c>
      <c r="J271" s="100">
        <v>15</v>
      </c>
      <c r="K271" s="49">
        <f t="shared" si="17"/>
        <v>52.5</v>
      </c>
      <c r="L271" s="101">
        <f t="shared" si="18"/>
        <v>3.6750000000000003</v>
      </c>
      <c r="M271" s="101">
        <f t="shared" si="19"/>
        <v>56.174999999999997</v>
      </c>
      <c r="N271" s="101">
        <v>3.68</v>
      </c>
      <c r="O271" s="101">
        <f t="shared" si="16"/>
        <v>56.18</v>
      </c>
      <c r="P271" s="101">
        <v>56.25</v>
      </c>
      <c r="Q271" s="102"/>
      <c r="R271" s="109"/>
      <c r="S271" s="104"/>
      <c r="T271" s="104"/>
      <c r="U271" s="104"/>
      <c r="V271" s="104"/>
      <c r="W271" s="31"/>
    </row>
    <row r="272" spans="1:23" x14ac:dyDescent="0.4">
      <c r="A272" s="96">
        <v>268</v>
      </c>
      <c r="B272" s="97" t="s">
        <v>3781</v>
      </c>
      <c r="C272" s="33" t="s">
        <v>3814</v>
      </c>
      <c r="D272" s="3" t="s">
        <v>1828</v>
      </c>
      <c r="E272" s="99" t="str">
        <f>INDEX(type2!D:D,MATCH(D272,type2!C:C,0))</f>
        <v xml:space="preserve">นายวิชัย ลิ้มวัฒนากูล </v>
      </c>
      <c r="F272" s="99" t="str">
        <f>VLOOKUP(E272,[1]type2!D$1:F$65536,2,0)</f>
        <v>30 ถ.รื่นฤดี มหาราช ซ.2  ต.ปากน้ำ อ.เมืองกระบี่ จ.กระบี่</v>
      </c>
      <c r="G272" s="3" t="s">
        <v>59</v>
      </c>
      <c r="H272" s="5">
        <v>0</v>
      </c>
      <c r="I272" s="49">
        <v>0</v>
      </c>
      <c r="J272" s="100">
        <v>47</v>
      </c>
      <c r="K272" s="49">
        <f t="shared" si="17"/>
        <v>164.5</v>
      </c>
      <c r="L272" s="101">
        <f t="shared" si="18"/>
        <v>11.515000000000001</v>
      </c>
      <c r="M272" s="101">
        <f t="shared" si="19"/>
        <v>176.01499999999999</v>
      </c>
      <c r="N272" s="101">
        <v>11.52</v>
      </c>
      <c r="O272" s="101">
        <f t="shared" si="16"/>
        <v>176.01999999999998</v>
      </c>
      <c r="P272" s="100">
        <v>176.25</v>
      </c>
      <c r="Q272" s="102"/>
      <c r="R272" s="109"/>
      <c r="S272" s="104"/>
      <c r="T272" s="104"/>
      <c r="U272" s="104"/>
      <c r="V272" s="104"/>
      <c r="W272" s="31"/>
    </row>
    <row r="273" spans="1:23" x14ac:dyDescent="0.4">
      <c r="A273" s="96">
        <v>269</v>
      </c>
      <c r="B273" s="97" t="s">
        <v>3781</v>
      </c>
      <c r="C273" s="33" t="s">
        <v>3815</v>
      </c>
      <c r="D273" s="3" t="s">
        <v>1819</v>
      </c>
      <c r="E273" s="99" t="str">
        <f>INDEX(type2!D:D,MATCH(D273,type2!C:C,0))</f>
        <v>นายสุวัฒน์ สร้างสกุล (Lipstick Guesthouse &amp; Tour)</v>
      </c>
      <c r="F273" s="99" t="str">
        <f>VLOOKUP(E273,[1]type2!D$1:F$65536,2,0)</f>
        <v>20 ถ.รื่นฤดี ต.ปากน้ำ อ.เมืองกระบี่ จ.กระบี่</v>
      </c>
      <c r="G273" s="3" t="s">
        <v>3252</v>
      </c>
      <c r="H273" s="5">
        <v>238</v>
      </c>
      <c r="I273" s="49">
        <v>16.66</v>
      </c>
      <c r="J273" s="100">
        <v>73</v>
      </c>
      <c r="K273" s="49">
        <f t="shared" si="17"/>
        <v>255.5</v>
      </c>
      <c r="L273" s="101">
        <f t="shared" si="18"/>
        <v>17.885000000000002</v>
      </c>
      <c r="M273" s="101">
        <f t="shared" si="19"/>
        <v>273.38499999999999</v>
      </c>
      <c r="N273" s="101">
        <v>34.549999999999997</v>
      </c>
      <c r="O273" s="101">
        <f t="shared" si="16"/>
        <v>528.04999999999995</v>
      </c>
      <c r="P273" s="101">
        <v>528.25</v>
      </c>
      <c r="Q273" s="102"/>
      <c r="R273" s="109"/>
      <c r="S273" s="104"/>
      <c r="T273" s="104"/>
      <c r="U273" s="104"/>
      <c r="V273" s="104"/>
      <c r="W273" s="31"/>
    </row>
    <row r="274" spans="1:23" x14ac:dyDescent="0.4">
      <c r="A274" s="96">
        <v>270</v>
      </c>
      <c r="B274" s="97" t="s">
        <v>3781</v>
      </c>
      <c r="C274" s="33" t="s">
        <v>3816</v>
      </c>
      <c r="D274" s="3" t="s">
        <v>1822</v>
      </c>
      <c r="E274" s="99" t="str">
        <f>INDEX(type2!D:D,MATCH(D274,type2!C:C,0))</f>
        <v>นายวิชัย ลิ้มวัฒนกูล (KL House)</v>
      </c>
      <c r="F274" s="99" t="str">
        <f>VLOOKUP(E274,[1]type2!D$1:F$65536,2,0)</f>
        <v>24-26 ถ.รื่นฤดี ต.ปากน้ำ อ.เมืองกระบี่ จ.กระบี่</v>
      </c>
      <c r="G274" s="3" t="s">
        <v>59</v>
      </c>
      <c r="H274" s="5">
        <v>0</v>
      </c>
      <c r="I274" s="49">
        <v>0</v>
      </c>
      <c r="J274" s="100">
        <v>21</v>
      </c>
      <c r="K274" s="49">
        <f t="shared" si="17"/>
        <v>73.5</v>
      </c>
      <c r="L274" s="101">
        <f t="shared" si="18"/>
        <v>5.1450000000000005</v>
      </c>
      <c r="M274" s="101">
        <f t="shared" si="19"/>
        <v>78.644999999999996</v>
      </c>
      <c r="N274" s="101">
        <v>5.15</v>
      </c>
      <c r="O274" s="101">
        <f t="shared" si="16"/>
        <v>78.650000000000006</v>
      </c>
      <c r="P274" s="100">
        <v>78.75</v>
      </c>
      <c r="Q274" s="102"/>
      <c r="R274" s="109"/>
      <c r="S274" s="104"/>
      <c r="T274" s="104"/>
      <c r="U274" s="104"/>
      <c r="V274" s="104"/>
      <c r="W274" s="31"/>
    </row>
    <row r="275" spans="1:23" x14ac:dyDescent="0.4">
      <c r="A275" s="96">
        <v>271</v>
      </c>
      <c r="B275" s="97" t="s">
        <v>3781</v>
      </c>
      <c r="C275" s="33" t="s">
        <v>3817</v>
      </c>
      <c r="D275" s="3" t="s">
        <v>1811</v>
      </c>
      <c r="E275" s="99" t="str">
        <f>INDEX(type2!D:D,MATCH(D275,type2!C:C,0))</f>
        <v>บริษัท ไทย ทาซากิ เอ็นจิเนียริ่ง จำกัด เลขที่ผู้เสียภาษีอากร 0105540035711</v>
      </c>
      <c r="F275" s="99" t="str">
        <f>VLOOKUP(E275,[1]type2!D$1:F$65536,2,0)</f>
        <v>12 ถ.รื่นฤดี ต.ปากน้ำ อ.เมืองกระบี่ จ.กระบี่</v>
      </c>
      <c r="G275" s="3" t="s">
        <v>59</v>
      </c>
      <c r="H275" s="5">
        <v>0</v>
      </c>
      <c r="I275" s="49">
        <v>0</v>
      </c>
      <c r="J275" s="100">
        <v>26</v>
      </c>
      <c r="K275" s="49">
        <f t="shared" si="17"/>
        <v>91</v>
      </c>
      <c r="L275" s="101">
        <f t="shared" si="18"/>
        <v>6.370000000000001</v>
      </c>
      <c r="M275" s="101">
        <f t="shared" si="19"/>
        <v>97.37</v>
      </c>
      <c r="N275" s="101">
        <v>6.37</v>
      </c>
      <c r="O275" s="101">
        <f t="shared" si="16"/>
        <v>97.37</v>
      </c>
      <c r="P275" s="101">
        <v>97.5</v>
      </c>
      <c r="Q275" s="102"/>
      <c r="R275" s="109"/>
      <c r="S275" s="104"/>
      <c r="T275" s="104"/>
      <c r="U275" s="104"/>
      <c r="V275" s="104"/>
      <c r="W275" s="31"/>
    </row>
    <row r="276" spans="1:23" x14ac:dyDescent="0.4">
      <c r="A276" s="96">
        <v>272</v>
      </c>
      <c r="B276" s="97" t="s">
        <v>3781</v>
      </c>
      <c r="C276" s="33" t="s">
        <v>3818</v>
      </c>
      <c r="D276" s="3" t="s">
        <v>1799</v>
      </c>
      <c r="E276" s="99" t="str">
        <f>INDEX(type2!D:D,MATCH(D276,type2!C:C,0))</f>
        <v>นายไพสิฐ สุนทรหัทยา(บ.พรสิฐเคหะการ)</v>
      </c>
      <c r="F276" s="99" t="str">
        <f>VLOOKUP(E276,[1]type2!D$1:F$65536,2,0)</f>
        <v>5 ถ.รื่นฤดี ต.ปากน้ำ อ.เมืองกระบี่ จ.กระบี่</v>
      </c>
      <c r="G276" s="3" t="s">
        <v>59</v>
      </c>
      <c r="H276" s="5">
        <v>0</v>
      </c>
      <c r="I276" s="49">
        <v>0</v>
      </c>
      <c r="J276" s="100">
        <v>22</v>
      </c>
      <c r="K276" s="49">
        <f t="shared" si="17"/>
        <v>77</v>
      </c>
      <c r="L276" s="101">
        <f t="shared" si="18"/>
        <v>5.3900000000000006</v>
      </c>
      <c r="M276" s="101">
        <f t="shared" si="19"/>
        <v>82.39</v>
      </c>
      <c r="N276" s="101">
        <v>5.39</v>
      </c>
      <c r="O276" s="101">
        <f t="shared" si="16"/>
        <v>82.39</v>
      </c>
      <c r="P276" s="100">
        <v>82.5</v>
      </c>
      <c r="Q276" s="102"/>
      <c r="R276" s="109"/>
      <c r="S276" s="104"/>
      <c r="T276" s="104"/>
      <c r="U276" s="104"/>
      <c r="V276" s="104"/>
      <c r="W276" s="31"/>
    </row>
    <row r="277" spans="1:23" x14ac:dyDescent="0.4">
      <c r="A277" s="96">
        <v>273</v>
      </c>
      <c r="B277" s="97" t="s">
        <v>3781</v>
      </c>
      <c r="C277" s="33" t="s">
        <v>3819</v>
      </c>
      <c r="D277" s="3" t="s">
        <v>1796</v>
      </c>
      <c r="E277" s="99" t="str">
        <f>INDEX(type2!D:D,MATCH(D277,type2!C:C,0))</f>
        <v>นายโสภณ กสิณะโสภณ(บ.AIA)</v>
      </c>
      <c r="F277" s="99" t="str">
        <f>VLOOKUP(E277,[1]type2!D$1:F$65536,2,0)</f>
        <v>2 ถ.รื่นฤดี ต.ปากน้ำ อ.เมืองกระบี่ จ.กระบี่</v>
      </c>
      <c r="G277" s="3" t="s">
        <v>59</v>
      </c>
      <c r="H277" s="5">
        <v>0</v>
      </c>
      <c r="I277" s="49">
        <v>0</v>
      </c>
      <c r="J277" s="100">
        <v>11</v>
      </c>
      <c r="K277" s="49">
        <f t="shared" si="17"/>
        <v>38.5</v>
      </c>
      <c r="L277" s="101">
        <f t="shared" si="18"/>
        <v>2.6950000000000003</v>
      </c>
      <c r="M277" s="101">
        <f t="shared" si="19"/>
        <v>41.195</v>
      </c>
      <c r="N277" s="101">
        <v>2.7</v>
      </c>
      <c r="O277" s="101">
        <f t="shared" si="16"/>
        <v>41.199999999999996</v>
      </c>
      <c r="P277" s="101">
        <v>41.25</v>
      </c>
      <c r="Q277" s="102"/>
      <c r="R277" s="109"/>
      <c r="S277" s="104"/>
      <c r="T277" s="104"/>
      <c r="U277" s="104"/>
      <c r="V277" s="104"/>
      <c r="W277" s="31"/>
    </row>
    <row r="278" spans="1:23" x14ac:dyDescent="0.4">
      <c r="A278" s="96">
        <v>274</v>
      </c>
      <c r="B278" s="97" t="s">
        <v>3781</v>
      </c>
      <c r="C278" s="33" t="s">
        <v>3820</v>
      </c>
      <c r="D278" s="3" t="s">
        <v>1156</v>
      </c>
      <c r="E278" s="99" t="str">
        <f>INDEX(type2!D:D,MATCH(D278,type2!C:C,0))</f>
        <v>นายจินต์ จิววุฒิพงศ์ (บูม สเต็ก)</v>
      </c>
      <c r="F278" s="99" t="str">
        <f>VLOOKUP(E278,[1]type2!D$1:F$65536,2,0)</f>
        <v>61/5 ถ.อิศรา ต.ปากน้ำ อ.เมืองกระบี่ จ.กระบี่</v>
      </c>
      <c r="G278" s="3" t="s">
        <v>59</v>
      </c>
      <c r="H278" s="5">
        <v>0</v>
      </c>
      <c r="I278" s="49">
        <v>0</v>
      </c>
      <c r="J278" s="100">
        <v>30</v>
      </c>
      <c r="K278" s="49">
        <f t="shared" si="17"/>
        <v>105</v>
      </c>
      <c r="L278" s="101">
        <f t="shared" si="18"/>
        <v>7.3500000000000005</v>
      </c>
      <c r="M278" s="101">
        <f t="shared" si="19"/>
        <v>112.35</v>
      </c>
      <c r="N278" s="101">
        <v>7.35</v>
      </c>
      <c r="O278" s="101">
        <f t="shared" si="16"/>
        <v>112.35</v>
      </c>
      <c r="P278" s="100">
        <v>112.5</v>
      </c>
      <c r="Q278" s="102"/>
      <c r="R278" s="109"/>
      <c r="S278" s="104"/>
      <c r="T278" s="104"/>
      <c r="U278" s="104"/>
      <c r="V278" s="104"/>
      <c r="W278" s="31"/>
    </row>
    <row r="279" spans="1:23" x14ac:dyDescent="0.4">
      <c r="A279" s="96">
        <v>275</v>
      </c>
      <c r="B279" s="97" t="s">
        <v>3781</v>
      </c>
      <c r="C279" s="33" t="s">
        <v>3821</v>
      </c>
      <c r="D279" s="3" t="s">
        <v>517</v>
      </c>
      <c r="E279" s="99" t="str">
        <f>INDEX(type2!D:D,MATCH(D279,type2!C:C,0))</f>
        <v>บ.ศรีเจริญโฮมเซ็นเตอร์ จำกัด</v>
      </c>
      <c r="F279" s="99" t="str">
        <f>VLOOKUP(E279,[1]type2!D$1:F$65536,2,0)</f>
        <v>119 ถ.มหาราช ต.ปากน้ำ อ.เมืองกระบี่ จ.กระบี่</v>
      </c>
      <c r="G279" s="3" t="s">
        <v>59</v>
      </c>
      <c r="H279" s="5">
        <v>0</v>
      </c>
      <c r="I279" s="49">
        <v>0</v>
      </c>
      <c r="J279" s="100">
        <v>74</v>
      </c>
      <c r="K279" s="49">
        <f t="shared" si="17"/>
        <v>259</v>
      </c>
      <c r="L279" s="101">
        <f t="shared" si="18"/>
        <v>18.130000000000003</v>
      </c>
      <c r="M279" s="101">
        <f t="shared" si="19"/>
        <v>277.13</v>
      </c>
      <c r="N279" s="101">
        <v>18.13</v>
      </c>
      <c r="O279" s="101">
        <f t="shared" si="16"/>
        <v>277.13</v>
      </c>
      <c r="P279" s="101">
        <v>277.25</v>
      </c>
      <c r="Q279" s="102"/>
      <c r="R279" s="109"/>
      <c r="S279" s="104"/>
      <c r="T279" s="104"/>
      <c r="U279" s="104"/>
      <c r="V279" s="104"/>
      <c r="W279" s="31"/>
    </row>
    <row r="280" spans="1:23" x14ac:dyDescent="0.4">
      <c r="A280" s="96">
        <v>276</v>
      </c>
      <c r="B280" s="97" t="s">
        <v>3781</v>
      </c>
      <c r="C280" s="33" t="s">
        <v>3822</v>
      </c>
      <c r="D280" s="3" t="s">
        <v>924</v>
      </c>
      <c r="E280" s="99" t="str">
        <f>INDEX(type2!D:D,MATCH(D280,type2!C:C,0))</f>
        <v>นางสุภาพร สวาปการ</v>
      </c>
      <c r="F280" s="99" t="str">
        <f>VLOOKUP(E280,[1]type2!D$1:F$65536,2,0)</f>
        <v>9/3 ถ.ร่วมใจ ต.ปากน้ำ อ.เมืองกระบี่ จ.กระบี่</v>
      </c>
      <c r="G280" s="3" t="s">
        <v>59</v>
      </c>
      <c r="H280" s="5">
        <v>0</v>
      </c>
      <c r="I280" s="49">
        <v>0</v>
      </c>
      <c r="J280" s="100">
        <v>34</v>
      </c>
      <c r="K280" s="49">
        <f t="shared" si="17"/>
        <v>119</v>
      </c>
      <c r="L280" s="101">
        <f t="shared" si="18"/>
        <v>8.33</v>
      </c>
      <c r="M280" s="101">
        <f t="shared" si="19"/>
        <v>127.33</v>
      </c>
      <c r="N280" s="101">
        <v>8.33</v>
      </c>
      <c r="O280" s="101">
        <f t="shared" si="16"/>
        <v>127.33</v>
      </c>
      <c r="P280" s="100">
        <v>127.5</v>
      </c>
      <c r="Q280" s="102"/>
      <c r="R280" s="109"/>
      <c r="S280" s="104"/>
      <c r="T280" s="104"/>
      <c r="U280" s="104"/>
      <c r="V280" s="104"/>
      <c r="W280" s="31"/>
    </row>
    <row r="281" spans="1:23" x14ac:dyDescent="0.4">
      <c r="A281" s="96">
        <v>277</v>
      </c>
      <c r="B281" s="97" t="s">
        <v>3781</v>
      </c>
      <c r="C281" s="33" t="s">
        <v>3823</v>
      </c>
      <c r="D281" s="3" t="s">
        <v>2983</v>
      </c>
      <c r="E281" s="99" t="str">
        <f>INDEX(type2!D:D,MATCH(D281,type2!C:C,0))</f>
        <v>น.ส.เพ็ญจันทร์ อินจุ(สวญ)</v>
      </c>
      <c r="F281" s="99" t="e">
        <f>VLOOKUP(E281,[1]type2!D$1:F$65536,2,0)</f>
        <v>#N/A</v>
      </c>
      <c r="G281" s="3" t="s">
        <v>3256</v>
      </c>
      <c r="H281" s="5">
        <v>115.5</v>
      </c>
      <c r="I281" s="49">
        <v>8.1</v>
      </c>
      <c r="J281" s="100">
        <v>7</v>
      </c>
      <c r="K281" s="49">
        <f t="shared" si="17"/>
        <v>24.5</v>
      </c>
      <c r="L281" s="101">
        <f t="shared" si="18"/>
        <v>1.7150000000000001</v>
      </c>
      <c r="M281" s="101">
        <f t="shared" si="19"/>
        <v>26.215</v>
      </c>
      <c r="N281" s="101">
        <v>9.82</v>
      </c>
      <c r="O281" s="101">
        <f t="shared" si="16"/>
        <v>149.82</v>
      </c>
      <c r="P281" s="101">
        <v>150</v>
      </c>
      <c r="Q281" s="102"/>
      <c r="R281" s="109"/>
      <c r="S281" s="104"/>
      <c r="T281" s="104"/>
      <c r="U281" s="104"/>
      <c r="V281" s="104"/>
      <c r="W281" s="31"/>
    </row>
    <row r="282" spans="1:23" x14ac:dyDescent="0.4">
      <c r="A282" s="96">
        <v>278</v>
      </c>
      <c r="B282" s="97" t="s">
        <v>3781</v>
      </c>
      <c r="C282" s="33" t="s">
        <v>3824</v>
      </c>
      <c r="D282" s="3" t="s">
        <v>1291</v>
      </c>
      <c r="E282" s="99" t="str">
        <f>INDEX(type2!D:D,MATCH(D282,type2!C:C,0))</f>
        <v>นางอนงค์ บุญญานุพงค์</v>
      </c>
      <c r="F282" s="99" t="str">
        <f>VLOOKUP(E282,[1]type2!D$1:F$65536,2,0)</f>
        <v>35/8 ถ.เหมทานนท์ ต.ปากน้ำ อ.เมืองกระบี่ จ.กระบี่</v>
      </c>
      <c r="G282" s="3" t="s">
        <v>3253</v>
      </c>
      <c r="H282" s="5">
        <v>185.5</v>
      </c>
      <c r="I282" s="49">
        <v>12.99</v>
      </c>
      <c r="J282" s="100">
        <v>21</v>
      </c>
      <c r="K282" s="49">
        <f t="shared" si="17"/>
        <v>73.5</v>
      </c>
      <c r="L282" s="101">
        <f t="shared" si="18"/>
        <v>5.1450000000000005</v>
      </c>
      <c r="M282" s="101">
        <f t="shared" si="19"/>
        <v>78.644999999999996</v>
      </c>
      <c r="N282" s="101">
        <v>18.14</v>
      </c>
      <c r="O282" s="101">
        <f t="shared" si="16"/>
        <v>277.14</v>
      </c>
      <c r="P282" s="100">
        <v>277.25</v>
      </c>
      <c r="Q282" s="102"/>
      <c r="R282" s="109"/>
      <c r="S282" s="104"/>
      <c r="T282" s="104"/>
      <c r="U282" s="104"/>
      <c r="V282" s="104"/>
      <c r="W282" s="31"/>
    </row>
    <row r="283" spans="1:23" x14ac:dyDescent="0.4">
      <c r="A283" s="96">
        <v>279</v>
      </c>
      <c r="B283" s="97" t="s">
        <v>3781</v>
      </c>
      <c r="C283" s="33" t="s">
        <v>3825</v>
      </c>
      <c r="D283" s="3" t="s">
        <v>1997</v>
      </c>
      <c r="E283" s="99" t="str">
        <f>INDEX(type2!D:D,MATCH(D283,type2!C:C,0))</f>
        <v>โรงเรียนอนุบาลกระบี่</v>
      </c>
      <c r="F283" s="99" t="str">
        <f>VLOOKUP(E283,[1]type2!D$1:F$65536,2,0)</f>
        <v>ถ.อุตรกิจ ต.ปากน้ำ อ.เมืองกระบี่ จ.กระบี่</v>
      </c>
      <c r="G283" s="3" t="s">
        <v>3252</v>
      </c>
      <c r="H283" s="5">
        <v>1711.5</v>
      </c>
      <c r="I283" s="49">
        <v>119.81</v>
      </c>
      <c r="J283" s="100">
        <v>0</v>
      </c>
      <c r="K283" s="49">
        <f t="shared" si="17"/>
        <v>0</v>
      </c>
      <c r="L283" s="101">
        <f t="shared" si="18"/>
        <v>0</v>
      </c>
      <c r="M283" s="101">
        <f>SUM(K283+L283)</f>
        <v>0</v>
      </c>
      <c r="N283" s="101">
        <v>119.81</v>
      </c>
      <c r="O283" s="101">
        <f>ROUNDUP(H283+I283+M283,2)</f>
        <v>1831.31</v>
      </c>
      <c r="P283" s="101">
        <v>3662.75</v>
      </c>
      <c r="Q283" s="102"/>
      <c r="R283" s="109"/>
      <c r="S283" s="104"/>
      <c r="T283" s="104"/>
      <c r="U283" s="104"/>
      <c r="V283" s="104"/>
      <c r="W283" s="31"/>
    </row>
    <row r="284" spans="1:23" x14ac:dyDescent="0.4">
      <c r="A284" s="96">
        <v>280</v>
      </c>
      <c r="B284" s="97" t="s">
        <v>3781</v>
      </c>
      <c r="C284" s="33" t="s">
        <v>3826</v>
      </c>
      <c r="D284" s="3" t="s">
        <v>1997</v>
      </c>
      <c r="E284" s="99" t="str">
        <f>INDEX(type2!D:D,MATCH(D284,type2!C:C,0))</f>
        <v>โรงเรียนอนุบาลกระบี่</v>
      </c>
      <c r="F284" s="99" t="str">
        <f>VLOOKUP(E284,[1]type2!D$1:F$65536,2,0)</f>
        <v>ถ.อุตรกิจ ต.ปากน้ำ อ.เมืองกระบี่ จ.กระบี่</v>
      </c>
      <c r="G284" s="3" t="s">
        <v>59</v>
      </c>
      <c r="H284" s="5">
        <v>0</v>
      </c>
      <c r="I284" s="49">
        <v>0</v>
      </c>
      <c r="J284" s="100">
        <v>489</v>
      </c>
      <c r="K284" s="49">
        <f t="shared" si="17"/>
        <v>1711.5</v>
      </c>
      <c r="L284" s="101">
        <f>K284*7%</f>
        <v>119.80500000000001</v>
      </c>
      <c r="M284" s="101">
        <f t="shared" si="19"/>
        <v>1831.3050000000001</v>
      </c>
      <c r="N284" s="101">
        <v>119.81</v>
      </c>
      <c r="O284" s="101">
        <f t="shared" si="16"/>
        <v>1831.31</v>
      </c>
      <c r="P284" s="100">
        <v>0</v>
      </c>
      <c r="Q284" s="102"/>
      <c r="R284" s="109"/>
      <c r="S284" s="104"/>
      <c r="T284" s="104"/>
      <c r="U284" s="104"/>
      <c r="V284" s="104"/>
      <c r="W284" s="31"/>
    </row>
    <row r="285" spans="1:23" x14ac:dyDescent="0.4">
      <c r="A285" s="96">
        <v>281</v>
      </c>
      <c r="B285" s="97" t="s">
        <v>3781</v>
      </c>
      <c r="C285" s="33" t="s">
        <v>3827</v>
      </c>
      <c r="D285" s="3" t="s">
        <v>1999</v>
      </c>
      <c r="E285" s="99" t="str">
        <f>INDEX(type2!D:D,MATCH(D285,type2!C:C,0))</f>
        <v>โรงเรียนอนุบาล กระบี่</v>
      </c>
      <c r="F285" s="99" t="str">
        <f>VLOOKUP(E285,[1]type2!D$1:F$65536,2,0)</f>
        <v>ถ.อุตรกิจ ต.ปากน้ำ อ.เมืองกระบี่ จ.กระบี่</v>
      </c>
      <c r="G285" s="3" t="s">
        <v>3252</v>
      </c>
      <c r="H285" s="5">
        <v>1809.5</v>
      </c>
      <c r="I285" s="49">
        <v>126.67</v>
      </c>
      <c r="J285" s="100">
        <v>0</v>
      </c>
      <c r="K285" s="49">
        <f t="shared" si="17"/>
        <v>0</v>
      </c>
      <c r="L285" s="101">
        <f t="shared" si="18"/>
        <v>0</v>
      </c>
      <c r="M285" s="101">
        <f t="shared" si="19"/>
        <v>0</v>
      </c>
      <c r="N285" s="101">
        <v>126.67</v>
      </c>
      <c r="O285" s="101">
        <f t="shared" si="16"/>
        <v>1936.17</v>
      </c>
      <c r="P285" s="101">
        <v>3857.5</v>
      </c>
      <c r="Q285" s="102"/>
      <c r="R285" s="109"/>
      <c r="S285" s="145"/>
      <c r="T285" s="60"/>
      <c r="V285" s="60"/>
      <c r="W285" s="31"/>
    </row>
    <row r="286" spans="1:23" x14ac:dyDescent="0.4">
      <c r="A286" s="96">
        <v>282</v>
      </c>
      <c r="B286" s="97" t="s">
        <v>3781</v>
      </c>
      <c r="C286" s="33" t="s">
        <v>3828</v>
      </c>
      <c r="D286" s="3" t="s">
        <v>1999</v>
      </c>
      <c r="E286" s="99" t="str">
        <f>INDEX(type2!D:D,MATCH(D286,type2!C:C,0))</f>
        <v>โรงเรียนอนุบาล กระบี่</v>
      </c>
      <c r="F286" s="99" t="str">
        <f>VLOOKUP(E286,[1]type2!D$1:F$65536,2,0)</f>
        <v>ถ.อุตรกิจ ต.ปากน้ำ อ.เมืองกระบี่ จ.กระบี่</v>
      </c>
      <c r="G286" s="3" t="s">
        <v>59</v>
      </c>
      <c r="H286" s="5">
        <v>0</v>
      </c>
      <c r="I286" s="49">
        <v>0</v>
      </c>
      <c r="J286" s="100">
        <v>513</v>
      </c>
      <c r="K286" s="49">
        <f t="shared" si="17"/>
        <v>1795.5</v>
      </c>
      <c r="L286" s="101">
        <f t="shared" si="18"/>
        <v>125.68500000000002</v>
      </c>
      <c r="M286" s="101">
        <f t="shared" si="19"/>
        <v>1921.1849999999999</v>
      </c>
      <c r="N286" s="101">
        <v>125.69</v>
      </c>
      <c r="O286" s="101">
        <f t="shared" si="16"/>
        <v>1921.19</v>
      </c>
      <c r="P286" s="100">
        <v>0</v>
      </c>
      <c r="Q286" s="102"/>
      <c r="R286" s="109"/>
      <c r="S286" s="104"/>
      <c r="T286" s="104"/>
      <c r="U286" s="104"/>
      <c r="V286" s="104"/>
      <c r="W286" s="31"/>
    </row>
    <row r="287" spans="1:23" x14ac:dyDescent="0.4">
      <c r="A287" s="96">
        <v>283</v>
      </c>
      <c r="B287" s="97" t="s">
        <v>3781</v>
      </c>
      <c r="C287" s="33" t="s">
        <v>3829</v>
      </c>
      <c r="D287" s="3" t="s">
        <v>311</v>
      </c>
      <c r="E287" s="99" t="str">
        <f>INDEX(type2!D:D,MATCH(D287,type2!C:C,0))</f>
        <v>ธนาคารกรุงศรีอยุธยา จำกัด (มหาชน) เลขที่ผู้เสียภาษีอากร 0107536001079 ภพ.</v>
      </c>
      <c r="F287" s="99" t="str">
        <f>VLOOKUP(E287,[1]type2!D$1:F$65536,2,0)</f>
        <v>85 ถ.มหาราช ต.ปากน้ำ อ.เมืองกระบี่ จ.กระบี่ (สาขา ถนนมหาราช กระบี่)</v>
      </c>
      <c r="G287" s="3" t="s">
        <v>59</v>
      </c>
      <c r="H287" s="5">
        <v>0</v>
      </c>
      <c r="I287" s="49">
        <v>0</v>
      </c>
      <c r="J287" s="100">
        <v>23</v>
      </c>
      <c r="K287" s="49">
        <f t="shared" si="17"/>
        <v>80.5</v>
      </c>
      <c r="L287" s="101">
        <f t="shared" si="18"/>
        <v>5.6350000000000007</v>
      </c>
      <c r="M287" s="101">
        <f t="shared" si="19"/>
        <v>86.135000000000005</v>
      </c>
      <c r="N287" s="101">
        <v>5.64</v>
      </c>
      <c r="O287" s="101">
        <f t="shared" si="16"/>
        <v>86.14</v>
      </c>
      <c r="P287" s="101">
        <v>86.14</v>
      </c>
      <c r="Q287" s="102" t="s">
        <v>3856</v>
      </c>
      <c r="R287" s="109"/>
      <c r="S287" s="104"/>
      <c r="T287" s="104"/>
      <c r="U287" s="104"/>
      <c r="V287" s="104"/>
      <c r="W287" s="31"/>
    </row>
    <row r="288" spans="1:23" x14ac:dyDescent="0.4">
      <c r="A288" s="96">
        <v>284</v>
      </c>
      <c r="B288" s="97" t="s">
        <v>3781</v>
      </c>
      <c r="C288" s="33" t="s">
        <v>3830</v>
      </c>
      <c r="D288" s="3" t="s">
        <v>503</v>
      </c>
      <c r="E288" s="99" t="str">
        <f>INDEX(type2!D:D,MATCH(D288,type2!C:C,0))</f>
        <v>ธนาคารธนชาต จำกัด(มหาชน) เลขที่ผู้เสียภาษีอากร 0107536001401</v>
      </c>
      <c r="F288" s="144" t="s">
        <v>3834</v>
      </c>
      <c r="G288" s="3" t="s">
        <v>59</v>
      </c>
      <c r="H288" s="5">
        <v>0</v>
      </c>
      <c r="I288" s="49">
        <v>0</v>
      </c>
      <c r="J288" s="100">
        <v>33</v>
      </c>
      <c r="K288" s="49">
        <f t="shared" si="17"/>
        <v>115.5</v>
      </c>
      <c r="L288" s="101">
        <f t="shared" si="18"/>
        <v>8.0850000000000009</v>
      </c>
      <c r="M288" s="101">
        <f t="shared" si="19"/>
        <v>123.58500000000001</v>
      </c>
      <c r="N288" s="101">
        <v>8.09</v>
      </c>
      <c r="O288" s="101">
        <f t="shared" si="16"/>
        <v>123.59</v>
      </c>
      <c r="P288" s="100">
        <v>123.75</v>
      </c>
      <c r="Q288" s="102"/>
      <c r="R288" s="109"/>
      <c r="S288" s="104"/>
      <c r="T288" s="104"/>
      <c r="U288" s="104"/>
      <c r="V288" s="104"/>
      <c r="W288" s="31"/>
    </row>
    <row r="289" spans="1:23" x14ac:dyDescent="0.4">
      <c r="A289" s="96">
        <v>285</v>
      </c>
      <c r="B289" s="97" t="s">
        <v>3781</v>
      </c>
      <c r="C289" s="33" t="s">
        <v>3831</v>
      </c>
      <c r="D289" s="3" t="s">
        <v>353</v>
      </c>
      <c r="E289" s="99" t="str">
        <f>INDEX(type2!D:D,MATCH(D289,type2!C:C,0))</f>
        <v>บริษัทกระบี่ประดิษฐ์เทรดดิ้งจำกัด</v>
      </c>
      <c r="F289" s="99" t="str">
        <f>VLOOKUP(E289,[1]type2!D$1:F$65536,2,0)</f>
        <v>90/16 ถ.มหาราช ต.ปากน้ำ อ.เมืองกระบี่ จ.กระบี่</v>
      </c>
      <c r="G289" s="3" t="s">
        <v>59</v>
      </c>
      <c r="H289" s="5">
        <v>0</v>
      </c>
      <c r="I289" s="49">
        <v>0</v>
      </c>
      <c r="J289" s="100">
        <v>25</v>
      </c>
      <c r="K289" s="49">
        <f t="shared" si="17"/>
        <v>87.5</v>
      </c>
      <c r="L289" s="101">
        <f t="shared" si="18"/>
        <v>6.1250000000000009</v>
      </c>
      <c r="M289" s="101">
        <f t="shared" si="19"/>
        <v>93.625</v>
      </c>
      <c r="N289" s="101">
        <v>6.13</v>
      </c>
      <c r="O289" s="101">
        <f t="shared" si="16"/>
        <v>93.63000000000001</v>
      </c>
      <c r="P289" s="101">
        <v>93.75</v>
      </c>
      <c r="Q289" s="102"/>
      <c r="R289" s="109"/>
      <c r="S289" s="104"/>
      <c r="T289" s="104"/>
      <c r="U289" s="104"/>
      <c r="V289" s="104"/>
      <c r="W289" s="31"/>
    </row>
    <row r="290" spans="1:23" x14ac:dyDescent="0.4">
      <c r="A290" s="96">
        <v>286</v>
      </c>
      <c r="B290" s="97" t="s">
        <v>3781</v>
      </c>
      <c r="C290" s="33" t="s">
        <v>3832</v>
      </c>
      <c r="D290" s="3" t="s">
        <v>356</v>
      </c>
      <c r="E290" s="99" t="str">
        <f>INDEX(type2!D:D,MATCH(D290,type2!C:C,0))</f>
        <v>นางดวงตา พยัฆวรรณ</v>
      </c>
      <c r="F290" s="99" t="str">
        <f>VLOOKUP(E290,[1]type2!D$1:F$65536,2,0)</f>
        <v>90/17 ถ.มหาราช ต.ปากน้ำ อ.เมืองกระบี่ จ.กระบี่</v>
      </c>
      <c r="G290" s="3" t="s">
        <v>59</v>
      </c>
      <c r="H290" s="5">
        <v>0</v>
      </c>
      <c r="I290" s="49">
        <v>0</v>
      </c>
      <c r="J290" s="100">
        <v>48</v>
      </c>
      <c r="K290" s="49">
        <f t="shared" si="17"/>
        <v>168</v>
      </c>
      <c r="L290" s="101">
        <f t="shared" si="18"/>
        <v>11.760000000000002</v>
      </c>
      <c r="M290" s="101">
        <f t="shared" si="19"/>
        <v>179.76</v>
      </c>
      <c r="N290" s="101">
        <v>11.76</v>
      </c>
      <c r="O290" s="101">
        <f t="shared" si="16"/>
        <v>179.76</v>
      </c>
      <c r="P290" s="100">
        <v>180</v>
      </c>
      <c r="Q290" s="102"/>
      <c r="R290" s="109"/>
      <c r="S290" s="60"/>
      <c r="T290" s="60"/>
      <c r="V290" s="60"/>
      <c r="W290" s="31"/>
    </row>
    <row r="291" spans="1:23" x14ac:dyDescent="0.4">
      <c r="A291" s="96">
        <v>287</v>
      </c>
      <c r="B291" s="97" t="s">
        <v>3781</v>
      </c>
      <c r="C291" s="33" t="s">
        <v>3859</v>
      </c>
      <c r="D291" s="3" t="s">
        <v>339</v>
      </c>
      <c r="E291" s="99" t="str">
        <f>INDEX(type2!D:D,MATCH(D291,type2!C:C,0))</f>
        <v>นางฉวีลักษณ์ อังสุธากุล (บริษัท เวชกรรม กระบี่ จำกัด)</v>
      </c>
      <c r="F291" s="99" t="str">
        <f>VLOOKUP(E291,[1]type2!D$1:F$65536,2,0)</f>
        <v>90/7 ถ.มหาราช ต.ปากน้ำ อ.เมืองกระบี่ จ.กระบี่</v>
      </c>
      <c r="G291" s="3" t="s">
        <v>3266</v>
      </c>
      <c r="H291" s="5">
        <v>231</v>
      </c>
      <c r="I291" s="49">
        <v>16.170000000000002</v>
      </c>
      <c r="J291" s="100">
        <v>24</v>
      </c>
      <c r="K291" s="49">
        <f t="shared" si="17"/>
        <v>84</v>
      </c>
      <c r="L291" s="101">
        <f t="shared" si="18"/>
        <v>5.8800000000000008</v>
      </c>
      <c r="M291" s="101">
        <f t="shared" si="19"/>
        <v>89.88</v>
      </c>
      <c r="N291" s="101">
        <v>22.05</v>
      </c>
      <c r="O291" s="101">
        <f t="shared" si="16"/>
        <v>337.05</v>
      </c>
      <c r="P291" s="100">
        <v>337.05</v>
      </c>
      <c r="Q291" s="102" t="s">
        <v>3889</v>
      </c>
      <c r="R291" s="109"/>
      <c r="S291" s="104">
        <f>SUM(N240:N291)</f>
        <v>844.70999999999992</v>
      </c>
      <c r="T291" s="104">
        <f>SUM(O240:O291)</f>
        <v>12909.209999999997</v>
      </c>
      <c r="U291" s="104">
        <f>SUM(P240:P291)</f>
        <v>12914.189999999999</v>
      </c>
      <c r="V291" s="104">
        <v>12914.19</v>
      </c>
      <c r="W291" s="31"/>
    </row>
    <row r="292" spans="1:23" x14ac:dyDescent="0.4">
      <c r="A292" s="96">
        <v>288</v>
      </c>
      <c r="B292" s="97" t="s">
        <v>3858</v>
      </c>
      <c r="C292" s="33" t="s">
        <v>3860</v>
      </c>
      <c r="D292" s="3" t="s">
        <v>1115</v>
      </c>
      <c r="E292" s="99" t="str">
        <f>INDEX(type2!D:D,MATCH(D292,type2!C:C,0))</f>
        <v>วัดแก้วโกรวาราม</v>
      </c>
      <c r="F292" s="99" t="str">
        <f>VLOOKUP(E292,[1]type2!D$1:F$65536,2,0)</f>
        <v>โบสถ์วัด ถ.อิศรา ต.ปากน้ำ อ.เมืองกระบี่ จ.กระบี่</v>
      </c>
      <c r="G292" s="3" t="s">
        <v>59</v>
      </c>
      <c r="H292" s="5">
        <v>0</v>
      </c>
      <c r="I292" s="49">
        <v>0</v>
      </c>
      <c r="J292" s="100">
        <v>157</v>
      </c>
      <c r="K292" s="49">
        <f t="shared" si="17"/>
        <v>549.5</v>
      </c>
      <c r="L292" s="101">
        <f t="shared" si="18"/>
        <v>38.465000000000003</v>
      </c>
      <c r="M292" s="101">
        <f t="shared" si="19"/>
        <v>587.96500000000003</v>
      </c>
      <c r="N292" s="101">
        <v>38.47</v>
      </c>
      <c r="O292" s="101">
        <f t="shared" ref="O292:O317" si="20">ROUNDUP(H292+I292+M292,2)</f>
        <v>587.97</v>
      </c>
      <c r="P292" s="101">
        <v>588</v>
      </c>
      <c r="Q292" s="102"/>
      <c r="R292" s="109"/>
      <c r="S292" s="104"/>
      <c r="T292" s="104"/>
      <c r="U292" s="104"/>
      <c r="V292" s="104"/>
      <c r="W292" s="31"/>
    </row>
    <row r="293" spans="1:23" x14ac:dyDescent="0.4">
      <c r="A293" s="96">
        <v>289</v>
      </c>
      <c r="B293" s="97" t="s">
        <v>3858</v>
      </c>
      <c r="C293" s="33" t="s">
        <v>3861</v>
      </c>
      <c r="D293" s="3" t="s">
        <v>1118</v>
      </c>
      <c r="E293" s="99" t="str">
        <f>INDEX(type2!D:D,MATCH(D293,type2!C:C,0))</f>
        <v>ฌาปนสถาน วัดแก้วโกรวาราม</v>
      </c>
      <c r="F293" s="99" t="str">
        <f>VLOOKUP(E293,[1]type2!D$1:F$65536,2,0)</f>
        <v>วัดแก้วโกรวาราม ต.ปากน้ำ อ.เมืองกระบี่ จ.กระบี่</v>
      </c>
      <c r="G293" s="3" t="s">
        <v>59</v>
      </c>
      <c r="H293" s="5">
        <v>0</v>
      </c>
      <c r="I293" s="49">
        <v>0</v>
      </c>
      <c r="J293" s="100">
        <v>227</v>
      </c>
      <c r="K293" s="49">
        <f t="shared" si="17"/>
        <v>794.5</v>
      </c>
      <c r="L293" s="101">
        <f t="shared" si="18"/>
        <v>55.615000000000002</v>
      </c>
      <c r="M293" s="101">
        <f t="shared" si="19"/>
        <v>850.11500000000001</v>
      </c>
      <c r="N293" s="101">
        <v>55.62</v>
      </c>
      <c r="O293" s="101">
        <f t="shared" si="20"/>
        <v>850.12</v>
      </c>
      <c r="P293" s="100">
        <v>850.25</v>
      </c>
      <c r="Q293" s="102"/>
      <c r="R293" s="109"/>
      <c r="S293" s="104"/>
      <c r="T293" s="104"/>
      <c r="U293" s="104"/>
      <c r="V293" s="104"/>
      <c r="W293" s="31"/>
    </row>
    <row r="294" spans="1:23" x14ac:dyDescent="0.4">
      <c r="A294" s="96">
        <v>290</v>
      </c>
      <c r="B294" s="97" t="s">
        <v>3858</v>
      </c>
      <c r="C294" s="33" t="s">
        <v>3862</v>
      </c>
      <c r="D294" s="3" t="s">
        <v>1099</v>
      </c>
      <c r="E294" s="99" t="str">
        <f>INDEX(type2!D:D,MATCH(D294,type2!C:C,0))</f>
        <v>วัดแก้วโกรวาราม(รร.พระปริยัติธรรม)</v>
      </c>
      <c r="F294" s="99" t="str">
        <f>VLOOKUP(E294,[1]type2!D$1:F$65536,2,0)</f>
        <v>ถ.อิศรา ต.ปากน้ำ อ.เมืองกระบี่ จ.กระบี่</v>
      </c>
      <c r="G294" s="3" t="s">
        <v>59</v>
      </c>
      <c r="H294" s="5">
        <v>0</v>
      </c>
      <c r="I294" s="49">
        <v>0</v>
      </c>
      <c r="J294" s="100">
        <v>1520</v>
      </c>
      <c r="K294" s="49">
        <f t="shared" si="17"/>
        <v>5320</v>
      </c>
      <c r="L294" s="101">
        <f t="shared" si="18"/>
        <v>372.40000000000003</v>
      </c>
      <c r="M294" s="101">
        <f t="shared" si="19"/>
        <v>5692.4</v>
      </c>
      <c r="N294" s="101">
        <v>372.4</v>
      </c>
      <c r="O294" s="101">
        <f t="shared" si="20"/>
        <v>5692.4</v>
      </c>
      <c r="P294" s="101">
        <v>5692.5</v>
      </c>
      <c r="Q294" s="102"/>
      <c r="R294" s="109"/>
      <c r="S294" s="104"/>
      <c r="T294" s="104"/>
      <c r="U294" s="104"/>
      <c r="V294" s="104"/>
      <c r="W294" s="31"/>
    </row>
    <row r="295" spans="1:23" x14ac:dyDescent="0.4">
      <c r="A295" s="96">
        <v>291</v>
      </c>
      <c r="B295" s="97" t="s">
        <v>3858</v>
      </c>
      <c r="C295" s="33" t="s">
        <v>3863</v>
      </c>
      <c r="D295" s="3" t="s">
        <v>1102</v>
      </c>
      <c r="E295" s="99" t="str">
        <f>INDEX(type2!D:D,MATCH(D295,type2!C:C,0))</f>
        <v>วัดแก้วโกรวาราม(ศาลาเปรียญ)</v>
      </c>
      <c r="F295" s="99" t="str">
        <f>VLOOKUP(E295,[1]type2!D$1:F$65536,2,0)</f>
        <v>ถ.อิศรา ต.ปากน้ำ อ.เมืองกระบี่ จ.กระบี่</v>
      </c>
      <c r="G295" s="3" t="s">
        <v>59</v>
      </c>
      <c r="H295" s="5">
        <v>0</v>
      </c>
      <c r="I295" s="49">
        <v>0</v>
      </c>
      <c r="J295" s="100">
        <v>67</v>
      </c>
      <c r="K295" s="49">
        <f t="shared" si="17"/>
        <v>234.5</v>
      </c>
      <c r="L295" s="101">
        <f t="shared" si="18"/>
        <v>16.415000000000003</v>
      </c>
      <c r="M295" s="101">
        <f t="shared" si="19"/>
        <v>250.91499999999999</v>
      </c>
      <c r="N295" s="101">
        <v>16.420000000000002</v>
      </c>
      <c r="O295" s="101">
        <f t="shared" si="20"/>
        <v>250.92</v>
      </c>
      <c r="P295" s="100">
        <v>251</v>
      </c>
      <c r="Q295" s="102"/>
      <c r="R295" s="109"/>
      <c r="S295" s="104"/>
      <c r="T295" s="104"/>
      <c r="U295" s="104"/>
      <c r="V295" s="104"/>
      <c r="W295" s="31"/>
    </row>
    <row r="296" spans="1:23" x14ac:dyDescent="0.4">
      <c r="A296" s="96">
        <v>292</v>
      </c>
      <c r="B296" s="97" t="s">
        <v>3858</v>
      </c>
      <c r="C296" s="33" t="s">
        <v>3864</v>
      </c>
      <c r="D296" s="3" t="s">
        <v>1104</v>
      </c>
      <c r="E296" s="99" t="str">
        <f>INDEX(type2!D:D,MATCH(D296,type2!C:C,0))</f>
        <v>วัดแก้วโกรวาราม(ก.2)</v>
      </c>
      <c r="F296" s="99" t="str">
        <f>VLOOKUP(E296,[1]type2!D$1:F$65536,2,0)</f>
        <v>ถ.อิศรา ต.ปากน้ำ อ.เมืองกระบี่ จ.กระบี่</v>
      </c>
      <c r="G296" s="3" t="s">
        <v>59</v>
      </c>
      <c r="H296" s="5">
        <v>0</v>
      </c>
      <c r="I296" s="49">
        <v>0</v>
      </c>
      <c r="J296" s="100">
        <v>8</v>
      </c>
      <c r="K296" s="49">
        <f t="shared" si="17"/>
        <v>28</v>
      </c>
      <c r="L296" s="101">
        <f t="shared" si="18"/>
        <v>1.9600000000000002</v>
      </c>
      <c r="M296" s="101">
        <f t="shared" si="19"/>
        <v>29.96</v>
      </c>
      <c r="N296" s="101">
        <v>1.96</v>
      </c>
      <c r="O296" s="101">
        <f t="shared" si="20"/>
        <v>29.96</v>
      </c>
      <c r="P296" s="101">
        <v>30</v>
      </c>
      <c r="Q296" s="102"/>
      <c r="R296" s="109"/>
      <c r="S296" s="104"/>
      <c r="T296" s="104"/>
      <c r="U296" s="104"/>
      <c r="V296" s="104"/>
      <c r="W296" s="31"/>
    </row>
    <row r="297" spans="1:23" x14ac:dyDescent="0.4">
      <c r="A297" s="96">
        <v>293</v>
      </c>
      <c r="B297" s="97" t="s">
        <v>3858</v>
      </c>
      <c r="C297" s="33" t="s">
        <v>3865</v>
      </c>
      <c r="D297" s="3" t="s">
        <v>1106</v>
      </c>
      <c r="E297" s="99" t="str">
        <f>INDEX(type2!D:D,MATCH(D297,type2!C:C,0))</f>
        <v>วัดแก้วโกรวาราม(รร.พระปริยัติธรรม)</v>
      </c>
      <c r="F297" s="99" t="str">
        <f>VLOOKUP(E297,[1]type2!D$1:F$65536,2,0)</f>
        <v>ถ.อิศรา ต.ปากน้ำ อ.เมืองกระบี่ จ.กระบี่</v>
      </c>
      <c r="G297" s="3" t="s">
        <v>59</v>
      </c>
      <c r="H297" s="5">
        <v>0</v>
      </c>
      <c r="I297" s="49">
        <v>0</v>
      </c>
      <c r="J297" s="100">
        <v>172</v>
      </c>
      <c r="K297" s="49">
        <f t="shared" si="17"/>
        <v>602</v>
      </c>
      <c r="L297" s="101">
        <f t="shared" si="18"/>
        <v>42.14</v>
      </c>
      <c r="M297" s="101">
        <f t="shared" si="19"/>
        <v>644.14</v>
      </c>
      <c r="N297" s="101">
        <v>42.14</v>
      </c>
      <c r="O297" s="101">
        <f t="shared" si="20"/>
        <v>644.14</v>
      </c>
      <c r="P297" s="100">
        <v>644.25</v>
      </c>
      <c r="Q297" s="102"/>
      <c r="R297" s="109"/>
      <c r="S297" s="104"/>
      <c r="T297" s="104"/>
      <c r="U297" s="104"/>
      <c r="V297" s="39"/>
      <c r="W297" s="31"/>
    </row>
    <row r="298" spans="1:23" x14ac:dyDescent="0.4">
      <c r="A298" s="96">
        <v>294</v>
      </c>
      <c r="B298" s="97" t="s">
        <v>3858</v>
      </c>
      <c r="C298" s="33" t="s">
        <v>3866</v>
      </c>
      <c r="D298" s="3" t="s">
        <v>1617</v>
      </c>
      <c r="E298" s="99" t="str">
        <f>INDEX(type2!D:D,MATCH(D298,type2!C:C,0))</f>
        <v>วัดแก้วโกรวาราม</v>
      </c>
      <c r="F298" s="146" t="s">
        <v>1618</v>
      </c>
      <c r="G298" s="3" t="s">
        <v>59</v>
      </c>
      <c r="H298" s="5">
        <v>0</v>
      </c>
      <c r="I298" s="49">
        <v>0</v>
      </c>
      <c r="J298" s="100">
        <v>23</v>
      </c>
      <c r="K298" s="49">
        <f t="shared" si="17"/>
        <v>80.5</v>
      </c>
      <c r="L298" s="101">
        <f t="shared" si="18"/>
        <v>5.6350000000000007</v>
      </c>
      <c r="M298" s="101">
        <f t="shared" si="19"/>
        <v>86.135000000000005</v>
      </c>
      <c r="N298" s="101">
        <v>5.64</v>
      </c>
      <c r="O298" s="101">
        <f t="shared" si="20"/>
        <v>86.14</v>
      </c>
      <c r="P298" s="101">
        <v>86.25</v>
      </c>
      <c r="Q298" s="102"/>
      <c r="R298" s="109"/>
      <c r="S298" s="104"/>
      <c r="T298" s="104"/>
      <c r="U298" s="104"/>
      <c r="V298" s="39"/>
      <c r="W298" s="31"/>
    </row>
    <row r="299" spans="1:23" x14ac:dyDescent="0.4">
      <c r="A299" s="96">
        <v>295</v>
      </c>
      <c r="B299" s="97" t="s">
        <v>3858</v>
      </c>
      <c r="C299" s="33" t="s">
        <v>3867</v>
      </c>
      <c r="D299" s="3" t="s">
        <v>1178</v>
      </c>
      <c r="E299" s="99" t="str">
        <f>INDEX(type2!D:D,MATCH(D299,type2!C:C,0))</f>
        <v>วัดแก้วโกรวาราม</v>
      </c>
      <c r="F299" s="146" t="s">
        <v>1179</v>
      </c>
      <c r="G299" s="3" t="s">
        <v>59</v>
      </c>
      <c r="H299" s="5">
        <v>0</v>
      </c>
      <c r="I299" s="49">
        <v>0</v>
      </c>
      <c r="J299" s="100">
        <v>12</v>
      </c>
      <c r="K299" s="49">
        <f t="shared" si="17"/>
        <v>42</v>
      </c>
      <c r="L299" s="101">
        <f t="shared" si="18"/>
        <v>2.9400000000000004</v>
      </c>
      <c r="M299" s="101">
        <f t="shared" si="19"/>
        <v>44.94</v>
      </c>
      <c r="N299" s="101">
        <v>2.94</v>
      </c>
      <c r="O299" s="101">
        <f t="shared" si="20"/>
        <v>44.94</v>
      </c>
      <c r="P299" s="100">
        <v>45</v>
      </c>
      <c r="Q299" s="102"/>
      <c r="R299" s="109"/>
      <c r="S299" s="104"/>
      <c r="T299" s="104"/>
      <c r="U299" s="104"/>
      <c r="V299" s="39"/>
      <c r="W299" s="31"/>
    </row>
    <row r="300" spans="1:23" x14ac:dyDescent="0.4">
      <c r="A300" s="96">
        <v>296</v>
      </c>
      <c r="B300" s="97" t="s">
        <v>3858</v>
      </c>
      <c r="C300" s="33" t="s">
        <v>3868</v>
      </c>
      <c r="D300" s="3" t="s">
        <v>1180</v>
      </c>
      <c r="E300" s="99" t="str">
        <f>INDEX(type2!D:D,MATCH(D300,type2!C:C,0))</f>
        <v>วัดแก้วโกรวาราม อารามหลวง</v>
      </c>
      <c r="F300" s="99" t="str">
        <f>VLOOKUP(E300,[1]type2!D$1:F$65536,2,0)</f>
        <v>71/9 ถ.อิศรา ต.ปากน้ำ อ.เมืองกระบี่ จ.กระบี่</v>
      </c>
      <c r="G300" s="3" t="s">
        <v>59</v>
      </c>
      <c r="H300" s="5">
        <v>0</v>
      </c>
      <c r="I300" s="49">
        <v>0</v>
      </c>
      <c r="J300" s="100">
        <v>21</v>
      </c>
      <c r="K300" s="49">
        <f t="shared" si="17"/>
        <v>73.5</v>
      </c>
      <c r="L300" s="101">
        <f t="shared" si="18"/>
        <v>5.1450000000000005</v>
      </c>
      <c r="M300" s="101">
        <f t="shared" si="19"/>
        <v>78.644999999999996</v>
      </c>
      <c r="N300" s="101">
        <v>5.15</v>
      </c>
      <c r="O300" s="101">
        <f t="shared" si="20"/>
        <v>78.650000000000006</v>
      </c>
      <c r="P300" s="101">
        <v>78.75</v>
      </c>
      <c r="Q300" s="102"/>
      <c r="R300" s="109"/>
      <c r="S300" s="104"/>
      <c r="T300" s="104"/>
      <c r="U300" s="104"/>
      <c r="V300" s="39"/>
      <c r="W300" s="31"/>
    </row>
    <row r="301" spans="1:23" x14ac:dyDescent="0.4">
      <c r="A301" s="96">
        <v>297</v>
      </c>
      <c r="B301" s="97" t="s">
        <v>3858</v>
      </c>
      <c r="C301" s="33" t="s">
        <v>3869</v>
      </c>
      <c r="D301" s="3" t="s">
        <v>1183</v>
      </c>
      <c r="E301" s="99" t="str">
        <f>INDEX(type2!D:D,MATCH(D301,type2!C:C,0))</f>
        <v>วัดแก้วโกรวาราม อารามหลวง</v>
      </c>
      <c r="F301" s="146" t="s">
        <v>3915</v>
      </c>
      <c r="G301" s="3" t="s">
        <v>59</v>
      </c>
      <c r="H301" s="5">
        <v>0</v>
      </c>
      <c r="I301" s="49">
        <v>0</v>
      </c>
      <c r="J301" s="100">
        <v>96</v>
      </c>
      <c r="K301" s="49">
        <f t="shared" si="17"/>
        <v>336</v>
      </c>
      <c r="L301" s="101">
        <f t="shared" si="18"/>
        <v>23.520000000000003</v>
      </c>
      <c r="M301" s="101">
        <f t="shared" si="19"/>
        <v>359.52</v>
      </c>
      <c r="N301" s="101">
        <v>23.52</v>
      </c>
      <c r="O301" s="101">
        <f t="shared" si="20"/>
        <v>359.52</v>
      </c>
      <c r="P301" s="100">
        <v>359.75</v>
      </c>
      <c r="Q301" s="102"/>
      <c r="R301" s="109"/>
      <c r="S301" s="104"/>
      <c r="T301" s="104"/>
      <c r="U301" s="104"/>
      <c r="V301" s="39"/>
      <c r="W301" s="31"/>
    </row>
    <row r="302" spans="1:23" x14ac:dyDescent="0.4">
      <c r="A302" s="96">
        <v>298</v>
      </c>
      <c r="B302" s="97" t="s">
        <v>3858</v>
      </c>
      <c r="C302" s="33" t="s">
        <v>3870</v>
      </c>
      <c r="D302" s="3" t="s">
        <v>3371</v>
      </c>
      <c r="E302" s="99" t="str">
        <f>INDEX(type2!D:D,MATCH(D302,type2!C:C,0))</f>
        <v>วัดแก้วโกรวาราม อารามหลวง</v>
      </c>
      <c r="F302" s="146" t="s">
        <v>3916</v>
      </c>
      <c r="G302" s="3" t="s">
        <v>59</v>
      </c>
      <c r="H302" s="5">
        <v>0</v>
      </c>
      <c r="I302" s="49">
        <v>0</v>
      </c>
      <c r="J302" s="100">
        <v>2</v>
      </c>
      <c r="K302" s="49">
        <f t="shared" si="17"/>
        <v>7</v>
      </c>
      <c r="L302" s="101">
        <f t="shared" si="18"/>
        <v>0.49000000000000005</v>
      </c>
      <c r="M302" s="101">
        <f t="shared" si="19"/>
        <v>7.49</v>
      </c>
      <c r="N302" s="101">
        <v>0.49</v>
      </c>
      <c r="O302" s="101">
        <f t="shared" si="20"/>
        <v>7.49</v>
      </c>
      <c r="P302" s="101">
        <v>7.5</v>
      </c>
      <c r="Q302" s="102"/>
      <c r="R302" s="109"/>
      <c r="S302" s="104"/>
      <c r="T302" s="104"/>
      <c r="U302" s="104"/>
      <c r="V302" s="39"/>
      <c r="W302" s="31"/>
    </row>
    <row r="303" spans="1:23" x14ac:dyDescent="0.4">
      <c r="A303" s="96">
        <v>299</v>
      </c>
      <c r="B303" s="97" t="s">
        <v>3858</v>
      </c>
      <c r="C303" s="33" t="s">
        <v>3871</v>
      </c>
      <c r="D303" s="3" t="s">
        <v>1185</v>
      </c>
      <c r="E303" s="99" t="str">
        <f>INDEX(type2!D:D,MATCH(D303,type2!C:C,0))</f>
        <v>วัดแก้วโกรวาราม</v>
      </c>
      <c r="F303" s="146" t="s">
        <v>1186</v>
      </c>
      <c r="G303" s="3" t="s">
        <v>59</v>
      </c>
      <c r="H303" s="5">
        <v>0</v>
      </c>
      <c r="I303" s="49">
        <v>0</v>
      </c>
      <c r="J303" s="100">
        <v>31</v>
      </c>
      <c r="K303" s="49">
        <f t="shared" si="17"/>
        <v>108.5</v>
      </c>
      <c r="L303" s="101">
        <f t="shared" si="18"/>
        <v>7.5950000000000006</v>
      </c>
      <c r="M303" s="101">
        <f t="shared" si="19"/>
        <v>116.095</v>
      </c>
      <c r="N303" s="101">
        <v>7.6</v>
      </c>
      <c r="O303" s="101">
        <f t="shared" si="20"/>
        <v>116.10000000000001</v>
      </c>
      <c r="P303" s="100">
        <v>116.25</v>
      </c>
      <c r="Q303" s="102"/>
      <c r="R303" s="109"/>
      <c r="S303" s="104"/>
      <c r="T303" s="104"/>
      <c r="U303" s="104"/>
      <c r="V303" s="39"/>
      <c r="W303" s="31"/>
    </row>
    <row r="304" spans="1:23" x14ac:dyDescent="0.4">
      <c r="A304" s="96">
        <v>300</v>
      </c>
      <c r="B304" s="97" t="s">
        <v>3858</v>
      </c>
      <c r="C304" s="33" t="s">
        <v>3872</v>
      </c>
      <c r="D304" s="3" t="s">
        <v>1187</v>
      </c>
      <c r="E304" s="99" t="str">
        <f>INDEX(type2!D:D,MATCH(D304,type2!C:C,0))</f>
        <v>วัดแก้วโกรวาราม</v>
      </c>
      <c r="F304" s="146" t="s">
        <v>1188</v>
      </c>
      <c r="G304" s="3" t="s">
        <v>59</v>
      </c>
      <c r="H304" s="5">
        <v>0</v>
      </c>
      <c r="I304" s="49">
        <v>0</v>
      </c>
      <c r="J304" s="100">
        <v>95</v>
      </c>
      <c r="K304" s="49">
        <f t="shared" si="17"/>
        <v>332.5</v>
      </c>
      <c r="L304" s="101">
        <f t="shared" si="18"/>
        <v>23.275000000000002</v>
      </c>
      <c r="M304" s="101">
        <f t="shared" si="19"/>
        <v>355.77499999999998</v>
      </c>
      <c r="N304" s="101">
        <v>23.28</v>
      </c>
      <c r="O304" s="101">
        <f t="shared" si="20"/>
        <v>355.78</v>
      </c>
      <c r="P304" s="101">
        <v>356</v>
      </c>
      <c r="Q304" s="102"/>
      <c r="R304" s="109"/>
      <c r="S304" s="104"/>
      <c r="T304" s="104"/>
      <c r="U304" s="104"/>
      <c r="V304" s="39"/>
      <c r="W304" s="31"/>
    </row>
    <row r="305" spans="1:23" x14ac:dyDescent="0.4">
      <c r="A305" s="96">
        <v>301</v>
      </c>
      <c r="B305" s="97" t="s">
        <v>3858</v>
      </c>
      <c r="C305" s="33" t="s">
        <v>3873</v>
      </c>
      <c r="D305" s="3" t="s">
        <v>3055</v>
      </c>
      <c r="E305" s="99" t="str">
        <f>INDEX(type2!D:D,MATCH(D305,type2!C:C,0))</f>
        <v>วัดแก้วโกรวาราม(สนง.จจ.กบ.)</v>
      </c>
      <c r="F305" s="99" t="str">
        <f>VLOOKUP(E305,[1]type2!D$1:F$65536,2,0)</f>
        <v>82/13 ถ.อิศรา ต.ปากน้ำ อ.เมืองกระบี่ จ.กระบี่</v>
      </c>
      <c r="G305" s="3" t="s">
        <v>59</v>
      </c>
      <c r="H305" s="5">
        <v>0</v>
      </c>
      <c r="I305" s="49">
        <v>0</v>
      </c>
      <c r="J305" s="100">
        <v>9</v>
      </c>
      <c r="K305" s="49">
        <f t="shared" si="17"/>
        <v>31.5</v>
      </c>
      <c r="L305" s="101">
        <f t="shared" si="18"/>
        <v>2.2050000000000001</v>
      </c>
      <c r="M305" s="101">
        <f t="shared" si="19"/>
        <v>33.704999999999998</v>
      </c>
      <c r="N305" s="101">
        <v>2.21</v>
      </c>
      <c r="O305" s="101">
        <f t="shared" si="20"/>
        <v>33.71</v>
      </c>
      <c r="P305" s="100">
        <v>33.75</v>
      </c>
      <c r="Q305" s="102"/>
      <c r="R305" s="109"/>
      <c r="S305" s="104"/>
      <c r="T305" s="104"/>
      <c r="U305" s="104"/>
      <c r="V305" s="39"/>
      <c r="W305" s="31"/>
    </row>
    <row r="306" spans="1:23" x14ac:dyDescent="0.4">
      <c r="A306" s="96">
        <v>302</v>
      </c>
      <c r="B306" s="97" t="s">
        <v>3858</v>
      </c>
      <c r="C306" s="33" t="s">
        <v>3874</v>
      </c>
      <c r="D306" s="3" t="s">
        <v>3191</v>
      </c>
      <c r="E306" s="99" t="str">
        <f>INDEX(type2!D:D,MATCH(D306,type2!C:C,0))</f>
        <v>วัดแก้วโกรวาราม</v>
      </c>
      <c r="F306" s="146" t="s">
        <v>3192</v>
      </c>
      <c r="G306" s="3" t="s">
        <v>59</v>
      </c>
      <c r="H306" s="5">
        <v>0</v>
      </c>
      <c r="I306" s="49">
        <v>0</v>
      </c>
      <c r="J306" s="100">
        <v>4</v>
      </c>
      <c r="K306" s="49">
        <f t="shared" si="17"/>
        <v>14</v>
      </c>
      <c r="L306" s="101">
        <f t="shared" si="18"/>
        <v>0.98000000000000009</v>
      </c>
      <c r="M306" s="101">
        <f t="shared" si="19"/>
        <v>14.98</v>
      </c>
      <c r="N306" s="101">
        <v>0.98</v>
      </c>
      <c r="O306" s="101">
        <f t="shared" si="20"/>
        <v>14.98</v>
      </c>
      <c r="P306" s="101">
        <v>15</v>
      </c>
      <c r="Q306" s="102"/>
      <c r="R306" s="109"/>
      <c r="S306" s="104"/>
      <c r="T306" s="104"/>
      <c r="U306" s="104"/>
      <c r="V306" s="39"/>
      <c r="W306" s="31"/>
    </row>
    <row r="307" spans="1:23" x14ac:dyDescent="0.4">
      <c r="A307" s="96">
        <v>303</v>
      </c>
      <c r="B307" s="97" t="s">
        <v>3858</v>
      </c>
      <c r="C307" s="33" t="s">
        <v>3875</v>
      </c>
      <c r="D307" s="3" t="s">
        <v>3228</v>
      </c>
      <c r="E307" s="99" t="str">
        <f>INDEX(type2!D:D,MATCH(D307,type2!C:C,0))</f>
        <v>วัดแก้วโกรวาราม(พระมหาอดิศร)</v>
      </c>
      <c r="F307" s="99" t="str">
        <f>VLOOKUP(E307,[1]type2!D$1:F$65536,2,0)</f>
        <v>82/25 ถ.อิศรา ต.ปากน้ำ อ.เมืองกระบี่ จ.กระบี่</v>
      </c>
      <c r="G307" s="3" t="s">
        <v>59</v>
      </c>
      <c r="H307" s="5">
        <v>0</v>
      </c>
      <c r="I307" s="49">
        <v>0</v>
      </c>
      <c r="J307" s="100">
        <v>1</v>
      </c>
      <c r="K307" s="49">
        <f t="shared" si="17"/>
        <v>3.5</v>
      </c>
      <c r="L307" s="101">
        <f t="shared" si="18"/>
        <v>0.24500000000000002</v>
      </c>
      <c r="M307" s="101">
        <f t="shared" si="19"/>
        <v>3.7450000000000001</v>
      </c>
      <c r="N307" s="101">
        <v>0.25</v>
      </c>
      <c r="O307" s="101">
        <f t="shared" si="20"/>
        <v>3.75</v>
      </c>
      <c r="P307" s="100">
        <v>3.75</v>
      </c>
      <c r="Q307" s="102"/>
      <c r="R307" s="109"/>
      <c r="S307" s="104"/>
      <c r="T307" s="104"/>
      <c r="U307" s="104"/>
      <c r="V307" s="39"/>
      <c r="W307" s="31"/>
    </row>
    <row r="308" spans="1:23" x14ac:dyDescent="0.4">
      <c r="A308" s="96">
        <v>304</v>
      </c>
      <c r="B308" s="97" t="s">
        <v>3858</v>
      </c>
      <c r="C308" s="33" t="s">
        <v>3876</v>
      </c>
      <c r="D308" s="3" t="s">
        <v>1218</v>
      </c>
      <c r="E308" s="99" t="str">
        <f>INDEX(type2!D:D,MATCH(D308,type2!C:C,0))</f>
        <v>นางจันทร์ตรี เจียวก๊ก</v>
      </c>
      <c r="F308" s="99" t="str">
        <f>VLOOKUP(E308,[1]type2!D$1:F$65536,2,0)</f>
        <v>2/12 ถ.เหมทานนท์ ต.ปากน้ำ อ.เมืองกระบี่ จ.กระบี่</v>
      </c>
      <c r="G308" s="3" t="s">
        <v>59</v>
      </c>
      <c r="H308" s="5">
        <v>0</v>
      </c>
      <c r="I308" s="49">
        <v>0</v>
      </c>
      <c r="J308" s="100">
        <v>22</v>
      </c>
      <c r="K308" s="49">
        <f t="shared" si="17"/>
        <v>77</v>
      </c>
      <c r="L308" s="101">
        <f t="shared" si="18"/>
        <v>5.3900000000000006</v>
      </c>
      <c r="M308" s="101">
        <f t="shared" si="19"/>
        <v>82.39</v>
      </c>
      <c r="N308" s="101">
        <v>5.39</v>
      </c>
      <c r="O308" s="101">
        <f t="shared" si="20"/>
        <v>82.39</v>
      </c>
      <c r="P308" s="101">
        <v>82.5</v>
      </c>
      <c r="Q308" s="102"/>
      <c r="R308" s="109"/>
      <c r="S308" s="104"/>
      <c r="T308" s="104"/>
      <c r="U308" s="104"/>
      <c r="V308" s="104"/>
      <c r="W308" s="31"/>
    </row>
    <row r="309" spans="1:23" x14ac:dyDescent="0.4">
      <c r="A309" s="96">
        <v>305</v>
      </c>
      <c r="B309" s="97" t="s">
        <v>3858</v>
      </c>
      <c r="C309" s="33" t="s">
        <v>3877</v>
      </c>
      <c r="D309" s="3" t="s">
        <v>749</v>
      </c>
      <c r="E309" s="99" t="str">
        <f>INDEX(type2!D:D,MATCH(D309,type2!C:C,0))</f>
        <v>นายบรรจบ กาญจนสถิตย์ (Prapapan)</v>
      </c>
      <c r="F309" s="99" t="str">
        <f>VLOOKUP(E309,[1]type2!D$1:F$65536,2,0)</f>
        <v>28/1 ถ.กระบี่ ต.ปากน้ำ อ.เมืองกระบี่ จ.กระบี่</v>
      </c>
      <c r="G309" s="3" t="s">
        <v>3253</v>
      </c>
      <c r="H309" s="5">
        <v>70</v>
      </c>
      <c r="I309" s="49">
        <v>4.91</v>
      </c>
      <c r="J309" s="100">
        <v>10</v>
      </c>
      <c r="K309" s="49">
        <f t="shared" si="17"/>
        <v>35</v>
      </c>
      <c r="L309" s="101">
        <f t="shared" si="18"/>
        <v>2.4500000000000002</v>
      </c>
      <c r="M309" s="101">
        <f t="shared" si="19"/>
        <v>37.450000000000003</v>
      </c>
      <c r="N309" s="101">
        <v>7.36</v>
      </c>
      <c r="O309" s="101">
        <f t="shared" si="20"/>
        <v>112.36</v>
      </c>
      <c r="P309" s="101">
        <v>112.5</v>
      </c>
      <c r="Q309" s="102"/>
      <c r="R309" s="109"/>
      <c r="S309" s="104"/>
      <c r="T309" s="104"/>
      <c r="U309" s="104"/>
      <c r="V309" s="104"/>
      <c r="W309" s="31"/>
    </row>
    <row r="310" spans="1:23" x14ac:dyDescent="0.4">
      <c r="A310" s="96">
        <v>306</v>
      </c>
      <c r="B310" s="97" t="s">
        <v>3858</v>
      </c>
      <c r="C310" s="33" t="s">
        <v>3878</v>
      </c>
      <c r="D310" s="3" t="s">
        <v>754</v>
      </c>
      <c r="E310" s="99" t="str">
        <f>INDEX(type2!D:D,MATCH(D310,type2!C:C,0))</f>
        <v>นายบรรจบ กาญจนสถิตย์ (ขายยา)</v>
      </c>
      <c r="F310" s="99" t="str">
        <f>VLOOKUP(E310,[1]type2!D$1:F$65536,2,0)</f>
        <v>28/2 ถ.กระบี่ ต.ปากน้ำ อ.เมืองกระบี่ จ.กระบี่</v>
      </c>
      <c r="G310" s="3" t="s">
        <v>3253</v>
      </c>
      <c r="H310" s="5">
        <v>59.5</v>
      </c>
      <c r="I310" s="49">
        <v>4.17</v>
      </c>
      <c r="J310" s="100">
        <v>9</v>
      </c>
      <c r="K310" s="49">
        <f t="shared" si="17"/>
        <v>31.5</v>
      </c>
      <c r="L310" s="101">
        <f t="shared" si="18"/>
        <v>2.2050000000000001</v>
      </c>
      <c r="M310" s="101">
        <f t="shared" si="19"/>
        <v>33.704999999999998</v>
      </c>
      <c r="N310" s="101">
        <v>6.38</v>
      </c>
      <c r="O310" s="101">
        <f t="shared" si="20"/>
        <v>97.38000000000001</v>
      </c>
      <c r="P310" s="101">
        <v>97.5</v>
      </c>
      <c r="Q310" s="102"/>
      <c r="R310" s="109"/>
      <c r="S310" s="104"/>
      <c r="T310" s="104"/>
      <c r="U310" s="104"/>
      <c r="V310" s="104"/>
      <c r="W310" s="31"/>
    </row>
    <row r="311" spans="1:23" x14ac:dyDescent="0.4">
      <c r="A311" s="96">
        <v>307</v>
      </c>
      <c r="B311" s="97" t="s">
        <v>3858</v>
      </c>
      <c r="C311" s="33" t="s">
        <v>3879</v>
      </c>
      <c r="D311" s="3" t="s">
        <v>394</v>
      </c>
      <c r="E311" s="99" t="str">
        <f>INDEX(type2!D:D,MATCH(D311,type2!C:C,0))</f>
        <v>นางวรรณภา วงศ์เกียรติ์สุภาพ (สนิท 69)</v>
      </c>
      <c r="F311" s="99" t="str">
        <f>VLOOKUP(E311,[1]type2!D$1:F$65536,2,0)</f>
        <v>90/45-46 ถ.มหาราช ต.ปากน้ำ อ.เมืองกระบี่ จ.กระบี่</v>
      </c>
      <c r="G311" s="3" t="s">
        <v>59</v>
      </c>
      <c r="H311" s="5">
        <v>0</v>
      </c>
      <c r="I311" s="49">
        <v>0</v>
      </c>
      <c r="J311" s="100">
        <v>10</v>
      </c>
      <c r="K311" s="49">
        <f t="shared" si="17"/>
        <v>35</v>
      </c>
      <c r="L311" s="101">
        <f t="shared" si="18"/>
        <v>2.4500000000000002</v>
      </c>
      <c r="M311" s="101">
        <f t="shared" si="19"/>
        <v>37.450000000000003</v>
      </c>
      <c r="N311" s="101">
        <v>2.4500000000000002</v>
      </c>
      <c r="O311" s="101">
        <f t="shared" si="20"/>
        <v>37.450000000000003</v>
      </c>
      <c r="P311" s="101">
        <v>37.5</v>
      </c>
      <c r="Q311" s="102"/>
      <c r="R311" s="109"/>
      <c r="S311" s="104"/>
      <c r="T311" s="104"/>
      <c r="U311" s="104"/>
      <c r="V311" s="104"/>
      <c r="W311" s="31"/>
    </row>
    <row r="312" spans="1:23" x14ac:dyDescent="0.4">
      <c r="A312" s="96">
        <v>308</v>
      </c>
      <c r="B312" s="97" t="s">
        <v>3858</v>
      </c>
      <c r="C312" s="33" t="s">
        <v>3880</v>
      </c>
      <c r="D312" s="3" t="s">
        <v>3152</v>
      </c>
      <c r="E312" s="99" t="str">
        <f>INDEX(type2!D:D,MATCH(D312,type2!C:C,0))</f>
        <v>นายรุ่งโรจน์ ใหมอ่อน</v>
      </c>
      <c r="F312" s="99" t="str">
        <f>VLOOKUP(E312,[1]type2!D$1:F$65536,2,0)</f>
        <v>249/2 ถ.อุตรกิจ ต.ปากน้ำ อ.เมืองกระบี่ จ.กระบี่</v>
      </c>
      <c r="G312" s="3" t="s">
        <v>3252</v>
      </c>
      <c r="H312" s="5">
        <v>322</v>
      </c>
      <c r="I312" s="49">
        <v>22.54</v>
      </c>
      <c r="J312" s="100">
        <v>89</v>
      </c>
      <c r="K312" s="49">
        <f t="shared" si="17"/>
        <v>311.5</v>
      </c>
      <c r="L312" s="101">
        <f t="shared" si="18"/>
        <v>21.805000000000003</v>
      </c>
      <c r="M312" s="101">
        <f t="shared" si="19"/>
        <v>333.30500000000001</v>
      </c>
      <c r="N312" s="101">
        <v>44.35</v>
      </c>
      <c r="O312" s="101">
        <f t="shared" si="20"/>
        <v>677.85</v>
      </c>
      <c r="P312" s="101">
        <v>678</v>
      </c>
      <c r="Q312" s="102"/>
      <c r="R312" s="109"/>
      <c r="S312" s="104"/>
      <c r="T312" s="104"/>
      <c r="U312" s="104"/>
      <c r="V312" s="104"/>
      <c r="W312" s="31"/>
    </row>
    <row r="313" spans="1:23" x14ac:dyDescent="0.4">
      <c r="A313" s="96">
        <v>309</v>
      </c>
      <c r="B313" s="97" t="s">
        <v>3858</v>
      </c>
      <c r="C313" s="33" t="s">
        <v>3881</v>
      </c>
      <c r="D313" s="3" t="s">
        <v>1446</v>
      </c>
      <c r="E313" s="99" t="str">
        <f>INDEX(type2!D:D,MATCH(D313,type2!C:C,0))</f>
        <v>นายธนาวัฒน์ อริยวงศ์</v>
      </c>
      <c r="F313" s="99" t="str">
        <f>VLOOKUP(E313,[1]type2!D$1:F$65536,2,0)</f>
        <v>10 ถ.เจ้าฟ้า ต.ปากน้ำ อ.เมืองกระบี่ จ.กระบี่</v>
      </c>
      <c r="G313" s="3" t="s">
        <v>59</v>
      </c>
      <c r="H313" s="5">
        <v>0</v>
      </c>
      <c r="I313" s="49">
        <v>0</v>
      </c>
      <c r="J313" s="100">
        <v>0</v>
      </c>
      <c r="K313" s="49">
        <v>125</v>
      </c>
      <c r="L313" s="101">
        <f t="shared" si="18"/>
        <v>8.75</v>
      </c>
      <c r="M313" s="101">
        <f>SUM(K313+L313)</f>
        <v>133.75</v>
      </c>
      <c r="N313" s="101">
        <v>8.75</v>
      </c>
      <c r="O313" s="101">
        <f t="shared" si="20"/>
        <v>133.75</v>
      </c>
      <c r="P313" s="101">
        <v>133.75</v>
      </c>
      <c r="Q313" s="102"/>
      <c r="R313" s="109"/>
      <c r="S313" s="104"/>
      <c r="T313" s="104"/>
      <c r="U313" s="104"/>
      <c r="V313" s="104"/>
      <c r="W313" s="31"/>
    </row>
    <row r="314" spans="1:23" x14ac:dyDescent="0.4">
      <c r="A314" s="96">
        <v>310</v>
      </c>
      <c r="B314" s="97" t="s">
        <v>3858</v>
      </c>
      <c r="C314" s="33" t="s">
        <v>3882</v>
      </c>
      <c r="D314" s="3" t="s">
        <v>3044</v>
      </c>
      <c r="E314" s="99" t="str">
        <f>INDEX(type2!D:D,MATCH(D314,type2!C:C,0))</f>
        <v>นางสุฑารัตน์ จิววุฒิพงศ์</v>
      </c>
      <c r="F314" s="99" t="str">
        <f>VLOOKUP(E314,[1]type2!D$1:F$65536,2,0)</f>
        <v>88 ถ.มหาราช ต.ปากน้ำ อ.เมืองกระบี่ จ.กระบี่</v>
      </c>
      <c r="G314" s="3" t="s">
        <v>3252</v>
      </c>
      <c r="H314" s="5">
        <v>105</v>
      </c>
      <c r="I314" s="49">
        <v>7.35</v>
      </c>
      <c r="J314" s="100">
        <v>29</v>
      </c>
      <c r="K314" s="49">
        <f t="shared" si="17"/>
        <v>101.5</v>
      </c>
      <c r="L314" s="101">
        <f t="shared" si="18"/>
        <v>7.1050000000000004</v>
      </c>
      <c r="M314" s="101">
        <f t="shared" si="19"/>
        <v>108.605</v>
      </c>
      <c r="N314" s="101">
        <v>14.46</v>
      </c>
      <c r="O314" s="101">
        <f t="shared" si="20"/>
        <v>220.95999999999998</v>
      </c>
      <c r="P314" s="101">
        <v>221</v>
      </c>
      <c r="Q314" s="102"/>
      <c r="R314" s="109"/>
      <c r="S314" s="104"/>
      <c r="T314" s="104"/>
      <c r="U314" s="104"/>
      <c r="V314" s="104"/>
      <c r="W314" s="31"/>
    </row>
    <row r="315" spans="1:23" x14ac:dyDescent="0.4">
      <c r="A315" s="96">
        <v>311</v>
      </c>
      <c r="B315" s="97" t="s">
        <v>3858</v>
      </c>
      <c r="C315" s="33" t="s">
        <v>3883</v>
      </c>
      <c r="D315" s="3" t="s">
        <v>676</v>
      </c>
      <c r="E315" s="99" t="str">
        <f>INDEX(type2!D:D,MATCH(D315,type2!C:C,0))</f>
        <v>นางสุฑารัตน์ จรูญศักดิ์</v>
      </c>
      <c r="F315" s="99" t="str">
        <f>VLOOKUP(E315,[1]type2!D$1:F$65536,2,0)</f>
        <v>223/47 ถ.มหาราช ต.ปากน้ำ อ.เมืองกระบี่ จ.กระบี่</v>
      </c>
      <c r="G315" s="3" t="s">
        <v>3252</v>
      </c>
      <c r="H315" s="5">
        <v>392</v>
      </c>
      <c r="I315" s="49">
        <v>27.44</v>
      </c>
      <c r="J315" s="100">
        <v>87</v>
      </c>
      <c r="K315" s="49">
        <f t="shared" si="17"/>
        <v>304.5</v>
      </c>
      <c r="L315" s="101">
        <f t="shared" si="18"/>
        <v>21.315000000000001</v>
      </c>
      <c r="M315" s="101">
        <f t="shared" si="19"/>
        <v>325.815</v>
      </c>
      <c r="N315" s="101">
        <v>48.76</v>
      </c>
      <c r="O315" s="101">
        <f t="shared" si="20"/>
        <v>745.26</v>
      </c>
      <c r="P315" s="101">
        <v>745.5</v>
      </c>
      <c r="Q315" s="102"/>
      <c r="R315" s="109"/>
      <c r="S315" s="104"/>
      <c r="T315" s="104"/>
      <c r="U315" s="104"/>
      <c r="V315" s="104"/>
      <c r="W315" s="31"/>
    </row>
    <row r="316" spans="1:23" x14ac:dyDescent="0.4">
      <c r="A316" s="96">
        <v>312</v>
      </c>
      <c r="B316" s="97" t="s">
        <v>3858</v>
      </c>
      <c r="C316" s="33" t="s">
        <v>3884</v>
      </c>
      <c r="D316" s="3" t="s">
        <v>3205</v>
      </c>
      <c r="E316" s="99" t="str">
        <f>INDEX(type2!D:D,MATCH(D316,type2!C:C,0))</f>
        <v>นายศุภทัต อภิรติธรรม</v>
      </c>
      <c r="F316" s="146" t="s">
        <v>3210</v>
      </c>
      <c r="G316" s="3" t="s">
        <v>3253</v>
      </c>
      <c r="H316" s="5">
        <v>21</v>
      </c>
      <c r="I316" s="49">
        <v>1.48</v>
      </c>
      <c r="J316" s="100">
        <v>9</v>
      </c>
      <c r="K316" s="49">
        <f t="shared" si="17"/>
        <v>31.5</v>
      </c>
      <c r="L316" s="101">
        <f t="shared" si="18"/>
        <v>2.2050000000000001</v>
      </c>
      <c r="M316" s="101">
        <f t="shared" si="19"/>
        <v>33.704999999999998</v>
      </c>
      <c r="N316" s="101">
        <v>3.69</v>
      </c>
      <c r="O316" s="101">
        <f t="shared" si="20"/>
        <v>56.19</v>
      </c>
      <c r="P316" s="101">
        <v>56.25</v>
      </c>
      <c r="Q316" s="102"/>
      <c r="R316" s="109"/>
      <c r="S316" s="104"/>
      <c r="T316" s="104"/>
      <c r="U316" s="104"/>
      <c r="V316" s="104"/>
      <c r="W316" s="31"/>
    </row>
    <row r="317" spans="1:23" x14ac:dyDescent="0.4">
      <c r="A317" s="96">
        <v>313</v>
      </c>
      <c r="B317" s="97" t="s">
        <v>3858</v>
      </c>
      <c r="C317" s="33" t="s">
        <v>3888</v>
      </c>
      <c r="D317" s="3" t="s">
        <v>897</v>
      </c>
      <c r="E317" s="99" t="str">
        <f>INDEX(type2!D:D,MATCH(D317,type2!C:C,0))</f>
        <v>นายสมัคร ชดช้อย</v>
      </c>
      <c r="F317" s="99" t="str">
        <f>VLOOKUP(E317,[1]type2!D$1:F$65536,2,0)</f>
        <v>17 ถ.ศรีสวัสดิ์ ต.ปากน้ำ อ.เมืองกระบี่ จ.กระบี่</v>
      </c>
      <c r="G317" s="3" t="s">
        <v>59</v>
      </c>
      <c r="H317" s="5">
        <v>0</v>
      </c>
      <c r="I317" s="49">
        <v>0</v>
      </c>
      <c r="J317" s="100">
        <v>15</v>
      </c>
      <c r="K317" s="49">
        <f t="shared" si="17"/>
        <v>52.5</v>
      </c>
      <c r="L317" s="101">
        <f t="shared" si="18"/>
        <v>3.6750000000000003</v>
      </c>
      <c r="M317" s="101">
        <f t="shared" si="19"/>
        <v>56.174999999999997</v>
      </c>
      <c r="N317" s="101">
        <v>3.68</v>
      </c>
      <c r="O317" s="101">
        <f t="shared" si="20"/>
        <v>56.18</v>
      </c>
      <c r="P317" s="101">
        <v>56.25</v>
      </c>
      <c r="Q317" s="102"/>
      <c r="R317" s="109"/>
      <c r="S317" s="104">
        <f>SUM(N292:N317)</f>
        <v>744.34000000000015</v>
      </c>
      <c r="T317" s="104">
        <f>SUM(O292:O317)</f>
        <v>11376.34</v>
      </c>
      <c r="U317" s="104">
        <f>SUM(P292:P317)</f>
        <v>11378.75</v>
      </c>
      <c r="V317" s="104">
        <v>11378.75</v>
      </c>
      <c r="W317" s="31"/>
    </row>
    <row r="318" spans="1:23" x14ac:dyDescent="0.4">
      <c r="A318" s="96">
        <v>314</v>
      </c>
      <c r="B318" s="97" t="s">
        <v>3891</v>
      </c>
      <c r="C318" s="33" t="s">
        <v>3893</v>
      </c>
      <c r="D318" s="3" t="s">
        <v>3040</v>
      </c>
      <c r="E318" s="99" t="str">
        <f>INDEX(type2!D:D,MATCH(D318,type2!C:C,0))</f>
        <v>น.ส.ศิรินทร พัฒนาอิทธิกุล</v>
      </c>
      <c r="F318" s="99" t="str">
        <f>VLOOKUP(E318,[1]type2!D$1:F$65536,2,0)</f>
        <v xml:space="preserve">46/15 ถ.กระบี่ ต.ปากน้ำ อ.เมืองกระบี่ จ.กระบี่ </v>
      </c>
      <c r="G318" s="3" t="s">
        <v>3252</v>
      </c>
      <c r="H318" s="5">
        <v>35</v>
      </c>
      <c r="I318" s="49">
        <v>2.4500000000000002</v>
      </c>
      <c r="J318" s="100">
        <v>6</v>
      </c>
      <c r="K318" s="49">
        <f>J318*3.5</f>
        <v>21</v>
      </c>
      <c r="L318" s="101">
        <f>K318*7%</f>
        <v>1.4700000000000002</v>
      </c>
      <c r="M318" s="101">
        <f>SUM(K318+L318)</f>
        <v>22.47</v>
      </c>
      <c r="N318" s="101">
        <v>3.92</v>
      </c>
      <c r="O318" s="101">
        <f>ROUNDUP(H318+I318+M318,2)</f>
        <v>59.92</v>
      </c>
      <c r="P318" s="101">
        <v>60</v>
      </c>
      <c r="Q318" s="102"/>
      <c r="R318" s="109"/>
      <c r="S318" s="104"/>
      <c r="T318" s="104"/>
      <c r="U318" s="104"/>
      <c r="V318" s="104"/>
      <c r="W318" s="31"/>
    </row>
    <row r="319" spans="1:23" x14ac:dyDescent="0.4">
      <c r="A319" s="96">
        <v>315</v>
      </c>
      <c r="B319" s="97" t="s">
        <v>3891</v>
      </c>
      <c r="C319" s="33" t="s">
        <v>3894</v>
      </c>
      <c r="D319" s="3" t="s">
        <v>1502</v>
      </c>
      <c r="E319" s="99" t="str">
        <f>INDEX(type2!D:D,MATCH(D319,type2!C:C,0))</f>
        <v>น.ส.อาริยา สิงห์บำรุง (อาริยาคลินิกแล็บฯ)</v>
      </c>
      <c r="F319" s="99" t="str">
        <f>VLOOKUP(E319,[1]type2!D$1:F$65536,2,0)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49">
        <v>0</v>
      </c>
      <c r="J319" s="100">
        <v>57</v>
      </c>
      <c r="K319" s="49">
        <f>J319*3.5</f>
        <v>199.5</v>
      </c>
      <c r="L319" s="101">
        <f>K319*7%</f>
        <v>13.965000000000002</v>
      </c>
      <c r="M319" s="101">
        <f>SUM(K319+L319)</f>
        <v>213.465</v>
      </c>
      <c r="N319" s="101">
        <v>13.97</v>
      </c>
      <c r="O319" s="101">
        <f>ROUNDUP(H319+I319+M319,2)</f>
        <v>213.47</v>
      </c>
      <c r="P319" s="101">
        <v>213.5</v>
      </c>
      <c r="Q319" s="102"/>
      <c r="R319" s="109"/>
      <c r="S319" s="104"/>
      <c r="T319" s="104"/>
      <c r="U319" s="104"/>
      <c r="V319" s="104"/>
      <c r="W319" s="31"/>
    </row>
    <row r="320" spans="1:23" x14ac:dyDescent="0.4">
      <c r="A320" s="96">
        <v>316</v>
      </c>
      <c r="B320" s="97" t="s">
        <v>3891</v>
      </c>
      <c r="C320" s="33" t="s">
        <v>3895</v>
      </c>
      <c r="D320" s="3" t="s">
        <v>1171</v>
      </c>
      <c r="E320" s="99" t="str">
        <f>INDEX(type2!D:D,MATCH(D320,type2!C:C,0))</f>
        <v>นายบุญเลิศ ภู่ศาสตร์(ร้านหอมชา)</v>
      </c>
      <c r="F320" s="99" t="str">
        <f>VLOOKUP(E320,[1]type2!D$1:F$65536,2,0)</f>
        <v>67/2 ถ.อิศรา ต.ปากน้ำ อ.เมืองกระบี่ จ.กระบี่</v>
      </c>
      <c r="G320" s="3" t="s">
        <v>59</v>
      </c>
      <c r="H320" s="5">
        <v>0</v>
      </c>
      <c r="I320" s="49">
        <v>0</v>
      </c>
      <c r="J320" s="100">
        <v>87</v>
      </c>
      <c r="K320" s="49">
        <f>J320*3.5</f>
        <v>304.5</v>
      </c>
      <c r="L320" s="101">
        <f>K320*7%</f>
        <v>21.315000000000001</v>
      </c>
      <c r="M320" s="101">
        <f>SUM(K320+L320)</f>
        <v>325.815</v>
      </c>
      <c r="N320" s="101">
        <v>21.32</v>
      </c>
      <c r="O320" s="101">
        <f>ROUNDUP(H320+I320+M320,2)</f>
        <v>325.82</v>
      </c>
      <c r="P320" s="101">
        <v>326</v>
      </c>
      <c r="Q320" s="102"/>
      <c r="R320" s="109"/>
      <c r="S320" s="104"/>
      <c r="T320" s="104"/>
      <c r="U320" s="104"/>
      <c r="V320" s="104"/>
      <c r="W320" s="31"/>
    </row>
    <row r="321" spans="1:23" s="156" customFormat="1" x14ac:dyDescent="0.4">
      <c r="A321" s="147">
        <v>317</v>
      </c>
      <c r="B321" s="148" t="s">
        <v>3891</v>
      </c>
      <c r="C321" s="149" t="s">
        <v>3896</v>
      </c>
      <c r="D321" s="148" t="s">
        <v>1019</v>
      </c>
      <c r="E321" s="99" t="str">
        <f>INDEX(type2!D:D,MATCH(D321,type2!C:C,0))</f>
        <v>กิตตินันท์ ประไพจิตร</v>
      </c>
      <c r="F321" s="144" t="str">
        <f>VLOOKUP(E321,[1]type2!D$1:F$65536,2,0)</f>
        <v>15 ถ.ร่วมจิตร ต.ปากน้ำ อ.เมืองกระบี่ จ.กระบี่</v>
      </c>
      <c r="G321" s="148" t="s">
        <v>3281</v>
      </c>
      <c r="H321" s="150">
        <v>6093.5</v>
      </c>
      <c r="I321" s="151">
        <v>426.6</v>
      </c>
      <c r="J321" s="152">
        <v>84</v>
      </c>
      <c r="K321" s="151">
        <f>J321*3.5</f>
        <v>294</v>
      </c>
      <c r="L321" s="151">
        <f>K321*7%</f>
        <v>20.580000000000002</v>
      </c>
      <c r="M321" s="151">
        <f>SUM(K321+L321)</f>
        <v>314.58</v>
      </c>
      <c r="N321" s="151">
        <v>447.18</v>
      </c>
      <c r="O321" s="151">
        <f>ROUNDUP(H321+I321+M321,2)</f>
        <v>6834.68</v>
      </c>
      <c r="P321" s="151">
        <v>6834.68</v>
      </c>
      <c r="Q321" s="153" t="s">
        <v>3892</v>
      </c>
      <c r="R321" s="154"/>
      <c r="S321" s="155">
        <f>SUM(N318:N321)</f>
        <v>486.39</v>
      </c>
      <c r="T321" s="155">
        <f>SUM(O318:O321)</f>
        <v>7433.89</v>
      </c>
      <c r="U321" s="155">
        <f>SUM(P318:P321)</f>
        <v>7434.18</v>
      </c>
      <c r="V321" s="155">
        <v>7434.18</v>
      </c>
    </row>
    <row r="322" spans="1:23" x14ac:dyDescent="0.4">
      <c r="A322" s="96">
        <v>318</v>
      </c>
      <c r="B322" s="97" t="s">
        <v>3905</v>
      </c>
      <c r="C322" s="33" t="s">
        <v>3906</v>
      </c>
      <c r="D322" s="3" t="s">
        <v>1428</v>
      </c>
      <c r="E322" s="99" t="str">
        <f>INDEX(type2!D:D,MATCH(D322,type2!C:C,0))</f>
        <v>ที่ทำการด่านศุลกากร</v>
      </c>
      <c r="F322" s="99" t="str">
        <f>VLOOKUP(E322,[1]type2!D$1:F$65536,2,0)</f>
        <v>2 ถ.เจ้าฟ้า ต.ปากน้ำ อ.เมืองกระบี่ จ.กระบี่</v>
      </c>
      <c r="G322" s="3" t="s">
        <v>3252</v>
      </c>
      <c r="H322" s="5">
        <v>52.5</v>
      </c>
      <c r="I322" s="49">
        <v>3.68</v>
      </c>
      <c r="J322" s="100">
        <v>0</v>
      </c>
      <c r="K322" s="49">
        <f>J322*3.5</f>
        <v>0</v>
      </c>
      <c r="L322" s="101">
        <f>K322*7%</f>
        <v>0</v>
      </c>
      <c r="M322" s="101">
        <f>SUM(K322+L322)</f>
        <v>0</v>
      </c>
      <c r="N322" s="101">
        <v>3.68</v>
      </c>
      <c r="O322" s="101">
        <f>ROUNDUP(H322+I322+M322,2)</f>
        <v>56.18</v>
      </c>
      <c r="P322" s="101">
        <v>86.14</v>
      </c>
      <c r="Q322" s="102"/>
      <c r="R322" s="109"/>
      <c r="S322" s="104"/>
      <c r="T322" s="104"/>
      <c r="U322" s="104"/>
      <c r="V322" s="104"/>
      <c r="W322" s="31"/>
    </row>
    <row r="323" spans="1:23" x14ac:dyDescent="0.4">
      <c r="A323" s="96">
        <v>319</v>
      </c>
      <c r="B323" s="97" t="s">
        <v>3905</v>
      </c>
      <c r="C323" s="33" t="s">
        <v>3907</v>
      </c>
      <c r="D323" s="3" t="s">
        <v>1428</v>
      </c>
      <c r="E323" s="99" t="str">
        <f>INDEX(type2!D:D,MATCH(D323,type2!C:C,0))</f>
        <v>ที่ทำการด่านศุลกากร</v>
      </c>
      <c r="F323" s="99" t="str">
        <f>VLOOKUP(E323,[1]type2!D$1:F$65536,2,0)</f>
        <v>2 ถ.เจ้าฟ้า ต.ปากน้ำ อ.เมืองกระบี่ จ.กระบี่</v>
      </c>
      <c r="G323" s="3" t="s">
        <v>59</v>
      </c>
      <c r="H323" s="5">
        <v>0</v>
      </c>
      <c r="I323" s="49">
        <v>0</v>
      </c>
      <c r="J323" s="100">
        <v>8</v>
      </c>
      <c r="K323" s="49">
        <f t="shared" ref="K323:K338" si="21">J323*3.5</f>
        <v>28</v>
      </c>
      <c r="L323" s="101">
        <f t="shared" ref="L323:L338" si="22">K323*7%</f>
        <v>1.9600000000000002</v>
      </c>
      <c r="M323" s="101">
        <f t="shared" ref="M323:M338" si="23">SUM(K323+L323)</f>
        <v>29.96</v>
      </c>
      <c r="N323" s="101">
        <v>1.96</v>
      </c>
      <c r="O323" s="101">
        <f t="shared" ref="O323:O338" si="24">ROUNDUP(H323+I323+M323,2)</f>
        <v>29.96</v>
      </c>
      <c r="P323" s="101">
        <v>0</v>
      </c>
      <c r="Q323" s="102"/>
      <c r="R323" s="109"/>
      <c r="S323" s="104"/>
      <c r="T323" s="104"/>
      <c r="U323" s="104"/>
      <c r="V323" s="104"/>
      <c r="W323" s="31"/>
    </row>
    <row r="324" spans="1:23" x14ac:dyDescent="0.4">
      <c r="A324" s="96">
        <v>320</v>
      </c>
      <c r="B324" s="97" t="s">
        <v>3905</v>
      </c>
      <c r="C324" s="33" t="s">
        <v>3908</v>
      </c>
      <c r="D324" s="3" t="s">
        <v>662</v>
      </c>
      <c r="E324" s="99" t="str">
        <f>INDEX(type2!D:D,MATCH(D324,type2!C:C,0))</f>
        <v>พ.ต.อ.วาริช พยุงพันธุ์</v>
      </c>
      <c r="F324" s="99" t="str">
        <f>VLOOKUP(E324,[1]type2!D$1:F$65536,2,0)</f>
        <v>223/38 ถ.มหาราช ต.ปากน้ำ อ.เมืองกระบี่ จ.กระบี่</v>
      </c>
      <c r="G324" s="3" t="s">
        <v>59</v>
      </c>
      <c r="H324" s="5">
        <v>0</v>
      </c>
      <c r="I324" s="49">
        <v>0</v>
      </c>
      <c r="J324" s="100">
        <v>1</v>
      </c>
      <c r="K324" s="49">
        <f t="shared" si="21"/>
        <v>3.5</v>
      </c>
      <c r="L324" s="101">
        <f t="shared" si="22"/>
        <v>0.24500000000000002</v>
      </c>
      <c r="M324" s="101">
        <f t="shared" si="23"/>
        <v>3.7450000000000001</v>
      </c>
      <c r="N324" s="101">
        <v>0.25</v>
      </c>
      <c r="O324" s="101">
        <f t="shared" si="24"/>
        <v>3.75</v>
      </c>
      <c r="P324" s="101">
        <v>3.75</v>
      </c>
      <c r="Q324" s="102"/>
      <c r="R324" s="109"/>
      <c r="S324" s="104">
        <f>426.6+20.58</f>
        <v>447.18</v>
      </c>
      <c r="T324" s="104"/>
      <c r="U324" s="104"/>
      <c r="V324" s="104"/>
      <c r="W324" s="31"/>
    </row>
    <row r="325" spans="1:23" x14ac:dyDescent="0.4">
      <c r="A325" s="96">
        <v>321</v>
      </c>
      <c r="B325" s="97" t="s">
        <v>3905</v>
      </c>
      <c r="C325" s="33" t="s">
        <v>3909</v>
      </c>
      <c r="D325" s="3" t="s">
        <v>376</v>
      </c>
      <c r="E325" s="99" t="str">
        <f>INDEX(type2!D:D,MATCH(D325,type2!C:C,0))</f>
        <v>น.ส.ปิติยา ปักเข็ม</v>
      </c>
      <c r="F325" s="99" t="str">
        <f>VLOOKUP(E325,[1]type2!D$1:F$65536,2,0)</f>
        <v>90/31 ถ.มหาราช ต.ปากน้ำ อ.เมืองกระบี่ จ.กระบี่</v>
      </c>
      <c r="G325" s="3" t="s">
        <v>3294</v>
      </c>
      <c r="H325" s="5">
        <v>6485.5</v>
      </c>
      <c r="I325" s="49">
        <v>454.03</v>
      </c>
      <c r="J325" s="100">
        <v>56</v>
      </c>
      <c r="K325" s="49">
        <f t="shared" si="21"/>
        <v>196</v>
      </c>
      <c r="L325" s="101">
        <f t="shared" si="22"/>
        <v>13.72</v>
      </c>
      <c r="M325" s="101">
        <f t="shared" si="23"/>
        <v>209.72</v>
      </c>
      <c r="N325" s="101">
        <v>467.75</v>
      </c>
      <c r="O325" s="101">
        <f t="shared" si="24"/>
        <v>7149.25</v>
      </c>
      <c r="P325" s="101">
        <v>7149.25</v>
      </c>
      <c r="Q325" s="102"/>
      <c r="R325" s="109"/>
      <c r="S325" s="104"/>
      <c r="T325" s="104"/>
      <c r="U325" s="104"/>
      <c r="V325" s="104"/>
      <c r="W325" s="31"/>
    </row>
    <row r="326" spans="1:23" x14ac:dyDescent="0.4">
      <c r="A326" s="96">
        <v>322</v>
      </c>
      <c r="B326" s="97" t="s">
        <v>3905</v>
      </c>
      <c r="C326" s="33" t="s">
        <v>3910</v>
      </c>
      <c r="D326" s="3" t="s">
        <v>217</v>
      </c>
      <c r="E326" s="99" t="str">
        <f>INDEX(type2!D:D,MATCH(D326,type2!C:C,0))</f>
        <v>นายวัฒนชัย วะรินทร์อิน (ออมทองการแว่น)</v>
      </c>
      <c r="F326" s="99" t="str">
        <f>VLOOKUP(E326,[1]type2!D$1:F$65536,2,0)</f>
        <v>46 ถ.มหาราช ซ.10 ต.ปากน้ำ อ.เมืองกระบี่ จ.กระบี่</v>
      </c>
      <c r="G326" s="3" t="s">
        <v>59</v>
      </c>
      <c r="H326" s="5">
        <v>0</v>
      </c>
      <c r="I326" s="49">
        <v>0</v>
      </c>
      <c r="J326" s="100">
        <v>28</v>
      </c>
      <c r="K326" s="49">
        <f t="shared" si="21"/>
        <v>98</v>
      </c>
      <c r="L326" s="101">
        <f t="shared" si="22"/>
        <v>6.86</v>
      </c>
      <c r="M326" s="101">
        <f t="shared" si="23"/>
        <v>104.86</v>
      </c>
      <c r="N326" s="101">
        <v>6.86</v>
      </c>
      <c r="O326" s="101">
        <f t="shared" si="24"/>
        <v>104.86</v>
      </c>
      <c r="P326" s="101">
        <v>105</v>
      </c>
      <c r="Q326" s="102"/>
      <c r="R326" s="109"/>
      <c r="S326" s="104"/>
      <c r="T326" s="104"/>
      <c r="U326" s="104"/>
      <c r="V326" s="104"/>
      <c r="W326" s="31"/>
    </row>
    <row r="327" spans="1:23" x14ac:dyDescent="0.4">
      <c r="A327" s="96">
        <v>323</v>
      </c>
      <c r="B327" s="97" t="s">
        <v>3905</v>
      </c>
      <c r="C327" s="33" t="s">
        <v>3911</v>
      </c>
      <c r="D327" s="3" t="s">
        <v>361</v>
      </c>
      <c r="E327" s="99" t="str">
        <f>INDEX(type2!D:D,MATCH(D327,type2!C:C,0))</f>
        <v>นางขิ้ม ด่านพิทักษ์พงศ์ (แก้วฟ้า)</v>
      </c>
      <c r="F327" s="99" t="str">
        <f>VLOOKUP(E327,[1]type2!D$1:F$65536,2,0)</f>
        <v>90/24 ถ.มหาราช ต.ปากน้ำ อ.เมืองกระบี่ จ.กระบี่</v>
      </c>
      <c r="G327" s="3" t="s">
        <v>59</v>
      </c>
      <c r="H327" s="5">
        <v>0</v>
      </c>
      <c r="I327" s="49">
        <v>0</v>
      </c>
      <c r="J327" s="100">
        <v>22</v>
      </c>
      <c r="K327" s="49">
        <f t="shared" si="21"/>
        <v>77</v>
      </c>
      <c r="L327" s="101">
        <f t="shared" si="22"/>
        <v>5.3900000000000006</v>
      </c>
      <c r="M327" s="101">
        <f t="shared" si="23"/>
        <v>82.39</v>
      </c>
      <c r="N327" s="101">
        <v>5.39</v>
      </c>
      <c r="O327" s="101">
        <f t="shared" si="24"/>
        <v>82.39</v>
      </c>
      <c r="P327" s="101">
        <v>82.5</v>
      </c>
      <c r="Q327" s="102"/>
      <c r="R327" s="109"/>
      <c r="S327" s="104"/>
      <c r="T327" s="104"/>
      <c r="U327" s="104"/>
      <c r="V327" s="104"/>
      <c r="W327" s="31"/>
    </row>
    <row r="328" spans="1:23" x14ac:dyDescent="0.4">
      <c r="A328" s="96">
        <v>324</v>
      </c>
      <c r="B328" s="97" t="s">
        <v>3905</v>
      </c>
      <c r="C328" s="33" t="s">
        <v>3912</v>
      </c>
      <c r="D328" s="3" t="s">
        <v>363</v>
      </c>
      <c r="E328" s="99" t="str">
        <f>INDEX(type2!D:D,MATCH(D328,type2!C:C,0))</f>
        <v>นางขิ้ม ด่านพิทักษ์พงศ์ (แก้วฟ้า)</v>
      </c>
      <c r="F328" s="99" t="str">
        <f>VLOOKUP(E328,[1]type2!D$1:F$65536,2,0)</f>
        <v>90/24 ถ.มหาราช ต.ปากน้ำ อ.เมืองกระบี่ จ.กระบี่</v>
      </c>
      <c r="G328" s="3" t="s">
        <v>59</v>
      </c>
      <c r="H328" s="5">
        <v>0</v>
      </c>
      <c r="I328" s="49">
        <v>0</v>
      </c>
      <c r="J328" s="100">
        <v>14</v>
      </c>
      <c r="K328" s="49">
        <f t="shared" si="21"/>
        <v>49</v>
      </c>
      <c r="L328" s="101">
        <f t="shared" si="22"/>
        <v>3.43</v>
      </c>
      <c r="M328" s="101">
        <f t="shared" si="23"/>
        <v>52.43</v>
      </c>
      <c r="N328" s="101">
        <v>3.43</v>
      </c>
      <c r="O328" s="101">
        <f t="shared" si="24"/>
        <v>52.43</v>
      </c>
      <c r="P328" s="101">
        <v>52.5</v>
      </c>
      <c r="Q328" s="102"/>
      <c r="R328" s="109"/>
      <c r="S328" s="104"/>
      <c r="T328" s="104"/>
      <c r="U328" s="104"/>
      <c r="V328" s="104"/>
      <c r="W328" s="31"/>
    </row>
    <row r="329" spans="1:23" x14ac:dyDescent="0.4">
      <c r="A329" s="96">
        <v>325</v>
      </c>
      <c r="B329" s="97" t="s">
        <v>3905</v>
      </c>
      <c r="C329" s="33" t="s">
        <v>3913</v>
      </c>
      <c r="D329" s="3" t="s">
        <v>365</v>
      </c>
      <c r="E329" s="99" t="str">
        <f>INDEX(type2!D:D,MATCH(D329,type2!C:C,0))</f>
        <v>นางขิ้ม ด่านพิทักษ์พงศ์ (แก้วฟ้า)</v>
      </c>
      <c r="F329" s="99" t="str">
        <f>VLOOKUP(E329,[1]type2!D$1:F$65536,2,0)</f>
        <v>90/24 ถ.มหาราช ต.ปากน้ำ อ.เมืองกระบี่ จ.กระบี่</v>
      </c>
      <c r="G329" s="3" t="s">
        <v>59</v>
      </c>
      <c r="H329" s="5">
        <v>0</v>
      </c>
      <c r="I329" s="49">
        <v>0</v>
      </c>
      <c r="J329" s="100">
        <v>53</v>
      </c>
      <c r="K329" s="49">
        <f t="shared" si="21"/>
        <v>185.5</v>
      </c>
      <c r="L329" s="101">
        <f t="shared" si="22"/>
        <v>12.985000000000001</v>
      </c>
      <c r="M329" s="101">
        <f t="shared" si="23"/>
        <v>198.48500000000001</v>
      </c>
      <c r="N329" s="101">
        <v>12.99</v>
      </c>
      <c r="O329" s="101">
        <f t="shared" si="24"/>
        <v>198.48999999999998</v>
      </c>
      <c r="P329" s="101">
        <v>198.5</v>
      </c>
      <c r="Q329" s="102"/>
      <c r="R329" s="109"/>
      <c r="S329" s="104">
        <f>SUM(N322:N329)</f>
        <v>502.31</v>
      </c>
      <c r="T329" s="104">
        <f>SUM(O322:O329)</f>
        <v>7677.31</v>
      </c>
      <c r="U329" s="104">
        <f>SUM(P322:P329)</f>
        <v>7677.64</v>
      </c>
      <c r="V329" s="104">
        <v>7677.64</v>
      </c>
      <c r="W329" s="31"/>
    </row>
    <row r="330" spans="1:23" x14ac:dyDescent="0.4">
      <c r="A330" s="96">
        <v>326</v>
      </c>
      <c r="B330" s="97" t="s">
        <v>3926</v>
      </c>
      <c r="C330" s="33" t="s">
        <v>3917</v>
      </c>
      <c r="D330" s="3" t="s">
        <v>392</v>
      </c>
      <c r="E330" s="99" t="str">
        <f>INDEX(type2!D:D,MATCH(D330,type2!C:C,0))</f>
        <v>นางเปรมฤดี ศุภธาราวิศาล</v>
      </c>
      <c r="F330" s="144" t="s">
        <v>393</v>
      </c>
      <c r="G330" s="3" t="s">
        <v>59</v>
      </c>
      <c r="H330" s="5">
        <v>0</v>
      </c>
      <c r="I330" s="49">
        <v>0</v>
      </c>
      <c r="J330" s="100">
        <v>5</v>
      </c>
      <c r="K330" s="49">
        <f>J330*3.5</f>
        <v>17.5</v>
      </c>
      <c r="L330" s="101">
        <f>K330*7%</f>
        <v>1.2250000000000001</v>
      </c>
      <c r="M330" s="101">
        <f>SUM(K330+L330)</f>
        <v>18.725000000000001</v>
      </c>
      <c r="N330" s="101">
        <v>1.23</v>
      </c>
      <c r="O330" s="101">
        <f>ROUNDUP(H330+I330+M330,2)</f>
        <v>18.73</v>
      </c>
      <c r="P330" s="101">
        <v>18.75</v>
      </c>
      <c r="Q330" s="102"/>
      <c r="R330" s="109"/>
      <c r="S330" s="104"/>
      <c r="T330" s="104"/>
      <c r="U330" s="104"/>
      <c r="V330" s="104"/>
      <c r="W330" s="31"/>
    </row>
    <row r="331" spans="1:23" x14ac:dyDescent="0.4">
      <c r="A331" s="96">
        <v>327</v>
      </c>
      <c r="B331" s="97" t="s">
        <v>3926</v>
      </c>
      <c r="C331" s="33" t="s">
        <v>3918</v>
      </c>
      <c r="D331" s="3" t="s">
        <v>1141</v>
      </c>
      <c r="E331" s="99" t="str">
        <f>INDEX(type2!D:D,MATCH(D331,type2!C:C,0))</f>
        <v>นายประชุม เฮ่งฉ้วน</v>
      </c>
      <c r="F331" s="99" t="str">
        <f>VLOOKUP(E331,[1]type2!D$1:F$65536,2,0)</f>
        <v>36 ถ.อิศรา ต.ปากน้ำ อ.เมืองกระบี่ จ.กระบี่</v>
      </c>
      <c r="G331" s="3" t="s">
        <v>59</v>
      </c>
      <c r="H331" s="5">
        <v>0</v>
      </c>
      <c r="I331" s="49">
        <v>0</v>
      </c>
      <c r="J331" s="100">
        <v>10</v>
      </c>
      <c r="K331" s="49">
        <f>J331*3.5</f>
        <v>35</v>
      </c>
      <c r="L331" s="101">
        <f>K331*7%</f>
        <v>2.4500000000000002</v>
      </c>
      <c r="M331" s="101">
        <f>SUM(K331+L331)</f>
        <v>37.450000000000003</v>
      </c>
      <c r="N331" s="101">
        <v>2.4500000000000002</v>
      </c>
      <c r="O331" s="101">
        <f>ROUNDUP(H331+I331+M331,2)</f>
        <v>37.450000000000003</v>
      </c>
      <c r="P331" s="101">
        <v>37.5</v>
      </c>
      <c r="Q331" s="102"/>
      <c r="R331" s="109"/>
      <c r="S331" s="104"/>
      <c r="T331" s="104"/>
      <c r="U331" s="104"/>
      <c r="V331" s="104"/>
      <c r="W331" s="31"/>
    </row>
    <row r="332" spans="1:23" x14ac:dyDescent="0.4">
      <c r="A332" s="96">
        <v>328</v>
      </c>
      <c r="B332" s="97" t="s">
        <v>3926</v>
      </c>
      <c r="C332" s="33" t="s">
        <v>3919</v>
      </c>
      <c r="D332" s="3" t="s">
        <v>2143</v>
      </c>
      <c r="E332" s="99" t="str">
        <f>INDEX(type2!D:D,MATCH(D332,type2!C:C,0))</f>
        <v>บริษัท ซูซูกิ ฟอร์จูน จำกัด (เลขที่ผู้เสียภาษีอากร 0815550000019)</v>
      </c>
      <c r="F332" s="99" t="str">
        <f>VLOOKUP(E332,[1]type2!D$1:F$65536,2,0)</f>
        <v>249/14 ถ.อุตรกิจ ต.ปากน้ำ อ.เมืองกระบี่ จ.กระบี่ (สาขากระบี่ 00002)</v>
      </c>
      <c r="G332" s="3" t="s">
        <v>59</v>
      </c>
      <c r="H332" s="5">
        <v>0</v>
      </c>
      <c r="I332" s="49">
        <v>0</v>
      </c>
      <c r="J332" s="100">
        <v>56</v>
      </c>
      <c r="K332" s="49">
        <f>J332*3.5</f>
        <v>196</v>
      </c>
      <c r="L332" s="101">
        <f>K332*7%</f>
        <v>13.72</v>
      </c>
      <c r="M332" s="101">
        <f>SUM(K332+L332)</f>
        <v>209.72</v>
      </c>
      <c r="N332" s="101">
        <v>13.72</v>
      </c>
      <c r="O332" s="101">
        <f>ROUNDUP(H332+I332+M332,2)</f>
        <v>209.72</v>
      </c>
      <c r="P332" s="101">
        <v>209.75</v>
      </c>
      <c r="Q332" s="102"/>
      <c r="R332" s="109"/>
      <c r="S332" s="104"/>
      <c r="T332" s="104"/>
      <c r="U332" s="104"/>
      <c r="V332" s="104"/>
      <c r="W332" s="31"/>
    </row>
    <row r="333" spans="1:23" x14ac:dyDescent="0.4">
      <c r="A333" s="96">
        <v>329</v>
      </c>
      <c r="B333" s="97" t="s">
        <v>3926</v>
      </c>
      <c r="C333" s="33" t="s">
        <v>3920</v>
      </c>
      <c r="D333" s="3" t="s">
        <v>1816</v>
      </c>
      <c r="E333" s="99" t="str">
        <f>INDEX(type2!D:D,MATCH(D333,type2!C:C,0))</f>
        <v>นางอุษา ภูเก้าล้วน</v>
      </c>
      <c r="F333" s="99" t="str">
        <f>VLOOKUP(E333,[1]type2!D$1:F$65536,2,0)</f>
        <v>16-18 ถ.รื่นฤดี ต.ปากน้ำ อ.เมืองกระบี่ จ.กระบี่</v>
      </c>
      <c r="G333" s="3" t="s">
        <v>59</v>
      </c>
      <c r="H333" s="5">
        <v>0</v>
      </c>
      <c r="I333" s="49">
        <v>0</v>
      </c>
      <c r="J333" s="100">
        <v>33</v>
      </c>
      <c r="K333" s="49">
        <f>J333*3.5</f>
        <v>115.5</v>
      </c>
      <c r="L333" s="101">
        <f>K333*7%</f>
        <v>8.0850000000000009</v>
      </c>
      <c r="M333" s="101">
        <f>SUM(K333+L333)</f>
        <v>123.58500000000001</v>
      </c>
      <c r="N333" s="101">
        <v>8.09</v>
      </c>
      <c r="O333" s="101">
        <f>ROUNDUP(H333+I333+M333,2)</f>
        <v>123.59</v>
      </c>
      <c r="P333" s="101">
        <v>123.75</v>
      </c>
      <c r="Q333" s="102"/>
      <c r="R333" s="109"/>
      <c r="S333" s="104"/>
      <c r="T333" s="104"/>
      <c r="U333" s="104"/>
      <c r="V333" s="104"/>
      <c r="W333" s="31"/>
    </row>
    <row r="334" spans="1:23" x14ac:dyDescent="0.4">
      <c r="A334" s="96">
        <v>330</v>
      </c>
      <c r="B334" s="97" t="s">
        <v>3926</v>
      </c>
      <c r="C334" s="33" t="s">
        <v>3921</v>
      </c>
      <c r="D334" s="3" t="s">
        <v>3927</v>
      </c>
      <c r="E334" s="99" t="str">
        <f>INDEX(type2!D:D,MATCH(D334,type2!C:C,0))</f>
        <v>ที่ทำการไปรษณีย์กระบี่ เลขที่ผู้เสียภาษีอากร 0105546095724</v>
      </c>
      <c r="F334" s="99" t="s">
        <v>2099</v>
      </c>
      <c r="G334" s="3" t="s">
        <v>59</v>
      </c>
      <c r="H334" s="5">
        <v>0</v>
      </c>
      <c r="I334" s="49">
        <v>0</v>
      </c>
      <c r="J334" s="100">
        <v>49</v>
      </c>
      <c r="K334" s="49">
        <f>J334*3.5</f>
        <v>171.5</v>
      </c>
      <c r="L334" s="101">
        <f>K334*7%</f>
        <v>12.005000000000001</v>
      </c>
      <c r="M334" s="101">
        <f>SUM(K334+L334)</f>
        <v>183.505</v>
      </c>
      <c r="N334" s="101">
        <v>12.01</v>
      </c>
      <c r="O334" s="101">
        <f>ROUNDUP(H334+I334+M334,2)</f>
        <v>183.51</v>
      </c>
      <c r="P334" s="101">
        <v>183.75</v>
      </c>
      <c r="Q334" s="102"/>
      <c r="R334" s="109"/>
      <c r="S334" s="104"/>
      <c r="T334" s="104"/>
      <c r="U334" s="104"/>
      <c r="V334" s="104"/>
      <c r="W334" s="31"/>
    </row>
    <row r="335" spans="1:23" x14ac:dyDescent="0.4">
      <c r="A335" s="96">
        <v>331</v>
      </c>
      <c r="B335" s="97" t="s">
        <v>3926</v>
      </c>
      <c r="C335" s="33" t="s">
        <v>3922</v>
      </c>
      <c r="D335" s="3" t="s">
        <v>692</v>
      </c>
      <c r="E335" s="99" t="str">
        <f>INDEX(type2!D:D,MATCH(D335,type2!C:C,0))</f>
        <v>โรงเรียนอำมาตย์พานิชนุกูล (เลขที่ผู้เสียภาษีอากร 0994000570821)</v>
      </c>
      <c r="F335" s="99" t="str">
        <f>VLOOKUP(E335,[1]type2!D$1:F$65536,2,0)</f>
        <v>ถ.กระบี่ ต.ปากน้ำ อ.เมืองกระบี่ จ.กระบี่</v>
      </c>
      <c r="G335" s="3" t="s">
        <v>59</v>
      </c>
      <c r="H335" s="5">
        <v>0</v>
      </c>
      <c r="I335" s="49">
        <v>0</v>
      </c>
      <c r="J335" s="100">
        <v>1954</v>
      </c>
      <c r="K335" s="49">
        <f t="shared" si="21"/>
        <v>6839</v>
      </c>
      <c r="L335" s="101">
        <f t="shared" si="22"/>
        <v>478.73</v>
      </c>
      <c r="M335" s="101">
        <f t="shared" si="23"/>
        <v>7317.73</v>
      </c>
      <c r="N335" s="101">
        <v>478.73</v>
      </c>
      <c r="O335" s="101">
        <f t="shared" si="24"/>
        <v>7317.73</v>
      </c>
      <c r="P335" s="101">
        <v>7317.73</v>
      </c>
      <c r="Q335" s="102" t="s">
        <v>3928</v>
      </c>
      <c r="R335" s="109"/>
      <c r="S335" s="104"/>
      <c r="T335" s="104"/>
      <c r="U335" s="104"/>
      <c r="V335" s="104"/>
      <c r="W335" s="31"/>
    </row>
    <row r="336" spans="1:23" x14ac:dyDescent="0.4">
      <c r="A336" s="96">
        <v>332</v>
      </c>
      <c r="B336" s="97" t="s">
        <v>3926</v>
      </c>
      <c r="C336" s="33" t="s">
        <v>3923</v>
      </c>
      <c r="D336" s="3" t="s">
        <v>695</v>
      </c>
      <c r="E336" s="99" t="str">
        <f>INDEX(type2!D:D,MATCH(D336,type2!C:C,0))</f>
        <v>โรงเรียนอำมาตย์พานิชนุกูล (เลขที่ผู้เสียภาษีอากร 0994000570821)</v>
      </c>
      <c r="F336" s="99" t="str">
        <f>VLOOKUP(E336,[1]type2!D$1:F$65536,2,0)</f>
        <v>ถ.กระบี่ ต.ปากน้ำ อ.เมืองกระบี่ จ.กระบี่</v>
      </c>
      <c r="G336" s="3" t="s">
        <v>59</v>
      </c>
      <c r="H336" s="5">
        <v>0</v>
      </c>
      <c r="I336" s="49">
        <v>0</v>
      </c>
      <c r="J336" s="100">
        <v>133</v>
      </c>
      <c r="K336" s="49">
        <f t="shared" si="21"/>
        <v>465.5</v>
      </c>
      <c r="L336" s="101">
        <f t="shared" si="22"/>
        <v>32.585000000000001</v>
      </c>
      <c r="M336" s="101">
        <f t="shared" si="23"/>
        <v>498.08499999999998</v>
      </c>
      <c r="N336" s="101">
        <v>32.590000000000003</v>
      </c>
      <c r="O336" s="101">
        <f t="shared" si="24"/>
        <v>498.09</v>
      </c>
      <c r="P336" s="101">
        <v>498.09</v>
      </c>
      <c r="Q336" s="102" t="s">
        <v>3928</v>
      </c>
      <c r="R336" s="109"/>
      <c r="S336" s="104"/>
      <c r="T336" s="104"/>
      <c r="U336" s="104"/>
      <c r="V336" s="104"/>
      <c r="W336" s="31"/>
    </row>
    <row r="337" spans="1:23" x14ac:dyDescent="0.4">
      <c r="A337" s="96">
        <v>333</v>
      </c>
      <c r="B337" s="97" t="s">
        <v>3926</v>
      </c>
      <c r="C337" s="33" t="s">
        <v>3924</v>
      </c>
      <c r="D337" s="3" t="s">
        <v>237</v>
      </c>
      <c r="E337" s="99" t="str">
        <f>INDEX(type2!D:D,MATCH(D337,type2!C:C,0))</f>
        <v>บจก.ดุสิตเบฟเวอเรจ</v>
      </c>
      <c r="F337" s="99" t="str">
        <f>VLOOKUP(E337,[1]type2!D$1:F$65536,2,0)</f>
        <v>52 ถ.มหาราช ต.ปากน้ำ อ.เมืองกระบี่ จ.กระบี่</v>
      </c>
      <c r="G337" s="3" t="s">
        <v>59</v>
      </c>
      <c r="H337" s="5">
        <v>0</v>
      </c>
      <c r="I337" s="49">
        <v>0</v>
      </c>
      <c r="J337" s="100">
        <v>3</v>
      </c>
      <c r="K337" s="49">
        <f t="shared" si="21"/>
        <v>10.5</v>
      </c>
      <c r="L337" s="101">
        <f t="shared" si="22"/>
        <v>0.7350000000000001</v>
      </c>
      <c r="M337" s="101">
        <f t="shared" si="23"/>
        <v>11.234999999999999</v>
      </c>
      <c r="N337" s="101">
        <v>0.74</v>
      </c>
      <c r="O337" s="101">
        <f t="shared" si="24"/>
        <v>11.24</v>
      </c>
      <c r="P337" s="101">
        <v>11.25</v>
      </c>
      <c r="Q337" s="102"/>
      <c r="R337" s="109"/>
      <c r="S337" s="104"/>
      <c r="T337" s="104"/>
      <c r="U337" s="104"/>
      <c r="V337" s="104"/>
      <c r="W337" s="31"/>
    </row>
    <row r="338" spans="1:23" x14ac:dyDescent="0.4">
      <c r="A338" s="96">
        <v>334</v>
      </c>
      <c r="B338" s="97" t="s">
        <v>3926</v>
      </c>
      <c r="C338" s="33" t="s">
        <v>3925</v>
      </c>
      <c r="D338" s="3" t="s">
        <v>3017</v>
      </c>
      <c r="E338" s="99" t="str">
        <f>INDEX(type2!D:D,MATCH(D338,type2!C:C,0))</f>
        <v>บริษัทกรีนเฮ้าส์ โฮเต็ล จำกัด เลขที่ผู้เสียภาษีอากร  0815543000211</v>
      </c>
      <c r="F338" s="99" t="str">
        <f>VLOOKUP(E338,[1]type2!D$1:F$65536,2,0)</f>
        <v>29 ถ.มหาราช ซ.5 ต.ปากน้ำ อ.เมืองกระบี่ จ.กระบี่</v>
      </c>
      <c r="G338" s="3" t="s">
        <v>59</v>
      </c>
      <c r="H338" s="5">
        <v>0</v>
      </c>
      <c r="I338" s="49">
        <v>0</v>
      </c>
      <c r="J338" s="100">
        <v>4</v>
      </c>
      <c r="K338" s="49">
        <f t="shared" si="21"/>
        <v>14</v>
      </c>
      <c r="L338" s="101">
        <f t="shared" si="22"/>
        <v>0.98000000000000009</v>
      </c>
      <c r="M338" s="101">
        <f t="shared" si="23"/>
        <v>14.98</v>
      </c>
      <c r="N338" s="101">
        <v>0.98</v>
      </c>
      <c r="O338" s="101">
        <f t="shared" si="24"/>
        <v>14.98</v>
      </c>
      <c r="P338" s="101">
        <v>14.98</v>
      </c>
      <c r="Q338" s="102" t="s">
        <v>3929</v>
      </c>
      <c r="R338" s="109"/>
      <c r="S338" s="104">
        <f>SUM(N330:N338)</f>
        <v>550.54000000000008</v>
      </c>
      <c r="T338" s="104">
        <f>SUM(O330:O338)</f>
        <v>8415.0399999999991</v>
      </c>
      <c r="U338" s="104">
        <f>SUM(P330:P338)</f>
        <v>8415.5499999999993</v>
      </c>
      <c r="V338" s="104">
        <v>8415.5499999999993</v>
      </c>
      <c r="W338" s="31"/>
    </row>
    <row r="339" spans="1:23" ht="25" thickBot="1" x14ac:dyDescent="0.45">
      <c r="A339" s="117"/>
      <c r="B339" s="118"/>
      <c r="C339" s="119"/>
      <c r="D339" s="118"/>
      <c r="E339" s="120" t="s">
        <v>3431</v>
      </c>
      <c r="F339" s="120"/>
      <c r="G339" s="121" t="s">
        <v>3432</v>
      </c>
      <c r="H339" s="121" t="s">
        <v>3433</v>
      </c>
      <c r="I339" s="121"/>
      <c r="J339" s="122"/>
      <c r="K339" s="123"/>
      <c r="L339" s="123"/>
      <c r="M339" s="123"/>
      <c r="N339" s="124">
        <f>SUM(N5:N338)</f>
        <v>7781.59</v>
      </c>
      <c r="O339" s="125">
        <f>SUM(O5:O338)</f>
        <v>118923.09000000003</v>
      </c>
      <c r="P339" s="126">
        <f>SUM(P5:P338)</f>
        <v>118952.29</v>
      </c>
      <c r="Q339" s="127"/>
      <c r="R339" s="128"/>
      <c r="U339" s="106"/>
      <c r="V339" s="106"/>
    </row>
    <row r="340" spans="1:23" ht="25" thickTop="1" x14ac:dyDescent="0.4">
      <c r="A340" s="117"/>
      <c r="B340" s="118"/>
      <c r="C340" s="119"/>
      <c r="D340" s="118"/>
      <c r="F340" s="130"/>
      <c r="G340" s="104"/>
      <c r="H340" s="104"/>
      <c r="I340" s="104"/>
      <c r="J340" s="105"/>
      <c r="K340" s="104"/>
      <c r="L340" s="131"/>
      <c r="M340" s="131"/>
      <c r="P340" s="133"/>
      <c r="Q340" s="134"/>
      <c r="R340" s="135"/>
      <c r="S340" s="136">
        <f>SUM(S10+S15+S16+S72+S112+S151+S197+S239+S291+S317+S321+S329+S338)</f>
        <v>7781.5900000000011</v>
      </c>
      <c r="T340" s="136">
        <f>SUM(T10+T15+T16+T72+T112+T151+T197+T239+T291+T317+T321+T329+T338)</f>
        <v>118923.08999999998</v>
      </c>
      <c r="U340" s="136">
        <f>SUM(U10+U15+U16+U72+U112+U151+U197+U239+U291+U317+U321+U329+U338)</f>
        <v>118952.29000000001</v>
      </c>
      <c r="V340" s="136">
        <f>SUM(V10+V15+V16+V72+V112+V151+V197+V239+V291+V317+V321+V329+V338)</f>
        <v>118952.29000000001</v>
      </c>
    </row>
    <row r="341" spans="1:23" x14ac:dyDescent="0.4">
      <c r="U341" s="142"/>
    </row>
    <row r="342" spans="1:23" x14ac:dyDescent="0.4">
      <c r="E342" s="130"/>
    </row>
    <row r="950" spans="18:18" ht="26" x14ac:dyDescent="0.4">
      <c r="R950" s="143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" bottom="0" header="0.31496062992125984" footer="0.31496062992125984"/>
  <pageSetup paperSize="9" scale="4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7"/>
  <sheetViews>
    <sheetView tabSelected="1" zoomScale="70" zoomScaleNormal="70" workbookViewId="0">
      <selection activeCell="E93" sqref="E93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23.6640625" style="111" customWidth="1"/>
    <col min="5" max="5" width="71" style="129" customWidth="1"/>
    <col min="6" max="6" width="75.1640625" style="129" customWidth="1"/>
    <col min="7" max="7" width="24.1640625" style="129" customWidth="1"/>
    <col min="8" max="8" width="19.164062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1640625" style="132" customWidth="1"/>
    <col min="14" max="14" width="11.83203125" style="132" customWidth="1"/>
    <col min="15" max="15" width="15" style="132" customWidth="1"/>
    <col min="16" max="16" width="12" style="140" customWidth="1"/>
    <col min="17" max="17" width="62.6640625" style="141" customWidth="1"/>
    <col min="18" max="18" width="15.6640625" style="138" customWidth="1"/>
    <col min="19" max="19" width="10.1640625" style="106" customWidth="1"/>
    <col min="20" max="20" width="12.83203125" style="106" customWidth="1"/>
    <col min="21" max="21" width="11.83203125" style="60" customWidth="1"/>
    <col min="22" max="22" width="10.6640625" style="107" customWidth="1"/>
    <col min="23" max="23" width="9" style="60" customWidth="1"/>
    <col min="24" max="16384" width="9" style="60"/>
  </cols>
  <sheetData>
    <row r="1" spans="1:23" s="80" customFormat="1" ht="30" x14ac:dyDescent="0.5">
      <c r="A1" s="178" t="s">
        <v>3437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77"/>
      <c r="R1" s="78"/>
      <c r="S1" s="79"/>
      <c r="T1" s="79"/>
      <c r="V1" s="81"/>
    </row>
    <row r="2" spans="1:23" s="80" customFormat="1" ht="30" x14ac:dyDescent="0.5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 x14ac:dyDescent="0.4">
      <c r="A3" s="179" t="s">
        <v>3417</v>
      </c>
      <c r="B3" s="179" t="s">
        <v>3418</v>
      </c>
      <c r="C3" s="179" t="s">
        <v>3419</v>
      </c>
      <c r="D3" s="180" t="s">
        <v>3036</v>
      </c>
      <c r="E3" s="179" t="s">
        <v>3420</v>
      </c>
      <c r="F3" s="89"/>
      <c r="G3" s="90" t="s">
        <v>3421</v>
      </c>
      <c r="H3" s="181" t="s">
        <v>3422</v>
      </c>
      <c r="I3" s="183" t="s">
        <v>3423</v>
      </c>
      <c r="J3" s="185" t="s">
        <v>3424</v>
      </c>
      <c r="K3" s="187" t="s">
        <v>3425</v>
      </c>
      <c r="L3" s="167" t="s">
        <v>8</v>
      </c>
      <c r="M3" s="169" t="s">
        <v>3426</v>
      </c>
      <c r="N3" s="171" t="s">
        <v>3427</v>
      </c>
      <c r="O3" s="91" t="s">
        <v>7</v>
      </c>
      <c r="P3" s="173" t="s">
        <v>3428</v>
      </c>
      <c r="Q3" s="175" t="s">
        <v>3429</v>
      </c>
      <c r="R3" s="92"/>
      <c r="S3" s="177">
        <v>7.0000000000000007E-2</v>
      </c>
      <c r="T3" s="164" t="s">
        <v>7</v>
      </c>
      <c r="U3" s="165" t="s">
        <v>3428</v>
      </c>
      <c r="V3" s="166" t="s">
        <v>3430</v>
      </c>
    </row>
    <row r="4" spans="1:23" s="80" customFormat="1" x14ac:dyDescent="0.4">
      <c r="A4" s="179"/>
      <c r="B4" s="179"/>
      <c r="C4" s="179"/>
      <c r="D4" s="180"/>
      <c r="E4" s="179"/>
      <c r="F4" s="93"/>
      <c r="G4" s="94" t="s">
        <v>12</v>
      </c>
      <c r="H4" s="182"/>
      <c r="I4" s="184"/>
      <c r="J4" s="186"/>
      <c r="K4" s="188"/>
      <c r="L4" s="168"/>
      <c r="M4" s="170"/>
      <c r="N4" s="172"/>
      <c r="O4" s="95" t="s">
        <v>2909</v>
      </c>
      <c r="P4" s="174"/>
      <c r="Q4" s="176"/>
      <c r="R4" s="92"/>
      <c r="S4" s="177"/>
      <c r="T4" s="164"/>
      <c r="U4" s="165"/>
      <c r="V4" s="166"/>
    </row>
    <row r="5" spans="1:23" x14ac:dyDescent="0.4">
      <c r="A5" s="96">
        <v>1</v>
      </c>
      <c r="B5" s="97" t="s">
        <v>3445</v>
      </c>
      <c r="C5" s="98" t="s">
        <v>3438</v>
      </c>
      <c r="D5" s="3" t="s">
        <v>2350</v>
      </c>
      <c r="E5" s="99" t="str">
        <f>VLOOKUP(D5,[1]type3!C$1:E$65536,2,0)</f>
        <v>นายทรงศักดิ์ วะเจดีย์ (Sovvevie)</v>
      </c>
      <c r="F5" s="99" t="str">
        <f>VLOOKUP(E5,[1]type3!D$1:F$65536,2,0)</f>
        <v>90/79 ถ.มหาราช ต.ปากน้ำ อ.เมืองกระบี่ จ.กระบี่</v>
      </c>
      <c r="G5" s="3" t="s">
        <v>3412</v>
      </c>
      <c r="H5" s="5">
        <v>2144</v>
      </c>
      <c r="I5" s="49">
        <v>150.08000000000001</v>
      </c>
      <c r="J5" s="100">
        <v>0</v>
      </c>
      <c r="K5" s="49">
        <f>J5*4</f>
        <v>0</v>
      </c>
      <c r="L5" s="101">
        <f>K5*7%</f>
        <v>0</v>
      </c>
      <c r="M5" s="101">
        <f>SUM(K5+L5)</f>
        <v>0</v>
      </c>
      <c r="N5" s="101">
        <v>150.08000000000001</v>
      </c>
      <c r="O5" s="101">
        <f>ROUNDUP(H5+I5+M5,2)</f>
        <v>2294.08</v>
      </c>
      <c r="P5" s="101">
        <v>2294.25</v>
      </c>
      <c r="Q5" s="102"/>
      <c r="R5" s="103"/>
      <c r="S5" s="114">
        <f>SUM(N5)</f>
        <v>150.08000000000001</v>
      </c>
      <c r="T5" s="114">
        <f>SUM(O5)</f>
        <v>2294.08</v>
      </c>
      <c r="U5" s="114">
        <f>SUM(P5)</f>
        <v>2294.25</v>
      </c>
      <c r="V5" s="39">
        <v>2294.25</v>
      </c>
      <c r="W5" s="39"/>
    </row>
    <row r="6" spans="1:23" x14ac:dyDescent="0.4">
      <c r="A6" s="96">
        <v>2</v>
      </c>
      <c r="B6" s="97" t="s">
        <v>3451</v>
      </c>
      <c r="C6" s="98" t="s">
        <v>3439</v>
      </c>
      <c r="D6" s="3" t="s">
        <v>2200</v>
      </c>
      <c r="E6" s="99" t="str">
        <f>VLOOKUP(D6,[1]type3!C$1:E$65536,2,0)</f>
        <v>บริษัทกรีนเฮ้าส์ โฮเต็ล จำกัด เลขที่ผู้เสียภาษีอากร  0815543000211</v>
      </c>
      <c r="F6" s="99" t="str">
        <f>VLOOKUP(E6,[1]type3!D$1:F$65536,2,0)</f>
        <v>27 ถ.มหาราช ซ.5 ต.ปากน้ำ อ.เมืองกระบี่ จ.กระบี่</v>
      </c>
      <c r="G6" s="3" t="s">
        <v>3252</v>
      </c>
      <c r="H6" s="5">
        <v>40</v>
      </c>
      <c r="I6" s="49">
        <v>2.8</v>
      </c>
      <c r="J6" s="100">
        <v>0</v>
      </c>
      <c r="K6" s="49">
        <f>J6*4</f>
        <v>0</v>
      </c>
      <c r="L6" s="101">
        <f>K6*7%</f>
        <v>0</v>
      </c>
      <c r="M6" s="101">
        <f>SUM(K6+L6)</f>
        <v>0</v>
      </c>
      <c r="N6" s="101">
        <v>2.8</v>
      </c>
      <c r="O6" s="101">
        <f t="shared" ref="O6:O83" si="0">ROUNDUP(H6+I6+M6,2)</f>
        <v>42.8</v>
      </c>
      <c r="P6" s="100">
        <v>42.8</v>
      </c>
      <c r="Q6" s="102" t="s">
        <v>3460</v>
      </c>
      <c r="R6" s="103"/>
      <c r="S6" s="105"/>
      <c r="T6" s="105"/>
      <c r="U6" s="31"/>
      <c r="V6" s="39"/>
      <c r="W6" s="31"/>
    </row>
    <row r="7" spans="1:23" x14ac:dyDescent="0.4">
      <c r="A7" s="96">
        <v>3</v>
      </c>
      <c r="B7" s="97" t="s">
        <v>3451</v>
      </c>
      <c r="C7" s="98" t="s">
        <v>3453</v>
      </c>
      <c r="D7" s="3" t="s">
        <v>2280</v>
      </c>
      <c r="E7" s="99" t="str">
        <f>VLOOKUP(D7,[1]type3!C$1:E$65536,2,0)</f>
        <v>บริษัท กรีนเฮ้าส์โฮเต็ล จำกัด เลขที่ผู้เสียภาษีอากร  0815543000211</v>
      </c>
      <c r="F7" s="99" t="str">
        <f>VLOOKUP(E7,[1]type3!D$1:F$65536,2,0)</f>
        <v>35 ถ.มหาราช ซ.5 ต.ปากน้ำ อ.เมืองกระบี่ จ.กระบี่</v>
      </c>
      <c r="G7" s="3" t="s">
        <v>3252</v>
      </c>
      <c r="H7" s="5">
        <v>2288</v>
      </c>
      <c r="I7" s="49">
        <v>160.16</v>
      </c>
      <c r="J7" s="100">
        <v>0</v>
      </c>
      <c r="K7" s="49">
        <f t="shared" ref="K7:K70" si="1">J7*4</f>
        <v>0</v>
      </c>
      <c r="L7" s="101">
        <f t="shared" ref="L7:L84" si="2">K7*7%</f>
        <v>0</v>
      </c>
      <c r="M7" s="101">
        <f>SUM(K7+L7)</f>
        <v>0</v>
      </c>
      <c r="N7" s="101">
        <v>160.16</v>
      </c>
      <c r="O7" s="101">
        <f t="shared" si="0"/>
        <v>2448.16</v>
      </c>
      <c r="P7" s="101">
        <v>2448.16</v>
      </c>
      <c r="Q7" s="102" t="s">
        <v>3460</v>
      </c>
      <c r="R7" s="103"/>
      <c r="S7" s="104"/>
      <c r="T7" s="104"/>
      <c r="U7" s="104"/>
      <c r="V7" s="39"/>
      <c r="W7" s="31"/>
    </row>
    <row r="8" spans="1:23" x14ac:dyDescent="0.4">
      <c r="A8" s="96">
        <v>4</v>
      </c>
      <c r="B8" s="97" t="s">
        <v>3451</v>
      </c>
      <c r="C8" s="98" t="s">
        <v>3454</v>
      </c>
      <c r="D8" s="3" t="s">
        <v>3463</v>
      </c>
      <c r="E8" s="99" t="s">
        <v>3461</v>
      </c>
      <c r="F8" s="99" t="s">
        <v>3462</v>
      </c>
      <c r="G8" s="3" t="s">
        <v>3259</v>
      </c>
      <c r="H8" s="5">
        <v>9092</v>
      </c>
      <c r="I8" s="49">
        <v>636.44000000000005</v>
      </c>
      <c r="J8" s="100">
        <v>0</v>
      </c>
      <c r="K8" s="49">
        <f t="shared" si="1"/>
        <v>0</v>
      </c>
      <c r="L8" s="101">
        <f t="shared" si="2"/>
        <v>0</v>
      </c>
      <c r="M8" s="101">
        <f>SUM(K8+L8)</f>
        <v>0</v>
      </c>
      <c r="N8" s="101">
        <v>636.44000000000005</v>
      </c>
      <c r="O8" s="101">
        <f t="shared" si="0"/>
        <v>9728.44</v>
      </c>
      <c r="P8" s="100">
        <v>9728.44</v>
      </c>
      <c r="Q8" s="102" t="s">
        <v>3459</v>
      </c>
      <c r="R8" s="103"/>
      <c r="S8" s="114">
        <f>SUM(N6:N8)</f>
        <v>799.40000000000009</v>
      </c>
      <c r="T8" s="114">
        <f>SUM(O6:O8)</f>
        <v>12219.400000000001</v>
      </c>
      <c r="U8" s="114">
        <f>SUM(P6:P8)</f>
        <v>12219.400000000001</v>
      </c>
      <c r="V8" s="39">
        <v>12219.4</v>
      </c>
      <c r="W8" s="31"/>
    </row>
    <row r="9" spans="1:23" x14ac:dyDescent="0.4">
      <c r="A9" s="96">
        <v>5</v>
      </c>
      <c r="B9" s="97" t="s">
        <v>3464</v>
      </c>
      <c r="C9" s="98" t="s">
        <v>3455</v>
      </c>
      <c r="D9" s="3" t="s">
        <v>2525</v>
      </c>
      <c r="E9" s="99" t="str">
        <f>VLOOKUP(D9,[1]type3!C$1:E$65536,2,0)</f>
        <v>นายอำพล จิววุฒิพงค์</v>
      </c>
      <c r="F9" s="99" t="str">
        <f>VLOOKUP(E9,[1]type3!D$1:F$65536,2,0)</f>
        <v>2/8 ถ.เหมทานนท์ ต.ปากน้ำ อ.เมืองกระบี่ จ.กระบี่</v>
      </c>
      <c r="G9" s="3" t="s">
        <v>3252</v>
      </c>
      <c r="H9" s="5">
        <v>80</v>
      </c>
      <c r="I9" s="49">
        <v>5.6</v>
      </c>
      <c r="J9" s="100">
        <v>19</v>
      </c>
      <c r="K9" s="49">
        <f t="shared" si="1"/>
        <v>76</v>
      </c>
      <c r="L9" s="101">
        <f t="shared" ref="L9:L22" si="3">K9*7%</f>
        <v>5.32</v>
      </c>
      <c r="M9" s="101">
        <f t="shared" ref="M9:M22" si="4">SUM(K9+L9)</f>
        <v>81.319999999999993</v>
      </c>
      <c r="N9" s="101">
        <v>10.92</v>
      </c>
      <c r="O9" s="101">
        <f t="shared" si="0"/>
        <v>166.92</v>
      </c>
      <c r="P9" s="100">
        <v>167</v>
      </c>
      <c r="Q9" s="102"/>
      <c r="R9" s="103"/>
      <c r="S9" s="114"/>
      <c r="T9" s="114"/>
      <c r="U9" s="114"/>
      <c r="V9" s="39"/>
      <c r="W9" s="31"/>
    </row>
    <row r="10" spans="1:23" x14ac:dyDescent="0.4">
      <c r="A10" s="96">
        <v>6</v>
      </c>
      <c r="B10" s="97" t="s">
        <v>3464</v>
      </c>
      <c r="C10" s="98" t="s">
        <v>3456</v>
      </c>
      <c r="D10" s="3" t="s">
        <v>2531</v>
      </c>
      <c r="E10" s="99" t="str">
        <f>VLOOKUP(D10,[1]type3!C$1:E$65536,2,0)</f>
        <v>นางมณฑา ทวีสุข</v>
      </c>
      <c r="F10" s="99" t="str">
        <f>VLOOKUP(E10,[1]type3!D$1:F$65536,2,0)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49">
        <v>0</v>
      </c>
      <c r="J10" s="100">
        <v>54</v>
      </c>
      <c r="K10" s="49">
        <f t="shared" si="1"/>
        <v>216</v>
      </c>
      <c r="L10" s="101">
        <f t="shared" si="3"/>
        <v>15.120000000000001</v>
      </c>
      <c r="M10" s="101">
        <f t="shared" si="4"/>
        <v>231.12</v>
      </c>
      <c r="N10" s="101">
        <v>15.12</v>
      </c>
      <c r="O10" s="101">
        <f t="shared" si="0"/>
        <v>231.12</v>
      </c>
      <c r="P10" s="100">
        <v>231.25</v>
      </c>
      <c r="Q10" s="102"/>
      <c r="R10" s="103"/>
      <c r="S10" s="114"/>
      <c r="T10" s="114"/>
      <c r="U10" s="114"/>
      <c r="V10" s="39"/>
      <c r="W10" s="31"/>
    </row>
    <row r="11" spans="1:23" x14ac:dyDescent="0.4">
      <c r="A11" s="96">
        <v>7</v>
      </c>
      <c r="B11" s="97" t="s">
        <v>3464</v>
      </c>
      <c r="C11" s="98" t="s">
        <v>3457</v>
      </c>
      <c r="D11" s="3" t="s">
        <v>2533</v>
      </c>
      <c r="E11" s="99" t="str">
        <f>VLOOKUP(D11,[1]type3!C$1:E$65536,2,0)</f>
        <v>นายบุญยงค์ แซ่ตั้ง (วรุณี)</v>
      </c>
      <c r="F11" s="99" t="str">
        <f>VLOOKUP(E11,[1]type3!D$1:F$65536,2,0)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49">
        <v>0</v>
      </c>
      <c r="J11" s="100">
        <v>4</v>
      </c>
      <c r="K11" s="49">
        <f t="shared" si="1"/>
        <v>16</v>
      </c>
      <c r="L11" s="101">
        <f t="shared" si="3"/>
        <v>1.1200000000000001</v>
      </c>
      <c r="M11" s="101">
        <f t="shared" si="4"/>
        <v>17.12</v>
      </c>
      <c r="N11" s="101">
        <v>1.1200000000000001</v>
      </c>
      <c r="O11" s="101">
        <f t="shared" si="0"/>
        <v>17.12</v>
      </c>
      <c r="P11" s="100">
        <v>17.25</v>
      </c>
      <c r="Q11" s="102"/>
      <c r="R11" s="103"/>
      <c r="S11" s="114"/>
      <c r="T11" s="114"/>
      <c r="U11" s="114"/>
      <c r="V11" s="39"/>
      <c r="W11" s="31" t="s">
        <v>3904</v>
      </c>
    </row>
    <row r="12" spans="1:23" x14ac:dyDescent="0.4">
      <c r="A12" s="96">
        <v>8</v>
      </c>
      <c r="B12" s="97" t="s">
        <v>3464</v>
      </c>
      <c r="C12" s="98" t="s">
        <v>3458</v>
      </c>
      <c r="D12" s="3" t="s">
        <v>2539</v>
      </c>
      <c r="E12" s="99" t="str">
        <f>VLOOKUP(D12,[1]type3!C$1:E$65536,2,0)</f>
        <v>นางศิรณี สอสุทธิเมธ</v>
      </c>
      <c r="F12" s="99" t="str">
        <f>VLOOKUP(E12,[1]type3!D$1:F$65536,2,0)</f>
        <v>39 ถ.เหมทานนท์ ต.ปากน้ำ อ.เมืองกระบี่ จ.กระบี่</v>
      </c>
      <c r="G12" s="3" t="s">
        <v>59</v>
      </c>
      <c r="H12" s="5">
        <v>0</v>
      </c>
      <c r="I12" s="49">
        <v>0</v>
      </c>
      <c r="J12" s="100">
        <v>76</v>
      </c>
      <c r="K12" s="49">
        <f t="shared" si="1"/>
        <v>304</v>
      </c>
      <c r="L12" s="101">
        <f t="shared" si="3"/>
        <v>21.28</v>
      </c>
      <c r="M12" s="101">
        <f t="shared" si="4"/>
        <v>325.27999999999997</v>
      </c>
      <c r="N12" s="101">
        <v>21.28</v>
      </c>
      <c r="O12" s="101">
        <f t="shared" si="0"/>
        <v>325.27999999999997</v>
      </c>
      <c r="P12" s="100">
        <v>325.5</v>
      </c>
      <c r="Q12" s="102"/>
      <c r="R12" s="103"/>
      <c r="S12" s="114"/>
      <c r="T12" s="114"/>
      <c r="U12" s="114"/>
      <c r="V12" s="39"/>
      <c r="W12" s="31"/>
    </row>
    <row r="13" spans="1:23" x14ac:dyDescent="0.4">
      <c r="A13" s="96">
        <v>9</v>
      </c>
      <c r="B13" s="97" t="s">
        <v>3464</v>
      </c>
      <c r="C13" s="98" t="s">
        <v>3608</v>
      </c>
      <c r="D13" s="3" t="s">
        <v>2542</v>
      </c>
      <c r="E13" s="99" t="str">
        <f>VLOOKUP(D13,[1]type3!C$1:E$65536,2,0)</f>
        <v>นายสมรัช อุทยานนทรักษ์ (J Holiday Inn)</v>
      </c>
      <c r="F13" s="99" t="str">
        <f>VLOOKUP(E13,[1]type3!D$1:F$65536,2,0)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49">
        <v>0</v>
      </c>
      <c r="J13" s="100">
        <v>168</v>
      </c>
      <c r="K13" s="49">
        <f t="shared" si="1"/>
        <v>672</v>
      </c>
      <c r="L13" s="101">
        <f t="shared" si="3"/>
        <v>47.040000000000006</v>
      </c>
      <c r="M13" s="101">
        <f t="shared" si="4"/>
        <v>719.04</v>
      </c>
      <c r="N13" s="101">
        <v>47.04</v>
      </c>
      <c r="O13" s="101">
        <f t="shared" si="0"/>
        <v>719.04</v>
      </c>
      <c r="P13" s="100">
        <v>719.25</v>
      </c>
      <c r="Q13" s="102"/>
      <c r="R13" s="103"/>
      <c r="S13" s="114"/>
      <c r="T13" s="114"/>
      <c r="U13" s="114"/>
      <c r="V13" s="39"/>
      <c r="W13" s="31"/>
    </row>
    <row r="14" spans="1:23" x14ac:dyDescent="0.4">
      <c r="A14" s="96">
        <v>10</v>
      </c>
      <c r="B14" s="97" t="s">
        <v>3464</v>
      </c>
      <c r="C14" s="98" t="s">
        <v>3609</v>
      </c>
      <c r="D14" s="3" t="s">
        <v>2550</v>
      </c>
      <c r="E14" s="99" t="str">
        <f>VLOOKUP(D14,[1]type3!C$1:E$65536,2,0)</f>
        <v>บจก.จีรณา กระบี่ค้าสี เลขที่ผู้เสียภาษีอากร 0815560002685</v>
      </c>
      <c r="F14" s="99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49">
        <v>0</v>
      </c>
      <c r="J14" s="100">
        <v>22</v>
      </c>
      <c r="K14" s="49">
        <f t="shared" si="1"/>
        <v>88</v>
      </c>
      <c r="L14" s="101">
        <f t="shared" si="3"/>
        <v>6.16</v>
      </c>
      <c r="M14" s="101">
        <f t="shared" si="4"/>
        <v>94.16</v>
      </c>
      <c r="N14" s="101">
        <v>6.16</v>
      </c>
      <c r="O14" s="101">
        <f t="shared" si="0"/>
        <v>94.16</v>
      </c>
      <c r="P14" s="100">
        <v>94.25</v>
      </c>
      <c r="Q14" s="102"/>
      <c r="R14" s="103"/>
      <c r="S14" s="114"/>
      <c r="T14" s="114"/>
      <c r="U14" s="114"/>
      <c r="V14" s="39"/>
      <c r="W14" s="31"/>
    </row>
    <row r="15" spans="1:23" x14ac:dyDescent="0.4">
      <c r="A15" s="96">
        <v>11</v>
      </c>
      <c r="B15" s="97" t="s">
        <v>3464</v>
      </c>
      <c r="C15" s="98" t="s">
        <v>3610</v>
      </c>
      <c r="D15" s="3" t="s">
        <v>2599</v>
      </c>
      <c r="E15" s="99" t="str">
        <f>VLOOKUP(D15,[1]type3!C$1:E$65536,2,0)</f>
        <v>สหกรณ์ออมทรัพย์ครูกระบี่</v>
      </c>
      <c r="F15" s="99" t="str">
        <f>VLOOKUP(E15,[1]type3!D$1:F$65536,2,0)</f>
        <v>ถ.กระบี่ ต.ปากน้ำ อ.เมืองกระบี่ จ.กระบี่</v>
      </c>
      <c r="G15" s="3" t="s">
        <v>59</v>
      </c>
      <c r="H15" s="5">
        <v>0</v>
      </c>
      <c r="I15" s="49">
        <v>0</v>
      </c>
      <c r="J15" s="100">
        <v>95</v>
      </c>
      <c r="K15" s="49">
        <f t="shared" si="1"/>
        <v>380</v>
      </c>
      <c r="L15" s="101">
        <f t="shared" si="3"/>
        <v>26.6</v>
      </c>
      <c r="M15" s="101">
        <f t="shared" si="4"/>
        <v>406.6</v>
      </c>
      <c r="N15" s="101">
        <v>26.6</v>
      </c>
      <c r="O15" s="101">
        <f t="shared" si="0"/>
        <v>406.6</v>
      </c>
      <c r="P15" s="100">
        <v>406.75</v>
      </c>
      <c r="Q15" s="102"/>
      <c r="R15" s="103"/>
      <c r="S15" s="114"/>
      <c r="T15" s="114"/>
      <c r="U15" s="114"/>
      <c r="V15" s="39"/>
      <c r="W15" s="31"/>
    </row>
    <row r="16" spans="1:23" x14ac:dyDescent="0.4">
      <c r="A16" s="96">
        <v>12</v>
      </c>
      <c r="B16" s="97" t="s">
        <v>3464</v>
      </c>
      <c r="C16" s="98" t="s">
        <v>3611</v>
      </c>
      <c r="D16" s="3" t="s">
        <v>2268</v>
      </c>
      <c r="E16" s="99" t="str">
        <f>VLOOKUP(D16,[1]type3!C$1:E$65536,2,0)</f>
        <v>บริษัท มาเธอร์มาร์เก็ตติ้ง จำกัด</v>
      </c>
      <c r="F16" s="144" t="s">
        <v>3857</v>
      </c>
      <c r="G16" s="3" t="s">
        <v>59</v>
      </c>
      <c r="H16" s="5">
        <v>0</v>
      </c>
      <c r="I16" s="49">
        <v>0</v>
      </c>
      <c r="J16" s="100">
        <v>47</v>
      </c>
      <c r="K16" s="49">
        <f t="shared" si="1"/>
        <v>188</v>
      </c>
      <c r="L16" s="101">
        <f t="shared" si="3"/>
        <v>13.160000000000002</v>
      </c>
      <c r="M16" s="101">
        <f t="shared" si="4"/>
        <v>201.16</v>
      </c>
      <c r="N16" s="101">
        <v>13.16</v>
      </c>
      <c r="O16" s="101">
        <f t="shared" si="0"/>
        <v>201.16</v>
      </c>
      <c r="P16" s="100">
        <v>201.25</v>
      </c>
      <c r="Q16" s="102"/>
      <c r="R16" s="103"/>
      <c r="S16" s="114"/>
      <c r="T16" s="114"/>
      <c r="U16" s="114"/>
      <c r="V16" s="39"/>
      <c r="W16" s="31"/>
    </row>
    <row r="17" spans="1:23" x14ac:dyDescent="0.4">
      <c r="A17" s="96">
        <v>13</v>
      </c>
      <c r="B17" s="97" t="s">
        <v>3464</v>
      </c>
      <c r="C17" s="98" t="s">
        <v>3612</v>
      </c>
      <c r="D17" s="3" t="s">
        <v>2266</v>
      </c>
      <c r="E17" s="99" t="str">
        <f>VLOOKUP(D17,[1]type3!C$1:E$65536,2,0)</f>
        <v>บริษัท มาเธอร์มาร์เก็ตติ้ง จำกัด</v>
      </c>
      <c r="F17" s="99" t="str">
        <f>VLOOKUP(E17,[1]type3!D$1:F$65536,2,0)</f>
        <v>24 ถ.มหาราช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5</v>
      </c>
      <c r="K17" s="49">
        <f t="shared" si="1"/>
        <v>20</v>
      </c>
      <c r="L17" s="101">
        <f t="shared" si="3"/>
        <v>1.4000000000000001</v>
      </c>
      <c r="M17" s="101">
        <f t="shared" si="4"/>
        <v>21.4</v>
      </c>
      <c r="N17" s="101">
        <v>1.4</v>
      </c>
      <c r="O17" s="101">
        <f t="shared" si="0"/>
        <v>21.4</v>
      </c>
      <c r="P17" s="100">
        <v>21.5</v>
      </c>
      <c r="Q17" s="102"/>
      <c r="R17" s="103"/>
      <c r="S17" s="114"/>
      <c r="T17" s="114"/>
      <c r="U17" s="114"/>
      <c r="V17" s="39"/>
      <c r="W17" s="31"/>
    </row>
    <row r="18" spans="1:23" x14ac:dyDescent="0.4">
      <c r="A18" s="96">
        <v>14</v>
      </c>
      <c r="B18" s="97" t="s">
        <v>3464</v>
      </c>
      <c r="C18" s="98" t="s">
        <v>3613</v>
      </c>
      <c r="D18" s="3" t="s">
        <v>3194</v>
      </c>
      <c r="E18" s="99" t="str">
        <f>VLOOKUP(D18,[1]type3!C$1:E$65536,2,0)</f>
        <v>นางจันทรา ตันสกุล</v>
      </c>
      <c r="F18" s="99" t="str">
        <f>VLOOKUP(E18,[1]type3!D$1:F$65536,2,0)</f>
        <v>34/14 ต.ปากน้ำ อ.เมืองกระบี่ จ.กระบี่</v>
      </c>
      <c r="G18" s="3" t="s">
        <v>59</v>
      </c>
      <c r="H18" s="5">
        <v>0</v>
      </c>
      <c r="I18" s="49">
        <v>0</v>
      </c>
      <c r="J18" s="100">
        <v>4</v>
      </c>
      <c r="K18" s="49">
        <f t="shared" si="1"/>
        <v>16</v>
      </c>
      <c r="L18" s="101">
        <f t="shared" si="3"/>
        <v>1.1200000000000001</v>
      </c>
      <c r="M18" s="101">
        <f t="shared" si="4"/>
        <v>17.12</v>
      </c>
      <c r="N18" s="101">
        <v>1.1200000000000001</v>
      </c>
      <c r="O18" s="101">
        <f t="shared" si="0"/>
        <v>17.12</v>
      </c>
      <c r="P18" s="100">
        <v>17.25</v>
      </c>
      <c r="Q18" s="102"/>
      <c r="R18" s="103"/>
      <c r="S18" s="114"/>
      <c r="T18" s="114"/>
      <c r="U18" s="114"/>
      <c r="V18" s="39"/>
      <c r="W18" s="31"/>
    </row>
    <row r="19" spans="1:23" x14ac:dyDescent="0.4">
      <c r="A19" s="96">
        <v>15</v>
      </c>
      <c r="B19" s="97" t="s">
        <v>3464</v>
      </c>
      <c r="C19" s="98" t="s">
        <v>3614</v>
      </c>
      <c r="D19" s="3" t="s">
        <v>2592</v>
      </c>
      <c r="E19" s="99" t="str">
        <f>VLOOKUP(D19,[1]type3!C$1:E$65536,2,0)</f>
        <v>นายปาก ขนานใต้ (ร้านบากุส พิซซ่า)</v>
      </c>
      <c r="F19" s="99" t="str">
        <f>VLOOKUP(E19,[1]type3!D$1:F$65536,2,0)</f>
        <v>44/7 ถ.กระบี่ ต.ปากน้ำ อ.เมืองกระบี่ จ.กระบี่</v>
      </c>
      <c r="G19" s="3" t="s">
        <v>59</v>
      </c>
      <c r="H19" s="5">
        <v>0</v>
      </c>
      <c r="I19" s="49">
        <v>0</v>
      </c>
      <c r="J19" s="100">
        <v>36</v>
      </c>
      <c r="K19" s="49">
        <f t="shared" si="1"/>
        <v>144</v>
      </c>
      <c r="L19" s="101">
        <f t="shared" si="3"/>
        <v>10.080000000000002</v>
      </c>
      <c r="M19" s="101">
        <f t="shared" si="4"/>
        <v>154.08000000000001</v>
      </c>
      <c r="N19" s="101">
        <v>10.08</v>
      </c>
      <c r="O19" s="101">
        <f t="shared" si="0"/>
        <v>154.08000000000001</v>
      </c>
      <c r="P19" s="100">
        <v>154.25</v>
      </c>
      <c r="Q19" s="102"/>
      <c r="R19" s="103"/>
      <c r="S19" s="114"/>
      <c r="T19" s="114"/>
      <c r="U19" s="114"/>
      <c r="V19" s="39"/>
      <c r="W19" s="31"/>
    </row>
    <row r="20" spans="1:23" x14ac:dyDescent="0.4">
      <c r="A20" s="96">
        <v>16</v>
      </c>
      <c r="B20" s="97" t="s">
        <v>3464</v>
      </c>
      <c r="C20" s="98" t="s">
        <v>3615</v>
      </c>
      <c r="D20" s="3" t="s">
        <v>2596</v>
      </c>
      <c r="E20" s="99" t="str">
        <f>VLOOKUP(D20,[1]type3!C$1:E$65536,2,0)</f>
        <v>นายวิฑูรย์ แซ่ไล่ (บริษัทภูเก็ตเธียรทองจำกัด)</v>
      </c>
      <c r="F20" s="99" t="str">
        <f>VLOOKUP(E20,[1]type3!D$1:F$65536,2,0)</f>
        <v>48/80 ถ.กระบี่ ต.ปากน้ำ อ.เมืองกระบี่ จ.กระบี่</v>
      </c>
      <c r="G20" s="3" t="s">
        <v>3252</v>
      </c>
      <c r="H20" s="5">
        <v>136</v>
      </c>
      <c r="I20" s="49">
        <v>9.52</v>
      </c>
      <c r="J20" s="100">
        <v>38</v>
      </c>
      <c r="K20" s="49">
        <f t="shared" si="1"/>
        <v>152</v>
      </c>
      <c r="L20" s="101">
        <f t="shared" si="3"/>
        <v>10.64</v>
      </c>
      <c r="M20" s="101">
        <f t="shared" si="4"/>
        <v>162.63999999999999</v>
      </c>
      <c r="N20" s="101">
        <v>20.16</v>
      </c>
      <c r="O20" s="101">
        <f t="shared" si="0"/>
        <v>308.16000000000003</v>
      </c>
      <c r="P20" s="100">
        <v>308.25</v>
      </c>
      <c r="Q20" s="102"/>
      <c r="R20" s="103"/>
      <c r="S20" s="114"/>
      <c r="T20" s="114"/>
      <c r="U20" s="114"/>
      <c r="V20" s="39"/>
      <c r="W20" s="31"/>
    </row>
    <row r="21" spans="1:23" x14ac:dyDescent="0.4">
      <c r="A21" s="96">
        <v>17</v>
      </c>
      <c r="B21" s="97" t="s">
        <v>3464</v>
      </c>
      <c r="C21" s="98" t="s">
        <v>3616</v>
      </c>
      <c r="D21" s="3" t="s">
        <v>2458</v>
      </c>
      <c r="E21" s="99" t="str">
        <f>VLOOKUP(D21,[1]type3!C$1:E$65536,2,0)</f>
        <v>นายสุวิทย์ บุญชนะวิวัฒน์</v>
      </c>
      <c r="F21" s="99" t="str">
        <f>VLOOKUP(E21,[1]type3!D$1:F$65536,2,0)</f>
        <v>3/20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4</v>
      </c>
      <c r="K21" s="49">
        <f t="shared" si="1"/>
        <v>16</v>
      </c>
      <c r="L21" s="101">
        <f t="shared" si="3"/>
        <v>1.1200000000000001</v>
      </c>
      <c r="M21" s="101">
        <f t="shared" si="4"/>
        <v>17.12</v>
      </c>
      <c r="N21" s="101">
        <v>1.1200000000000001</v>
      </c>
      <c r="O21" s="101">
        <f t="shared" si="0"/>
        <v>17.12</v>
      </c>
      <c r="P21" s="100">
        <v>17.25</v>
      </c>
      <c r="Q21" s="102"/>
      <c r="R21" s="103"/>
      <c r="S21" s="114"/>
      <c r="T21" s="114"/>
      <c r="U21" s="114"/>
      <c r="V21" s="39"/>
      <c r="W21" s="31"/>
    </row>
    <row r="22" spans="1:23" x14ac:dyDescent="0.4">
      <c r="A22" s="96">
        <v>18</v>
      </c>
      <c r="B22" s="97" t="s">
        <v>3464</v>
      </c>
      <c r="C22" s="98" t="s">
        <v>3617</v>
      </c>
      <c r="D22" s="3" t="s">
        <v>2789</v>
      </c>
      <c r="E22" s="99" t="str">
        <f>VLOOKUP(D22,[1]type3!C$1:E$65536,2,0)</f>
        <v>นางรพีพรรณ กาลสัมฤทธิ์</v>
      </c>
      <c r="F22" s="99" t="str">
        <f>VLOOKUP(E22,[1]type3!D$1:F$65536,2,0)</f>
        <v>287/18 ถ.อุตรกิจ ต.ปากน้ำ อ.เมืองกระบี่ จ.กระบี่</v>
      </c>
      <c r="G22" s="3" t="s">
        <v>3660</v>
      </c>
      <c r="H22" s="5">
        <v>23048</v>
      </c>
      <c r="I22" s="49">
        <v>1613.36</v>
      </c>
      <c r="J22" s="100">
        <v>154</v>
      </c>
      <c r="K22" s="49">
        <f t="shared" si="1"/>
        <v>616</v>
      </c>
      <c r="L22" s="101">
        <f t="shared" si="3"/>
        <v>43.120000000000005</v>
      </c>
      <c r="M22" s="101">
        <f t="shared" si="4"/>
        <v>659.12</v>
      </c>
      <c r="N22" s="101">
        <v>1656.48</v>
      </c>
      <c r="O22" s="101">
        <f t="shared" si="0"/>
        <v>25320.48</v>
      </c>
      <c r="P22" s="100">
        <v>25320.5</v>
      </c>
      <c r="Q22" s="102"/>
      <c r="R22" s="103"/>
      <c r="S22" s="114">
        <f>SUM(N9:N22)</f>
        <v>1831.76</v>
      </c>
      <c r="T22" s="114">
        <f>SUM(O9:O22)</f>
        <v>27999.759999999998</v>
      </c>
      <c r="U22" s="114">
        <f>SUM(P9:P22)</f>
        <v>28001.5</v>
      </c>
      <c r="V22" s="39">
        <v>28001.5</v>
      </c>
      <c r="W22" s="31"/>
    </row>
    <row r="23" spans="1:23" x14ac:dyDescent="0.4">
      <c r="A23" s="96">
        <v>19</v>
      </c>
      <c r="B23" s="97" t="s">
        <v>3528</v>
      </c>
      <c r="C23" s="98" t="s">
        <v>3618</v>
      </c>
      <c r="D23" s="3" t="s">
        <v>2251</v>
      </c>
      <c r="E23" s="99" t="str">
        <f>VLOOKUP(D23,[1]type3!C$1:E$65536,2,0)</f>
        <v>บริษัท โฮลิสติก สปา แอนด์ บิวตี้ จำกัด เลขที่ผู้เสียภาษีอากร 0105546030703</v>
      </c>
      <c r="F23" s="99" t="str">
        <f>VLOOKUP(E23,[1]type3!D$1:F$65536,2,0)</f>
        <v>12 ถ.มหาราช ต.ปากน้ำ อ.เมืองกระบี่ จ.กระบี่ (สาขา 49)</v>
      </c>
      <c r="G23" s="3" t="s">
        <v>59</v>
      </c>
      <c r="H23" s="5">
        <v>0</v>
      </c>
      <c r="I23" s="49">
        <v>0</v>
      </c>
      <c r="J23" s="100">
        <v>40</v>
      </c>
      <c r="K23" s="49">
        <f t="shared" si="1"/>
        <v>160</v>
      </c>
      <c r="L23" s="101">
        <f t="shared" si="2"/>
        <v>11.200000000000001</v>
      </c>
      <c r="M23" s="101">
        <f>SUM(K23+L23)</f>
        <v>171.2</v>
      </c>
      <c r="N23" s="101">
        <v>11.2</v>
      </c>
      <c r="O23" s="101">
        <f t="shared" si="0"/>
        <v>171.2</v>
      </c>
      <c r="P23" s="101">
        <v>171.25</v>
      </c>
      <c r="Q23" s="102"/>
      <c r="R23" s="103"/>
      <c r="U23" s="31"/>
      <c r="V23" s="39"/>
      <c r="W23" s="31"/>
    </row>
    <row r="24" spans="1:23" x14ac:dyDescent="0.4">
      <c r="A24" s="96">
        <v>20</v>
      </c>
      <c r="B24" s="97" t="s">
        <v>3528</v>
      </c>
      <c r="C24" s="98" t="s">
        <v>3619</v>
      </c>
      <c r="D24" s="3" t="s">
        <v>2298</v>
      </c>
      <c r="E24" s="99" t="str">
        <f>VLOOKUP(D24,[1]type3!C$1:E$65536,2,0)</f>
        <v>นายเอกลักษณ์ ศักรภพพ์กุล-ปากทางศรีสวัสดิ</v>
      </c>
      <c r="F24" s="99" t="str">
        <f>VLOOKUP(E24,[1]type3!D$1:F$65536,2,0)</f>
        <v>64 ถ.มหาราช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10</v>
      </c>
      <c r="K24" s="49">
        <f t="shared" si="1"/>
        <v>40</v>
      </c>
      <c r="L24" s="101">
        <f t="shared" si="2"/>
        <v>2.8000000000000003</v>
      </c>
      <c r="M24" s="101">
        <f t="shared" ref="M24:M84" si="5">SUM(K24+L24)</f>
        <v>42.8</v>
      </c>
      <c r="N24" s="101">
        <v>2.8</v>
      </c>
      <c r="O24" s="101">
        <f t="shared" si="0"/>
        <v>42.8</v>
      </c>
      <c r="P24" s="100">
        <v>43</v>
      </c>
      <c r="Q24" s="102"/>
      <c r="R24" s="103"/>
      <c r="S24" s="104"/>
      <c r="T24" s="104"/>
      <c r="U24" s="104"/>
      <c r="V24" s="39"/>
      <c r="W24" s="31"/>
    </row>
    <row r="25" spans="1:23" x14ac:dyDescent="0.4">
      <c r="A25" s="96">
        <v>21</v>
      </c>
      <c r="B25" s="97" t="s">
        <v>3528</v>
      </c>
      <c r="C25" s="98" t="s">
        <v>3620</v>
      </c>
      <c r="D25" s="3" t="s">
        <v>2303</v>
      </c>
      <c r="E25" s="99" t="str">
        <f>VLOOKUP(D25,[1]type3!C$1:E$65536,2,0)</f>
        <v>บริษัทโชคภัทรไพศานต์ จำกัด (ขายของ)</v>
      </c>
      <c r="F25" s="99" t="str">
        <f>VLOOKUP(E25,[1]type3!D$1:F$65536,2,0)</f>
        <v>76 ถ.มหาราช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32</v>
      </c>
      <c r="K25" s="49">
        <f t="shared" si="1"/>
        <v>128</v>
      </c>
      <c r="L25" s="101">
        <f t="shared" si="2"/>
        <v>8.9600000000000009</v>
      </c>
      <c r="M25" s="101">
        <f t="shared" si="5"/>
        <v>136.96</v>
      </c>
      <c r="N25" s="101">
        <v>8.9600000000000009</v>
      </c>
      <c r="O25" s="101">
        <f t="shared" si="0"/>
        <v>136.96</v>
      </c>
      <c r="P25" s="101">
        <v>137</v>
      </c>
      <c r="Q25" s="102"/>
      <c r="R25" s="103"/>
      <c r="S25" s="104"/>
      <c r="T25" s="104"/>
      <c r="U25" s="104"/>
      <c r="V25" s="39"/>
      <c r="W25" s="31"/>
    </row>
    <row r="26" spans="1:23" x14ac:dyDescent="0.4">
      <c r="A26" s="96">
        <v>22</v>
      </c>
      <c r="B26" s="97" t="s">
        <v>3528</v>
      </c>
      <c r="C26" s="98" t="s">
        <v>3621</v>
      </c>
      <c r="D26" s="3" t="s">
        <v>2316</v>
      </c>
      <c r="E26" s="99" t="str">
        <f>VLOOKUP(D26,[1]type3!C$1:E$65536,2,0)</f>
        <v>นายอนันต์ ป่อน้อย (มานะชัยเภสัช)</v>
      </c>
      <c r="F26" s="99" t="str">
        <f>VLOOKUP(E26,[1]type3!D$1:F$65536,2,0)</f>
        <v>84 ถ.มหาราช ต.ปากน้ำ อ.เมืองกระบี่ จ.กระบี่</v>
      </c>
      <c r="G26" s="3" t="s">
        <v>59</v>
      </c>
      <c r="H26" s="5">
        <v>0</v>
      </c>
      <c r="I26" s="49">
        <v>0</v>
      </c>
      <c r="J26" s="100">
        <v>47</v>
      </c>
      <c r="K26" s="49">
        <f t="shared" si="1"/>
        <v>188</v>
      </c>
      <c r="L26" s="101">
        <f t="shared" si="2"/>
        <v>13.160000000000002</v>
      </c>
      <c r="M26" s="101">
        <f t="shared" si="5"/>
        <v>201.16</v>
      </c>
      <c r="N26" s="101">
        <v>13.16</v>
      </c>
      <c r="O26" s="101">
        <f t="shared" si="0"/>
        <v>201.16</v>
      </c>
      <c r="P26" s="100">
        <v>201.25</v>
      </c>
      <c r="Q26" s="102"/>
      <c r="R26" s="103"/>
      <c r="S26" s="104"/>
      <c r="T26" s="104"/>
      <c r="U26" s="104"/>
      <c r="V26" s="104"/>
      <c r="W26" s="31"/>
    </row>
    <row r="27" spans="1:23" x14ac:dyDescent="0.4">
      <c r="A27" s="96">
        <v>23</v>
      </c>
      <c r="B27" s="97" t="s">
        <v>3528</v>
      </c>
      <c r="C27" s="98" t="s">
        <v>3622</v>
      </c>
      <c r="D27" s="3" t="s">
        <v>2328</v>
      </c>
      <c r="E27" s="99" t="str">
        <f>VLOOKUP(D27,[1]type3!C$1:E$65536,2,0)</f>
        <v>บริษัท โชคดีสหพัฒน์ จำกัด  เลขที่ผู้เสียภาษีอากร 0815559001603</v>
      </c>
      <c r="F27" s="99" t="str">
        <f>VLOOKUP(E27,[1]type3!D$1:F$65536,2,0)</f>
        <v>88/16-17 ถ.มหาราช ต.ปากน้ำ อ.เมืองกระบี่ จ.กระบี่</v>
      </c>
      <c r="G27" s="3" t="s">
        <v>59</v>
      </c>
      <c r="H27" s="5">
        <v>0</v>
      </c>
      <c r="I27" s="49">
        <v>0</v>
      </c>
      <c r="J27" s="100">
        <v>30</v>
      </c>
      <c r="K27" s="49">
        <f t="shared" si="1"/>
        <v>120</v>
      </c>
      <c r="L27" s="101">
        <f t="shared" si="2"/>
        <v>8.4</v>
      </c>
      <c r="M27" s="101">
        <f t="shared" si="5"/>
        <v>128.4</v>
      </c>
      <c r="N27" s="101">
        <v>8.4</v>
      </c>
      <c r="O27" s="101">
        <f t="shared" si="0"/>
        <v>128.4</v>
      </c>
      <c r="P27" s="101">
        <v>128.5</v>
      </c>
      <c r="Q27" s="102"/>
      <c r="R27" s="103"/>
      <c r="S27" s="104"/>
      <c r="T27" s="104"/>
      <c r="U27" s="31"/>
      <c r="V27" s="39"/>
      <c r="W27" s="31"/>
    </row>
    <row r="28" spans="1:23" x14ac:dyDescent="0.4">
      <c r="A28" s="96">
        <v>24</v>
      </c>
      <c r="B28" s="97" t="s">
        <v>3528</v>
      </c>
      <c r="C28" s="98" t="s">
        <v>3623</v>
      </c>
      <c r="D28" s="3" t="s">
        <v>2324</v>
      </c>
      <c r="E28" s="99" t="str">
        <f>VLOOKUP(D28,[1]type3!C$1:E$65536,2,0)</f>
        <v>นายณัฐพล วัฒนวีรชัย (ห้างทองสามารถ)</v>
      </c>
      <c r="F28" s="99" t="str">
        <f>VLOOKUP(E28,[1]type3!D$1:F$65536,2,0)</f>
        <v>88/10 ถ.มหาราช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21</v>
      </c>
      <c r="K28" s="49">
        <f t="shared" si="1"/>
        <v>84</v>
      </c>
      <c r="L28" s="101">
        <f t="shared" si="2"/>
        <v>5.8800000000000008</v>
      </c>
      <c r="M28" s="101">
        <f t="shared" si="5"/>
        <v>89.88</v>
      </c>
      <c r="N28" s="101">
        <v>5.88</v>
      </c>
      <c r="O28" s="101">
        <f t="shared" si="0"/>
        <v>89.88</v>
      </c>
      <c r="P28" s="100">
        <v>90</v>
      </c>
      <c r="Q28" s="102"/>
      <c r="R28" s="103"/>
      <c r="S28" s="105"/>
      <c r="T28" s="105"/>
      <c r="U28" s="31"/>
      <c r="V28" s="39"/>
      <c r="W28" s="31"/>
    </row>
    <row r="29" spans="1:23" x14ac:dyDescent="0.4">
      <c r="A29" s="96">
        <v>25</v>
      </c>
      <c r="B29" s="97" t="s">
        <v>3528</v>
      </c>
      <c r="C29" s="98" t="s">
        <v>3624</v>
      </c>
      <c r="D29" s="3" t="s">
        <v>2322</v>
      </c>
      <c r="E29" s="99" t="str">
        <f>VLOOKUP(D29,[1]type3!C$1:E$65536,2,0)</f>
        <v>นายปิยะพล วนอุกฤษฏ์ (ห้างทองสามารถ)</v>
      </c>
      <c r="F29" s="99" t="str">
        <f>VLOOKUP(E29,[1]type3!D$1:F$65536,2,0)</f>
        <v>88/9 ถ.มหาราช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10</v>
      </c>
      <c r="K29" s="49">
        <f t="shared" si="1"/>
        <v>40</v>
      </c>
      <c r="L29" s="101">
        <f t="shared" si="2"/>
        <v>2.8000000000000003</v>
      </c>
      <c r="M29" s="101">
        <f t="shared" si="5"/>
        <v>42.8</v>
      </c>
      <c r="N29" s="101">
        <v>2.8</v>
      </c>
      <c r="O29" s="101">
        <f t="shared" si="0"/>
        <v>42.8</v>
      </c>
      <c r="P29" s="101">
        <v>43</v>
      </c>
      <c r="Q29" s="102"/>
      <c r="R29" s="103"/>
      <c r="S29" s="104"/>
      <c r="T29" s="104"/>
      <c r="U29" s="104"/>
      <c r="V29" s="104"/>
      <c r="W29" s="31"/>
    </row>
    <row r="30" spans="1:23" x14ac:dyDescent="0.4">
      <c r="A30" s="96">
        <v>26</v>
      </c>
      <c r="B30" s="97" t="s">
        <v>3528</v>
      </c>
      <c r="C30" s="98" t="s">
        <v>3625</v>
      </c>
      <c r="D30" s="3" t="s">
        <v>2320</v>
      </c>
      <c r="E30" s="99" t="str">
        <f>VLOOKUP(D30,[1]type3!C$1:E$65536,2,0)</f>
        <v>นายยงสิทธิ์ อนันต์เศรษฐการ (Anda Travel&amp;Tour)</v>
      </c>
      <c r="F30" s="99" t="str">
        <f>VLOOKUP(E30,[1]type3!D$1:F$65536,2,0)</f>
        <v>88/8 ถ.มหาราช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4</v>
      </c>
      <c r="K30" s="49">
        <f t="shared" si="1"/>
        <v>16</v>
      </c>
      <c r="L30" s="101">
        <f t="shared" si="2"/>
        <v>1.1200000000000001</v>
      </c>
      <c r="M30" s="101">
        <f t="shared" si="5"/>
        <v>17.12</v>
      </c>
      <c r="N30" s="101">
        <v>1.1200000000000001</v>
      </c>
      <c r="O30" s="101">
        <f t="shared" si="0"/>
        <v>17.12</v>
      </c>
      <c r="P30" s="100">
        <v>17.25</v>
      </c>
      <c r="Q30" s="102"/>
      <c r="R30" s="103"/>
      <c r="S30" s="104"/>
      <c r="T30" s="104"/>
      <c r="U30" s="104"/>
      <c r="V30" s="104"/>
      <c r="W30" s="31"/>
    </row>
    <row r="31" spans="1:23" x14ac:dyDescent="0.4">
      <c r="A31" s="96">
        <v>27</v>
      </c>
      <c r="B31" s="97" t="s">
        <v>3528</v>
      </c>
      <c r="C31" s="98" t="s">
        <v>3626</v>
      </c>
      <c r="D31" s="3" t="s">
        <v>2318</v>
      </c>
      <c r="E31" s="99" t="str">
        <f>VLOOKUP(D31,[1]type3!C$1:E$65536,2,0)</f>
        <v>นางอรวรรณ อุดมวิศวกุล (หจก.กระบี่ไพศาลลิซซิ่ง)</v>
      </c>
      <c r="F31" s="99" t="str">
        <f>VLOOKUP(E31,[1]type3!D$1:F$65536,2,0)</f>
        <v>88/6-7 ถ.มหาราช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5</v>
      </c>
      <c r="K31" s="49">
        <f t="shared" si="1"/>
        <v>20</v>
      </c>
      <c r="L31" s="101">
        <f t="shared" si="2"/>
        <v>1.4000000000000001</v>
      </c>
      <c r="M31" s="101">
        <f t="shared" si="5"/>
        <v>21.4</v>
      </c>
      <c r="N31" s="101">
        <v>1.4</v>
      </c>
      <c r="O31" s="101">
        <f t="shared" si="0"/>
        <v>21.4</v>
      </c>
      <c r="P31" s="101">
        <v>21.5</v>
      </c>
      <c r="Q31" s="102"/>
      <c r="R31" s="103"/>
      <c r="S31" s="104"/>
      <c r="T31" s="104"/>
      <c r="U31" s="31"/>
      <c r="V31" s="39"/>
      <c r="W31" s="31"/>
    </row>
    <row r="32" spans="1:23" x14ac:dyDescent="0.4">
      <c r="A32" s="96">
        <v>28</v>
      </c>
      <c r="B32" s="97" t="s">
        <v>3528</v>
      </c>
      <c r="C32" s="98" t="s">
        <v>3627</v>
      </c>
      <c r="D32" s="3" t="s">
        <v>2329</v>
      </c>
      <c r="E32" s="99" t="str">
        <f>VLOOKUP(D32,[1]type3!C$1:E$65536,2,0)</f>
        <v>บริษัทศรีผ่อง จำกัด</v>
      </c>
      <c r="F32" s="99" t="str">
        <f>VLOOKUP(E32,[1]type3!D$1:F$65536,2,0)</f>
        <v>88/21-22 ถ.มหาราช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13</v>
      </c>
      <c r="K32" s="49">
        <f t="shared" si="1"/>
        <v>52</v>
      </c>
      <c r="L32" s="101">
        <f t="shared" si="2"/>
        <v>3.6400000000000006</v>
      </c>
      <c r="M32" s="101">
        <f t="shared" si="5"/>
        <v>55.64</v>
      </c>
      <c r="N32" s="101">
        <v>3.64</v>
      </c>
      <c r="O32" s="101">
        <f t="shared" si="0"/>
        <v>55.64</v>
      </c>
      <c r="P32" s="100">
        <v>55.75</v>
      </c>
      <c r="Q32" s="102"/>
      <c r="R32" s="103"/>
      <c r="S32" s="104"/>
      <c r="T32" s="104"/>
      <c r="U32" s="104"/>
      <c r="V32" s="39"/>
      <c r="W32" s="31"/>
    </row>
    <row r="33" spans="1:23" x14ac:dyDescent="0.4">
      <c r="A33" s="96">
        <v>29</v>
      </c>
      <c r="B33" s="97" t="s">
        <v>3528</v>
      </c>
      <c r="C33" s="98" t="s">
        <v>3628</v>
      </c>
      <c r="D33" s="3" t="s">
        <v>2331</v>
      </c>
      <c r="E33" s="99" t="str">
        <f>VLOOKUP(D33,[1]type3!C$1:E$65536,2,0)</f>
        <v>หจก.กระบี่อำนวยทรัพย์</v>
      </c>
      <c r="F33" s="99" t="str">
        <f>VLOOKUP(E33,[1]type3!D$1:F$65536,2,0)</f>
        <v>88/25-26 ถ.มหาราช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14</v>
      </c>
      <c r="K33" s="49">
        <f t="shared" si="1"/>
        <v>56</v>
      </c>
      <c r="L33" s="101">
        <f t="shared" si="2"/>
        <v>3.9200000000000004</v>
      </c>
      <c r="M33" s="101">
        <f t="shared" si="5"/>
        <v>59.92</v>
      </c>
      <c r="N33" s="101">
        <v>3.92</v>
      </c>
      <c r="O33" s="101">
        <f t="shared" si="0"/>
        <v>59.92</v>
      </c>
      <c r="P33" s="101">
        <v>60</v>
      </c>
      <c r="Q33" s="102"/>
      <c r="R33" s="103"/>
      <c r="S33" s="104"/>
      <c r="T33" s="104"/>
      <c r="U33" s="31"/>
      <c r="V33" s="39"/>
      <c r="W33" s="31"/>
    </row>
    <row r="34" spans="1:23" x14ac:dyDescent="0.4">
      <c r="A34" s="96">
        <v>30</v>
      </c>
      <c r="B34" s="97" t="s">
        <v>3528</v>
      </c>
      <c r="C34" s="98" t="s">
        <v>3629</v>
      </c>
      <c r="D34" s="3" t="s">
        <v>2358</v>
      </c>
      <c r="E34" s="99" t="str">
        <f>VLOOKUP(D34,[1]type3!C$1:E$65536,2,0)</f>
        <v>นายวิรุจ คงธนาไพบูลย์</v>
      </c>
      <c r="F34" s="99" t="str">
        <f>VLOOKUP(E34,[1]type3!D$1:F$65536,2,0)</f>
        <v>94/2 ถ.มหาราช ต.ปากน้ำ อ.เมืองกระบี่ จ.กระบี่</v>
      </c>
      <c r="G34" s="3" t="s">
        <v>59</v>
      </c>
      <c r="H34" s="5">
        <v>0</v>
      </c>
      <c r="I34" s="49">
        <v>0</v>
      </c>
      <c r="J34" s="100">
        <v>2</v>
      </c>
      <c r="K34" s="49">
        <f t="shared" si="1"/>
        <v>8</v>
      </c>
      <c r="L34" s="101">
        <f t="shared" si="2"/>
        <v>0.56000000000000005</v>
      </c>
      <c r="M34" s="101">
        <f t="shared" si="5"/>
        <v>8.56</v>
      </c>
      <c r="N34" s="101">
        <v>0.56000000000000005</v>
      </c>
      <c r="O34" s="101">
        <f t="shared" si="0"/>
        <v>8.56</v>
      </c>
      <c r="P34" s="100">
        <v>8.75</v>
      </c>
      <c r="Q34" s="102"/>
      <c r="R34" s="103"/>
      <c r="S34" s="104"/>
      <c r="T34" s="104"/>
      <c r="U34" s="104"/>
      <c r="V34" s="39"/>
      <c r="W34" s="31"/>
    </row>
    <row r="35" spans="1:23" x14ac:dyDescent="0.4">
      <c r="A35" s="96">
        <v>31</v>
      </c>
      <c r="B35" s="97" t="s">
        <v>3528</v>
      </c>
      <c r="C35" s="98" t="s">
        <v>3630</v>
      </c>
      <c r="D35" s="3" t="s">
        <v>2381</v>
      </c>
      <c r="E35" s="99" t="str">
        <f>VLOOKUP(D35,[1]type3!C$1:E$65536,2,0)</f>
        <v>นายประทีป ซังเจริญสุข (ข้างข้าวมันไก่)</v>
      </c>
      <c r="F35" s="99" t="str">
        <f>VLOOKUP(E35,[1]type3!D$1:F$65536,2,0)</f>
        <v>132/4 ถ.มหาราช ต.ปากน้ำ อ.เมืองกระบี่ จ.กระบี่</v>
      </c>
      <c r="G35" s="3" t="s">
        <v>59</v>
      </c>
      <c r="H35" s="5">
        <v>0</v>
      </c>
      <c r="I35" s="49">
        <v>0</v>
      </c>
      <c r="J35" s="100">
        <v>3</v>
      </c>
      <c r="K35" s="49">
        <f t="shared" si="1"/>
        <v>12</v>
      </c>
      <c r="L35" s="101">
        <f t="shared" si="2"/>
        <v>0.84000000000000008</v>
      </c>
      <c r="M35" s="101">
        <f t="shared" si="5"/>
        <v>12.84</v>
      </c>
      <c r="N35" s="101">
        <v>0.84</v>
      </c>
      <c r="O35" s="101">
        <f t="shared" si="0"/>
        <v>12.84</v>
      </c>
      <c r="P35" s="101">
        <v>13</v>
      </c>
      <c r="Q35" s="102"/>
      <c r="R35" s="103"/>
      <c r="S35" s="104"/>
      <c r="T35" s="104"/>
      <c r="U35" s="104"/>
      <c r="V35" s="104"/>
      <c r="W35" s="31"/>
    </row>
    <row r="36" spans="1:23" x14ac:dyDescent="0.4">
      <c r="A36" s="96">
        <v>32</v>
      </c>
      <c r="B36" s="97" t="s">
        <v>3528</v>
      </c>
      <c r="C36" s="98" t="s">
        <v>3631</v>
      </c>
      <c r="D36" s="97" t="s">
        <v>2282</v>
      </c>
      <c r="E36" s="99" t="str">
        <f>VLOOKUP(D36,[1]type3!C$1:E$65536,2,0)</f>
        <v>CIMB Thai</v>
      </c>
      <c r="F36" s="99" t="str">
        <f>VLOOKUP(E36,[1]type3!D$1:F$65536,2,0)</f>
        <v>43,45 ถ.มหาราช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7</v>
      </c>
      <c r="K36" s="49">
        <f t="shared" si="1"/>
        <v>28</v>
      </c>
      <c r="L36" s="101">
        <f t="shared" si="2"/>
        <v>1.9600000000000002</v>
      </c>
      <c r="M36" s="101">
        <f t="shared" si="5"/>
        <v>29.96</v>
      </c>
      <c r="N36" s="101">
        <v>1.96</v>
      </c>
      <c r="O36" s="101">
        <f t="shared" si="0"/>
        <v>29.96</v>
      </c>
      <c r="P36" s="100">
        <v>30</v>
      </c>
      <c r="Q36" s="102"/>
      <c r="R36" s="103"/>
      <c r="S36" s="104"/>
      <c r="T36" s="104"/>
      <c r="U36" s="104"/>
      <c r="V36" s="104"/>
      <c r="W36" s="31"/>
    </row>
    <row r="37" spans="1:23" x14ac:dyDescent="0.4">
      <c r="A37" s="96">
        <v>33</v>
      </c>
      <c r="B37" s="97" t="s">
        <v>3528</v>
      </c>
      <c r="C37" s="98" t="s">
        <v>3632</v>
      </c>
      <c r="D37" s="3" t="s">
        <v>2262</v>
      </c>
      <c r="E37" s="99" t="str">
        <f>VLOOKUP(D37,[1]type3!C$1:E$65536,2,0)</f>
        <v>หจก.ลีลาวัฒน์อิเลคทริค</v>
      </c>
      <c r="F37" s="99" t="str">
        <f>VLOOKUP(E37,[1]type3!D$1:F$65536,2,0)</f>
        <v>23 ถ.มหาราช ถนนสายหลัก ต.ปากน้ำ อ.เมืองกระบี่ จ.กระบี่</v>
      </c>
      <c r="G37" s="3" t="s">
        <v>59</v>
      </c>
      <c r="H37" s="5">
        <v>0</v>
      </c>
      <c r="I37" s="49">
        <v>0</v>
      </c>
      <c r="J37" s="100">
        <v>18</v>
      </c>
      <c r="K37" s="49">
        <f t="shared" si="1"/>
        <v>72</v>
      </c>
      <c r="L37" s="101">
        <f t="shared" si="2"/>
        <v>5.0400000000000009</v>
      </c>
      <c r="M37" s="101">
        <f t="shared" si="5"/>
        <v>77.040000000000006</v>
      </c>
      <c r="N37" s="101">
        <v>5.04</v>
      </c>
      <c r="O37" s="101">
        <f t="shared" si="0"/>
        <v>77.040000000000006</v>
      </c>
      <c r="P37" s="101">
        <v>77.25</v>
      </c>
      <c r="Q37" s="102"/>
      <c r="R37" s="103"/>
      <c r="S37" s="104"/>
      <c r="T37" s="104"/>
      <c r="U37" s="31"/>
      <c r="V37" s="39"/>
      <c r="W37" s="31"/>
    </row>
    <row r="38" spans="1:23" x14ac:dyDescent="0.4">
      <c r="A38" s="96">
        <v>34</v>
      </c>
      <c r="B38" s="97" t="s">
        <v>3528</v>
      </c>
      <c r="C38" s="98" t="s">
        <v>3633</v>
      </c>
      <c r="D38" s="3" t="s">
        <v>2256</v>
      </c>
      <c r="E38" s="99" t="str">
        <f>VLOOKUP(D38,[1]type3!C$1:E$65536,2,0)</f>
        <v>นายวสันต์ จิตชาญวิชัย</v>
      </c>
      <c r="F38" s="99" t="str">
        <f>VLOOKUP(E38,[1]type3!D$1:F$65536,2,0)</f>
        <v>15 ถ.มหาราช ต.ปากน้ำ อ.เมืองกระบี่ จ.กระบี่</v>
      </c>
      <c r="G38" s="3" t="s">
        <v>59</v>
      </c>
      <c r="H38" s="5">
        <v>0</v>
      </c>
      <c r="I38" s="49">
        <v>0</v>
      </c>
      <c r="J38" s="100">
        <v>16</v>
      </c>
      <c r="K38" s="49">
        <f t="shared" si="1"/>
        <v>64</v>
      </c>
      <c r="L38" s="101">
        <f t="shared" si="2"/>
        <v>4.4800000000000004</v>
      </c>
      <c r="M38" s="101">
        <f t="shared" si="5"/>
        <v>68.48</v>
      </c>
      <c r="N38" s="101">
        <v>4.4800000000000004</v>
      </c>
      <c r="O38" s="101">
        <f t="shared" si="0"/>
        <v>68.48</v>
      </c>
      <c r="P38" s="100">
        <v>68.5</v>
      </c>
      <c r="Q38" s="102"/>
      <c r="R38" s="103"/>
      <c r="S38" s="104"/>
      <c r="T38" s="104"/>
      <c r="U38" s="104"/>
      <c r="V38" s="104"/>
      <c r="W38" s="31"/>
    </row>
    <row r="39" spans="1:23" x14ac:dyDescent="0.4">
      <c r="A39" s="96">
        <v>35</v>
      </c>
      <c r="B39" s="97" t="s">
        <v>3528</v>
      </c>
      <c r="C39" s="98" t="s">
        <v>3634</v>
      </c>
      <c r="D39" s="3" t="s">
        <v>2271</v>
      </c>
      <c r="E39" s="99" t="str">
        <f>VLOOKUP(D39,[1]type3!C$1:E$65536,2,0)</f>
        <v>นายสมศักดิ์ ตั้งขันติกุล (ศรีตรังอิเลคทอนิกส์)</v>
      </c>
      <c r="F39" s="99" t="str">
        <f>VLOOKUP(E39,[1]type3!D$1:F$65536,2,0)</f>
        <v>31 ถ.มหาราช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43</v>
      </c>
      <c r="K39" s="49">
        <f t="shared" si="1"/>
        <v>172</v>
      </c>
      <c r="L39" s="101">
        <f t="shared" si="2"/>
        <v>12.040000000000001</v>
      </c>
      <c r="M39" s="101">
        <f t="shared" si="5"/>
        <v>184.04</v>
      </c>
      <c r="N39" s="101">
        <v>12.04</v>
      </c>
      <c r="O39" s="101">
        <f t="shared" si="0"/>
        <v>184.04</v>
      </c>
      <c r="P39" s="101">
        <v>184.25</v>
      </c>
      <c r="Q39" s="102"/>
      <c r="R39" s="103"/>
      <c r="S39" s="104"/>
      <c r="T39" s="104"/>
      <c r="U39" s="31"/>
      <c r="V39" s="39"/>
      <c r="W39" s="31"/>
    </row>
    <row r="40" spans="1:23" x14ac:dyDescent="0.4">
      <c r="A40" s="96">
        <v>36</v>
      </c>
      <c r="B40" s="97" t="s">
        <v>3528</v>
      </c>
      <c r="C40" s="98" t="s">
        <v>3635</v>
      </c>
      <c r="D40" s="3" t="s">
        <v>2292</v>
      </c>
      <c r="E40" s="99" t="str">
        <f>VLOOKUP(D40,[1]type3!C$1:E$65536,2,0)</f>
        <v>บ.ศรีผ่อง(ร้านวินเนอร์)</v>
      </c>
      <c r="F40" s="99" t="str">
        <f>VLOOKUP(E40,[1]type3!D$1:F$65536,2,0)</f>
        <v>57 ถ.มหาราช ต.ปากน้ำ อ.เมืองกระบี่ จ.กระบี่</v>
      </c>
      <c r="G40" s="3" t="s">
        <v>59</v>
      </c>
      <c r="H40" s="5">
        <v>0</v>
      </c>
      <c r="I40" s="49">
        <v>0</v>
      </c>
      <c r="J40" s="100">
        <v>36</v>
      </c>
      <c r="K40" s="49">
        <f t="shared" si="1"/>
        <v>144</v>
      </c>
      <c r="L40" s="101">
        <f t="shared" si="2"/>
        <v>10.080000000000002</v>
      </c>
      <c r="M40" s="101">
        <f t="shared" si="5"/>
        <v>154.08000000000001</v>
      </c>
      <c r="N40" s="101">
        <v>10.08</v>
      </c>
      <c r="O40" s="101">
        <f t="shared" si="0"/>
        <v>154.08000000000001</v>
      </c>
      <c r="P40" s="100">
        <v>154.25</v>
      </c>
      <c r="Q40" s="102"/>
      <c r="R40" s="103"/>
      <c r="S40" s="104"/>
      <c r="T40" s="104"/>
      <c r="U40" s="31"/>
      <c r="W40" s="31"/>
    </row>
    <row r="41" spans="1:23" x14ac:dyDescent="0.4">
      <c r="A41" s="96">
        <v>37</v>
      </c>
      <c r="B41" s="97" t="s">
        <v>3528</v>
      </c>
      <c r="C41" s="98" t="s">
        <v>3636</v>
      </c>
      <c r="D41" s="3" t="s">
        <v>2296</v>
      </c>
      <c r="E41" s="99" t="str">
        <f>VLOOKUP(D41,[1]type3!C$1:E$65536,2,0)</f>
        <v>นายสรรเพชร ธีรสมิทธิโรจน์</v>
      </c>
      <c r="F41" s="99" t="str">
        <f>VLOOKUP(E41,[1]type3!D$1:F$65536,2,0)</f>
        <v>61 ถ.มหาราช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18</v>
      </c>
      <c r="K41" s="49">
        <f t="shared" si="1"/>
        <v>72</v>
      </c>
      <c r="L41" s="101">
        <f t="shared" si="2"/>
        <v>5.0400000000000009</v>
      </c>
      <c r="M41" s="101">
        <f t="shared" si="5"/>
        <v>77.040000000000006</v>
      </c>
      <c r="N41" s="101">
        <v>5.04</v>
      </c>
      <c r="O41" s="101">
        <f t="shared" si="0"/>
        <v>77.040000000000006</v>
      </c>
      <c r="P41" s="101">
        <v>77.25</v>
      </c>
      <c r="Q41" s="102"/>
      <c r="R41" s="103"/>
      <c r="S41" s="104"/>
      <c r="T41" s="104"/>
      <c r="U41" s="104"/>
      <c r="V41" s="104"/>
      <c r="W41" s="31"/>
    </row>
    <row r="42" spans="1:23" x14ac:dyDescent="0.4">
      <c r="A42" s="96">
        <v>38</v>
      </c>
      <c r="B42" s="97" t="s">
        <v>3528</v>
      </c>
      <c r="C42" s="98" t="s">
        <v>3637</v>
      </c>
      <c r="D42" s="3" t="s">
        <v>2364</v>
      </c>
      <c r="E42" s="99" t="str">
        <f>VLOOKUP(D42,[1]type3!C$1:E$65536,2,0)</f>
        <v>นายประชา เจียมวชิร (เจียมพานิช)</v>
      </c>
      <c r="F42" s="99" t="str">
        <f>VLOOKUP(E42,[1]type3!D$1:F$65536,2,0)</f>
        <v>95 ถ.มหาราช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10</v>
      </c>
      <c r="K42" s="49">
        <f t="shared" si="1"/>
        <v>40</v>
      </c>
      <c r="L42" s="101">
        <f t="shared" si="2"/>
        <v>2.8000000000000003</v>
      </c>
      <c r="M42" s="101">
        <f t="shared" si="5"/>
        <v>42.8</v>
      </c>
      <c r="N42" s="101">
        <v>2.8</v>
      </c>
      <c r="O42" s="101">
        <f t="shared" si="0"/>
        <v>42.8</v>
      </c>
      <c r="P42" s="100">
        <v>43</v>
      </c>
      <c r="Q42" s="102"/>
      <c r="R42" s="103"/>
      <c r="S42" s="104"/>
      <c r="T42" s="104"/>
      <c r="U42" s="104"/>
      <c r="V42" s="104"/>
      <c r="W42" s="31"/>
    </row>
    <row r="43" spans="1:23" x14ac:dyDescent="0.4">
      <c r="A43" s="96">
        <v>39</v>
      </c>
      <c r="B43" s="97" t="s">
        <v>3528</v>
      </c>
      <c r="C43" s="98" t="s">
        <v>3638</v>
      </c>
      <c r="D43" s="3" t="s">
        <v>2353</v>
      </c>
      <c r="E43" s="99" t="str">
        <f>VLOOKUP(D43,[1]type3!C$1:E$65536,2,0)</f>
        <v>นางดวงพร สุนทรหัทยา (แว่นท๊อปเจริญ)</v>
      </c>
      <c r="F43" s="99" t="str">
        <f>VLOOKUP(E43,[1]type3!D$1:F$65536,2,0)</f>
        <v>91 ถ.มหาราช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3</v>
      </c>
      <c r="K43" s="49">
        <f t="shared" si="1"/>
        <v>12</v>
      </c>
      <c r="L43" s="101">
        <f t="shared" si="2"/>
        <v>0.84000000000000008</v>
      </c>
      <c r="M43" s="101">
        <f t="shared" si="5"/>
        <v>12.84</v>
      </c>
      <c r="N43" s="101">
        <v>0.84</v>
      </c>
      <c r="O43" s="101">
        <f t="shared" si="0"/>
        <v>12.84</v>
      </c>
      <c r="P43" s="101">
        <v>13</v>
      </c>
      <c r="Q43" s="102"/>
      <c r="R43" s="103"/>
      <c r="S43" s="104"/>
      <c r="T43" s="104"/>
      <c r="U43" s="31"/>
      <c r="V43" s="39"/>
      <c r="W43" s="31"/>
    </row>
    <row r="44" spans="1:23" x14ac:dyDescent="0.4">
      <c r="A44" s="96">
        <v>40</v>
      </c>
      <c r="B44" s="97" t="s">
        <v>3528</v>
      </c>
      <c r="C44" s="98" t="s">
        <v>3639</v>
      </c>
      <c r="D44" s="3" t="s">
        <v>2370</v>
      </c>
      <c r="E44" s="99" t="str">
        <f>VLOOKUP(D44,[1]type3!C$1:E$65536,2,0)</f>
        <v>บริษัทเภสัชกรพรประเสริฐ เลขที่ผู้เสียภาษี 0992001733226</v>
      </c>
      <c r="F44" s="99" t="str">
        <f>VLOOKUP(E44,[1]type3!D$1:F$65536,2,0)</f>
        <v>111 ถ.มหาราช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44</v>
      </c>
      <c r="K44" s="49">
        <f t="shared" si="1"/>
        <v>176</v>
      </c>
      <c r="L44" s="101">
        <f t="shared" si="2"/>
        <v>12.32</v>
      </c>
      <c r="M44" s="101">
        <f t="shared" si="5"/>
        <v>188.32</v>
      </c>
      <c r="N44" s="101">
        <v>12.32</v>
      </c>
      <c r="O44" s="101">
        <f t="shared" si="0"/>
        <v>188.32</v>
      </c>
      <c r="P44" s="100">
        <v>188.5</v>
      </c>
      <c r="Q44" s="102"/>
      <c r="R44" s="103"/>
      <c r="S44" s="104"/>
      <c r="T44" s="104"/>
      <c r="U44" s="65"/>
      <c r="V44" s="39"/>
      <c r="W44" s="31"/>
    </row>
    <row r="45" spans="1:23" x14ac:dyDescent="0.4">
      <c r="A45" s="96">
        <v>41</v>
      </c>
      <c r="B45" s="97" t="s">
        <v>3528</v>
      </c>
      <c r="C45" s="98" t="s">
        <v>3640</v>
      </c>
      <c r="D45" s="3" t="s">
        <v>2386</v>
      </c>
      <c r="E45" s="99" t="str">
        <f>VLOOKUP(D45,[1]type3!C$1:E$65536,2,0)</f>
        <v>นายสมบูรณ์ ครองสิริวัฒน์(หสม.สุวรรณาเภสัช)</v>
      </c>
      <c r="F45" s="99" t="str">
        <f>VLOOKUP(E45,[1]type3!D$1:F$65536,2,0)</f>
        <v>149 ถ.มหาราช ต.ปากน้ำ อ.เมืองกระบี่ จ.กระบี่</v>
      </c>
      <c r="G45" s="3" t="s">
        <v>59</v>
      </c>
      <c r="H45" s="5">
        <v>0</v>
      </c>
      <c r="I45" s="49">
        <v>0</v>
      </c>
      <c r="J45" s="100">
        <v>61</v>
      </c>
      <c r="K45" s="49">
        <f t="shared" si="1"/>
        <v>244</v>
      </c>
      <c r="L45" s="101">
        <f t="shared" si="2"/>
        <v>17.080000000000002</v>
      </c>
      <c r="M45" s="101">
        <f t="shared" si="5"/>
        <v>261.08</v>
      </c>
      <c r="N45" s="101">
        <v>17.079999999999998</v>
      </c>
      <c r="O45" s="101">
        <f t="shared" si="0"/>
        <v>261.08</v>
      </c>
      <c r="P45" s="101">
        <v>261.25</v>
      </c>
      <c r="Q45" s="102"/>
      <c r="R45" s="103"/>
      <c r="S45" s="104"/>
      <c r="T45" s="104"/>
      <c r="U45" s="31"/>
      <c r="V45" s="39"/>
      <c r="W45" s="31"/>
    </row>
    <row r="46" spans="1:23" x14ac:dyDescent="0.4">
      <c r="A46" s="96">
        <v>42</v>
      </c>
      <c r="B46" s="97" t="s">
        <v>3528</v>
      </c>
      <c r="C46" s="98" t="s">
        <v>3641</v>
      </c>
      <c r="D46" s="3" t="s">
        <v>2388</v>
      </c>
      <c r="E46" s="99" t="str">
        <f>VLOOKUP(D46,[1]type3!C$1:E$65536,2,0)</f>
        <v>น.ส.สุธาทิพย์ แซ่เล้า</v>
      </c>
      <c r="F46" s="99" t="str">
        <f>VLOOKUP(E46,[1]type3!D$1:F$65536,2,0)</f>
        <v>159 ถ.มหาราช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11</v>
      </c>
      <c r="K46" s="49">
        <f t="shared" si="1"/>
        <v>44</v>
      </c>
      <c r="L46" s="101">
        <f t="shared" si="2"/>
        <v>3.08</v>
      </c>
      <c r="M46" s="101">
        <f t="shared" si="5"/>
        <v>47.08</v>
      </c>
      <c r="N46" s="101">
        <v>3.08</v>
      </c>
      <c r="O46" s="101">
        <f t="shared" si="0"/>
        <v>47.08</v>
      </c>
      <c r="P46" s="100">
        <v>47.25</v>
      </c>
      <c r="Q46" s="102"/>
      <c r="R46" s="103"/>
      <c r="S46" s="105"/>
      <c r="T46" s="105"/>
      <c r="U46" s="31"/>
      <c r="V46" s="39"/>
      <c r="W46" s="31"/>
    </row>
    <row r="47" spans="1:23" x14ac:dyDescent="0.4">
      <c r="A47" s="96">
        <v>43</v>
      </c>
      <c r="B47" s="97" t="s">
        <v>3528</v>
      </c>
      <c r="C47" s="98" t="s">
        <v>3642</v>
      </c>
      <c r="D47" s="3" t="s">
        <v>2494</v>
      </c>
      <c r="E47" s="99" t="str">
        <f>VLOOKUP(D47,[1]type3!C$1:E$65536,2,0)</f>
        <v>บริษัท โรงแรม กระบี่-โลมา จำกัด เลขที่ผู้เสียภาษีอากร 0815545000430</v>
      </c>
      <c r="F47" s="99" t="str">
        <f>VLOOKUP(E47,[1]type3!D$1:F$65536,2,0)</f>
        <v>18/9 ถ.เจ้าฟ้า ต.ปากน้ำ อ.เมืองกระบี่ จ.กระบี่</v>
      </c>
      <c r="G47" s="3" t="s">
        <v>3469</v>
      </c>
      <c r="H47" s="5">
        <v>872</v>
      </c>
      <c r="I47" s="49">
        <v>61.04</v>
      </c>
      <c r="J47" s="100">
        <v>0</v>
      </c>
      <c r="K47" s="49">
        <f t="shared" si="1"/>
        <v>0</v>
      </c>
      <c r="L47" s="101">
        <f t="shared" si="2"/>
        <v>0</v>
      </c>
      <c r="M47" s="101">
        <f t="shared" si="5"/>
        <v>0</v>
      </c>
      <c r="N47" s="101">
        <v>61.04</v>
      </c>
      <c r="O47" s="101">
        <f t="shared" si="0"/>
        <v>933.04</v>
      </c>
      <c r="P47" s="101">
        <v>1767.75</v>
      </c>
      <c r="Q47" s="102"/>
      <c r="R47" s="103"/>
      <c r="S47" s="104"/>
      <c r="T47" s="104"/>
      <c r="U47" s="31"/>
      <c r="V47" s="39"/>
      <c r="W47" s="31"/>
    </row>
    <row r="48" spans="1:23" x14ac:dyDescent="0.4">
      <c r="A48" s="96">
        <v>44</v>
      </c>
      <c r="B48" s="97" t="s">
        <v>3528</v>
      </c>
      <c r="C48" s="98" t="s">
        <v>3643</v>
      </c>
      <c r="D48" s="3" t="s">
        <v>2494</v>
      </c>
      <c r="E48" s="99" t="str">
        <f>VLOOKUP(D48,[1]type3!C$1:E$65536,2,0)</f>
        <v>บริษัท โรงแรม กระบี่-โลมา จำกัด เลขที่ผู้เสียภาษีอากร 0815545000430</v>
      </c>
      <c r="F48" s="99" t="str">
        <f>VLOOKUP(E48,[1]type3!D$1:F$65536,2,0)</f>
        <v>18/9 ถ.เจ้าฟ้า ต.ปากน้ำ อ.เมืองกระบี่ จ.กระบี่</v>
      </c>
      <c r="G48" s="3" t="s">
        <v>3252</v>
      </c>
      <c r="H48" s="5">
        <v>780</v>
      </c>
      <c r="I48" s="49">
        <v>54.6</v>
      </c>
      <c r="J48" s="100">
        <v>0</v>
      </c>
      <c r="K48" s="49">
        <f t="shared" si="1"/>
        <v>0</v>
      </c>
      <c r="L48" s="101">
        <f t="shared" si="2"/>
        <v>0</v>
      </c>
      <c r="M48" s="101">
        <f t="shared" si="5"/>
        <v>0</v>
      </c>
      <c r="N48" s="101">
        <v>54.6</v>
      </c>
      <c r="O48" s="101">
        <f t="shared" si="0"/>
        <v>834.6</v>
      </c>
      <c r="P48" s="100">
        <v>0</v>
      </c>
      <c r="Q48" s="102"/>
      <c r="R48" s="103"/>
      <c r="S48" s="114">
        <f>SUM(N23:N48)</f>
        <v>255.08</v>
      </c>
      <c r="T48" s="114">
        <f>SUM(O23:O48)</f>
        <v>3899.0799999999995</v>
      </c>
      <c r="U48" s="114">
        <f>SUM(P23:P48)</f>
        <v>3902.5</v>
      </c>
      <c r="V48" s="39">
        <v>3902.5</v>
      </c>
      <c r="W48" s="31"/>
    </row>
    <row r="49" spans="1:25" x14ac:dyDescent="0.4">
      <c r="A49" s="96">
        <v>45</v>
      </c>
      <c r="B49" s="97" t="s">
        <v>3568</v>
      </c>
      <c r="C49" s="98" t="s">
        <v>3644</v>
      </c>
      <c r="D49" s="3" t="s">
        <v>2202</v>
      </c>
      <c r="E49" s="99" t="str">
        <f>VLOOKUP(D49,[1]type3!C$1:E$65536,2,0)</f>
        <v>น.ส.ผ่องศรี ภูเก้าล้วน (แฮปปี้โฮม)</v>
      </c>
      <c r="F49" s="99" t="str">
        <f>VLOOKUP(E49,[1]type3!D$1:F$65536,2,0)</f>
        <v>44 ถ.มหาราช ซ.5 ต.ปากน้ำ อ.เมืองกระบี่ จ.กระบี่</v>
      </c>
      <c r="G49" s="3" t="s">
        <v>59</v>
      </c>
      <c r="H49" s="5">
        <v>0</v>
      </c>
      <c r="I49" s="49">
        <v>0</v>
      </c>
      <c r="J49" s="100">
        <v>3</v>
      </c>
      <c r="K49" s="49">
        <f t="shared" si="1"/>
        <v>12</v>
      </c>
      <c r="L49" s="101">
        <f t="shared" si="2"/>
        <v>0.84000000000000008</v>
      </c>
      <c r="M49" s="101">
        <f t="shared" si="5"/>
        <v>12.84</v>
      </c>
      <c r="N49" s="101">
        <v>0.84</v>
      </c>
      <c r="O49" s="101">
        <f t="shared" si="0"/>
        <v>12.84</v>
      </c>
      <c r="P49" s="101">
        <v>13</v>
      </c>
      <c r="Q49" s="102"/>
      <c r="R49" s="103"/>
      <c r="S49" s="104"/>
      <c r="T49" s="104"/>
      <c r="U49" s="31"/>
      <c r="V49" s="39"/>
      <c r="W49" s="31"/>
    </row>
    <row r="50" spans="1:25" x14ac:dyDescent="0.4">
      <c r="A50" s="96">
        <v>46</v>
      </c>
      <c r="B50" s="97" t="s">
        <v>3568</v>
      </c>
      <c r="C50" s="98" t="s">
        <v>3645</v>
      </c>
      <c r="D50" s="3" t="s">
        <v>2278</v>
      </c>
      <c r="E50" s="99" t="str">
        <f>VLOOKUP(D50,[1]type3!C$1:E$65536,2,0)</f>
        <v>นายนริศษร ตราเต็ง (บุญยืนแก๊ส)</v>
      </c>
      <c r="F50" s="99" t="str">
        <f>VLOOKUP(E50,[1]type3!D$1:F$65536,2,0)</f>
        <v>34 ถ.มหาราช ซ.3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56</v>
      </c>
      <c r="K50" s="49">
        <f t="shared" si="1"/>
        <v>224</v>
      </c>
      <c r="L50" s="101">
        <f t="shared" si="2"/>
        <v>15.680000000000001</v>
      </c>
      <c r="M50" s="101">
        <f t="shared" si="5"/>
        <v>239.68</v>
      </c>
      <c r="N50" s="101">
        <v>15.68</v>
      </c>
      <c r="O50" s="101">
        <f t="shared" si="0"/>
        <v>239.68</v>
      </c>
      <c r="P50" s="100">
        <v>239.75</v>
      </c>
      <c r="Q50" s="102"/>
      <c r="R50" s="103"/>
      <c r="S50" s="105"/>
      <c r="T50" s="105"/>
      <c r="U50" s="31"/>
      <c r="V50" s="39"/>
      <c r="W50" s="31"/>
    </row>
    <row r="51" spans="1:25" x14ac:dyDescent="0.4">
      <c r="A51" s="96">
        <v>47</v>
      </c>
      <c r="B51" s="97" t="s">
        <v>3568</v>
      </c>
      <c r="C51" s="98" t="s">
        <v>3646</v>
      </c>
      <c r="D51" s="3" t="s">
        <v>2906</v>
      </c>
      <c r="E51" s="99" t="str">
        <f>VLOOKUP(D51,[1]type3!C$1:E$65536,2,0)</f>
        <v>นางรัศมี อภิรติธรรม(TNS)</v>
      </c>
      <c r="F51" s="99" t="str">
        <f>VLOOKUP(E51,[1]type3!D$1:F$65536,2,0)</f>
        <v>17 ถ.มหาราช ซ.7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22</v>
      </c>
      <c r="K51" s="49">
        <f t="shared" si="1"/>
        <v>88</v>
      </c>
      <c r="L51" s="101">
        <f t="shared" si="2"/>
        <v>6.16</v>
      </c>
      <c r="M51" s="101">
        <f t="shared" si="5"/>
        <v>94.16</v>
      </c>
      <c r="N51" s="101">
        <v>6.16</v>
      </c>
      <c r="O51" s="101">
        <f t="shared" si="0"/>
        <v>94.16</v>
      </c>
      <c r="P51" s="101">
        <v>94.25</v>
      </c>
      <c r="Q51" s="102"/>
      <c r="R51" s="103"/>
      <c r="S51" s="104"/>
      <c r="T51" s="104"/>
      <c r="U51" s="104"/>
      <c r="V51" s="104"/>
      <c r="W51" s="31"/>
    </row>
    <row r="52" spans="1:25" x14ac:dyDescent="0.4">
      <c r="A52" s="96">
        <v>48</v>
      </c>
      <c r="B52" s="97" t="s">
        <v>3568</v>
      </c>
      <c r="C52" s="98" t="s">
        <v>3647</v>
      </c>
      <c r="D52" s="3" t="s">
        <v>2212</v>
      </c>
      <c r="E52" s="99" t="str">
        <f>VLOOKUP(D52,[1]type3!C$1:E$65536,2,0)</f>
        <v>นายสมเกียรติ สารวงค์(ฟารีดา)</v>
      </c>
      <c r="F52" s="99" t="str">
        <f>VLOOKUP(E52,[1]type3!D$1:F$65536,2,0)</f>
        <v>55 ถ.มหาราช ซ.7 ต.ปากน้ำ อ.เมืองกระบี่ จ.กระบี่</v>
      </c>
      <c r="G52" s="3" t="s">
        <v>3252</v>
      </c>
      <c r="H52" s="5">
        <v>336</v>
      </c>
      <c r="I52" s="49">
        <v>23.52</v>
      </c>
      <c r="J52" s="100">
        <v>97</v>
      </c>
      <c r="K52" s="49">
        <f t="shared" si="1"/>
        <v>388</v>
      </c>
      <c r="L52" s="101">
        <f t="shared" si="2"/>
        <v>27.160000000000004</v>
      </c>
      <c r="M52" s="101">
        <f t="shared" si="5"/>
        <v>415.16</v>
      </c>
      <c r="N52" s="101">
        <v>50.68</v>
      </c>
      <c r="O52" s="101">
        <f t="shared" si="0"/>
        <v>774.68</v>
      </c>
      <c r="P52" s="100">
        <v>774.75</v>
      </c>
      <c r="Q52" s="102"/>
      <c r="R52" s="103"/>
      <c r="S52" s="105"/>
      <c r="T52" s="105"/>
      <c r="U52" s="31"/>
      <c r="V52" s="39"/>
      <c r="W52" s="31"/>
    </row>
    <row r="53" spans="1:25" x14ac:dyDescent="0.4">
      <c r="A53" s="96">
        <v>49</v>
      </c>
      <c r="B53" s="97" t="s">
        <v>3568</v>
      </c>
      <c r="C53" s="98" t="s">
        <v>3648</v>
      </c>
      <c r="D53" s="3" t="s">
        <v>2209</v>
      </c>
      <c r="E53" s="99" t="str">
        <f>VLOOKUP(D53,[1]type3!C$1:E$65536,2,0)</f>
        <v>นายเสริมศักดิ์ คล้ายสุบรรณ์</v>
      </c>
      <c r="F53" s="99" t="str">
        <f>VLOOKUP(E53,[1]type3!D$1:F$65536,2,0)</f>
        <v>41 ถ.มหาราช ซ.7 ต.ปากน้ำ อ.เมืองกระบี่ จ.กระบี่</v>
      </c>
      <c r="G53" s="3" t="s">
        <v>59</v>
      </c>
      <c r="H53" s="5">
        <v>0</v>
      </c>
      <c r="I53" s="49">
        <v>0</v>
      </c>
      <c r="J53" s="100">
        <v>308</v>
      </c>
      <c r="K53" s="49">
        <f t="shared" si="1"/>
        <v>1232</v>
      </c>
      <c r="L53" s="101">
        <f t="shared" si="2"/>
        <v>86.240000000000009</v>
      </c>
      <c r="M53" s="101">
        <f t="shared" si="5"/>
        <v>1318.24</v>
      </c>
      <c r="N53" s="101">
        <v>86.24</v>
      </c>
      <c r="O53" s="101">
        <f t="shared" si="0"/>
        <v>1318.24</v>
      </c>
      <c r="P53" s="101">
        <v>1318.25</v>
      </c>
      <c r="Q53" s="102"/>
      <c r="R53" s="103"/>
      <c r="S53" s="104"/>
      <c r="T53" s="104"/>
      <c r="U53" s="31"/>
      <c r="V53" s="39"/>
      <c r="W53" s="31"/>
    </row>
    <row r="54" spans="1:25" x14ac:dyDescent="0.4">
      <c r="A54" s="96">
        <v>50</v>
      </c>
      <c r="B54" s="97" t="s">
        <v>3568</v>
      </c>
      <c r="C54" s="98" t="s">
        <v>3649</v>
      </c>
      <c r="D54" s="3" t="s">
        <v>2214</v>
      </c>
      <c r="E54" s="99" t="str">
        <f>VLOOKUP(D54,[1]type3!C$1:E$65536,2,0)</f>
        <v>น.ส.ผ่องศรี ภูเก้าล้วน-สำนักผู้ควบคุมงาน</v>
      </c>
      <c r="F54" s="99" t="str">
        <f>VLOOKUP(E54,[1]type3!D$1:F$65536,2,0)</f>
        <v>63 ซ.7 ถ.มหาราช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36</v>
      </c>
      <c r="K54" s="49">
        <f t="shared" si="1"/>
        <v>144</v>
      </c>
      <c r="L54" s="101">
        <f t="shared" si="2"/>
        <v>10.080000000000002</v>
      </c>
      <c r="M54" s="101">
        <f t="shared" si="5"/>
        <v>154.08000000000001</v>
      </c>
      <c r="N54" s="101">
        <v>10.08</v>
      </c>
      <c r="O54" s="101">
        <f t="shared" si="0"/>
        <v>154.08000000000001</v>
      </c>
      <c r="P54" s="100">
        <v>154.25</v>
      </c>
      <c r="Q54" s="102"/>
      <c r="R54" s="103"/>
      <c r="S54" s="105"/>
      <c r="T54" s="105"/>
      <c r="U54" s="31"/>
      <c r="V54" s="39"/>
      <c r="W54" s="31"/>
    </row>
    <row r="55" spans="1:25" x14ac:dyDescent="0.4">
      <c r="A55" s="96">
        <v>51</v>
      </c>
      <c r="B55" s="97" t="s">
        <v>3568</v>
      </c>
      <c r="C55" s="98" t="s">
        <v>3650</v>
      </c>
      <c r="D55" s="3" t="s">
        <v>2410</v>
      </c>
      <c r="E55" s="99" t="str">
        <f>VLOOKUP(D55,[1]type3!C$1:E$65536,2,0)</f>
        <v>สหกรณ์ออมทรัพย์สาธารณสุข จำกัด</v>
      </c>
      <c r="F55" s="99" t="str">
        <f>VLOOKUP(E55,[1]type3!D$1:F$65536,2,0)</f>
        <v>223/17 ถ.มหาราช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7</v>
      </c>
      <c r="K55" s="49">
        <f t="shared" si="1"/>
        <v>28</v>
      </c>
      <c r="L55" s="101">
        <f t="shared" si="2"/>
        <v>1.9600000000000002</v>
      </c>
      <c r="M55" s="101">
        <f t="shared" si="5"/>
        <v>29.96</v>
      </c>
      <c r="N55" s="101">
        <v>1.96</v>
      </c>
      <c r="O55" s="101">
        <f t="shared" si="0"/>
        <v>29.96</v>
      </c>
      <c r="P55" s="101">
        <v>30</v>
      </c>
      <c r="Q55" s="102"/>
      <c r="R55" s="103"/>
      <c r="S55" s="104"/>
      <c r="T55" s="104"/>
      <c r="U55" s="31"/>
      <c r="V55" s="39"/>
      <c r="W55" s="31"/>
    </row>
    <row r="56" spans="1:25" x14ac:dyDescent="0.4">
      <c r="A56" s="96">
        <v>52</v>
      </c>
      <c r="B56" s="97" t="s">
        <v>3568</v>
      </c>
      <c r="C56" s="98" t="s">
        <v>3651</v>
      </c>
      <c r="D56" s="3" t="s">
        <v>2732</v>
      </c>
      <c r="E56" s="99" t="str">
        <f>VLOOKUP(D56,[1]type3!C$1:E$65536,2,0)</f>
        <v>หจก.แพ็คอัพกรุ๊ป</v>
      </c>
      <c r="F56" s="99" t="str">
        <f>VLOOKUP(E56,[1]type3!D$1:F$65536,2,0)</f>
        <v>87 ถ.อุตริกจ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395</v>
      </c>
      <c r="K56" s="49">
        <f t="shared" si="1"/>
        <v>1580</v>
      </c>
      <c r="L56" s="101">
        <f t="shared" si="2"/>
        <v>110.60000000000001</v>
      </c>
      <c r="M56" s="101">
        <f t="shared" si="5"/>
        <v>1690.6</v>
      </c>
      <c r="N56" s="101">
        <v>110.6</v>
      </c>
      <c r="O56" s="101">
        <f t="shared" si="0"/>
        <v>1690.6</v>
      </c>
      <c r="P56" s="100">
        <v>1690.75</v>
      </c>
      <c r="Q56" s="102"/>
      <c r="R56" s="103"/>
      <c r="S56" s="105"/>
      <c r="T56" s="105"/>
      <c r="U56" s="31"/>
      <c r="V56" s="39"/>
      <c r="W56" s="31"/>
    </row>
    <row r="57" spans="1:25" x14ac:dyDescent="0.4">
      <c r="A57" s="96">
        <v>53</v>
      </c>
      <c r="B57" s="97" t="s">
        <v>3568</v>
      </c>
      <c r="C57" s="98" t="s">
        <v>3652</v>
      </c>
      <c r="D57" s="3" t="s">
        <v>2737</v>
      </c>
      <c r="E57" s="99" t="str">
        <f>VLOOKUP(D57,[1]type3!C$1:E$65536,2,0)</f>
        <v>นางปรัฏฐา ฟุ้งสาคร</v>
      </c>
      <c r="F57" s="99" t="str">
        <f>VLOOKUP(E57,[1]type3!D$1:F$65536,2,0)</f>
        <v>133 ถ.อุตรกิจ ต.ปากน้ำ อ.เมืองกระบี่ จ.กระบี่</v>
      </c>
      <c r="G57" s="3" t="s">
        <v>59</v>
      </c>
      <c r="H57" s="5">
        <v>0</v>
      </c>
      <c r="I57" s="49">
        <v>0</v>
      </c>
      <c r="J57" s="100">
        <v>28</v>
      </c>
      <c r="K57" s="49">
        <f t="shared" si="1"/>
        <v>112</v>
      </c>
      <c r="L57" s="101">
        <f t="shared" si="2"/>
        <v>7.8400000000000007</v>
      </c>
      <c r="M57" s="101">
        <f t="shared" si="5"/>
        <v>119.84</v>
      </c>
      <c r="N57" s="101">
        <v>7.84</v>
      </c>
      <c r="O57" s="101">
        <f t="shared" si="0"/>
        <v>119.84</v>
      </c>
      <c r="P57" s="101">
        <v>120</v>
      </c>
      <c r="Q57" s="102"/>
      <c r="R57" s="103"/>
      <c r="S57" s="104"/>
      <c r="T57" s="104"/>
      <c r="U57" s="31"/>
      <c r="V57" s="39"/>
      <c r="W57" s="31"/>
    </row>
    <row r="58" spans="1:25" x14ac:dyDescent="0.4">
      <c r="A58" s="96">
        <v>54</v>
      </c>
      <c r="B58" s="97" t="s">
        <v>3568</v>
      </c>
      <c r="C58" s="98" t="s">
        <v>3653</v>
      </c>
      <c r="D58" s="3" t="s">
        <v>2734</v>
      </c>
      <c r="E58" s="99" t="str">
        <f>VLOOKUP(D58,[1]type3!C$1:E$65536,2,0)</f>
        <v>นายซุ่ยหยิน แซ่จิว (ห้างทองสุวรรณนคร)</v>
      </c>
      <c r="F58" s="99" t="str">
        <f>VLOOKUP(E58,[1]type3!D$1:F$65536,2,0)</f>
        <v>129 ถ.อุตรกิจ ต.ปากน้ำ อ.เมืองกระบี่ จ.กระบี่</v>
      </c>
      <c r="G58" s="3" t="s">
        <v>59</v>
      </c>
      <c r="H58" s="5">
        <v>0</v>
      </c>
      <c r="I58" s="49">
        <v>0</v>
      </c>
      <c r="J58" s="100">
        <v>31</v>
      </c>
      <c r="K58" s="49">
        <f t="shared" si="1"/>
        <v>124</v>
      </c>
      <c r="L58" s="101">
        <f t="shared" si="2"/>
        <v>8.6800000000000015</v>
      </c>
      <c r="M58" s="101">
        <f t="shared" si="5"/>
        <v>132.68</v>
      </c>
      <c r="N58" s="101">
        <v>8.68</v>
      </c>
      <c r="O58" s="101">
        <f t="shared" si="0"/>
        <v>132.68</v>
      </c>
      <c r="P58" s="100">
        <v>132.75</v>
      </c>
      <c r="Q58" s="102"/>
      <c r="R58" s="103"/>
      <c r="S58" s="105"/>
      <c r="T58" s="105"/>
      <c r="U58" s="31"/>
      <c r="V58" s="39"/>
      <c r="W58" s="31"/>
      <c r="Y58" s="145">
        <f>SUM(T32)</f>
        <v>0</v>
      </c>
    </row>
    <row r="59" spans="1:25" x14ac:dyDescent="0.4">
      <c r="A59" s="96">
        <v>55</v>
      </c>
      <c r="B59" s="97" t="s">
        <v>3568</v>
      </c>
      <c r="C59" s="98" t="s">
        <v>3654</v>
      </c>
      <c r="D59" s="3" t="s">
        <v>3085</v>
      </c>
      <c r="E59" s="99" t="str">
        <f>VLOOKUP(D59,[1]type3!C$1:E$65536,2,0)</f>
        <v>บ.เวียงทองการท่องเที่ยวจำกัด</v>
      </c>
      <c r="F59" s="99" t="str">
        <f>VLOOKUP(E59,[1]type3!D$1:F$65536,2,0)</f>
        <v>155-157 ถ.อุตรกิจ ต.ปากน้ำ อ.เมืองกระบี่ จ.กระบี่</v>
      </c>
      <c r="G59" s="3" t="s">
        <v>59</v>
      </c>
      <c r="H59" s="5">
        <v>0</v>
      </c>
      <c r="I59" s="49">
        <v>0</v>
      </c>
      <c r="J59" s="100">
        <v>41</v>
      </c>
      <c r="K59" s="49">
        <f t="shared" si="1"/>
        <v>164</v>
      </c>
      <c r="L59" s="101">
        <f t="shared" si="2"/>
        <v>11.48</v>
      </c>
      <c r="M59" s="101">
        <f t="shared" si="5"/>
        <v>175.48</v>
      </c>
      <c r="N59" s="101">
        <v>11.48</v>
      </c>
      <c r="O59" s="101">
        <f t="shared" si="0"/>
        <v>175.48</v>
      </c>
      <c r="P59" s="101">
        <v>175.5</v>
      </c>
      <c r="Q59" s="102"/>
      <c r="R59" s="103"/>
      <c r="S59" s="104"/>
      <c r="T59" s="104"/>
      <c r="U59" s="104"/>
      <c r="V59" s="104"/>
      <c r="W59" s="31"/>
    </row>
    <row r="60" spans="1:25" x14ac:dyDescent="0.4">
      <c r="A60" s="96">
        <v>56</v>
      </c>
      <c r="B60" s="97" t="s">
        <v>3568</v>
      </c>
      <c r="C60" s="98" t="s">
        <v>3655</v>
      </c>
      <c r="D60" s="3" t="s">
        <v>2750</v>
      </c>
      <c r="E60" s="99" t="str">
        <f>VLOOKUP(D60,[1]type3!C$1:E$65536,2,0)</f>
        <v>นางนพมาศ อิทธิผล(NK เครื่องเขียน)</v>
      </c>
      <c r="F60" s="99" t="str">
        <f>VLOOKUP(E60,[1]type3!D$1:F$65536,2,0)</f>
        <v>175 ถ.อุตรกิจ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18</v>
      </c>
      <c r="K60" s="49">
        <f t="shared" si="1"/>
        <v>72</v>
      </c>
      <c r="L60" s="101">
        <f t="shared" si="2"/>
        <v>5.0400000000000009</v>
      </c>
      <c r="M60" s="101">
        <f t="shared" si="5"/>
        <v>77.040000000000006</v>
      </c>
      <c r="N60" s="101">
        <v>5.04</v>
      </c>
      <c r="O60" s="101">
        <f t="shared" si="0"/>
        <v>77.040000000000006</v>
      </c>
      <c r="P60" s="100">
        <v>77.25</v>
      </c>
      <c r="Q60" s="102"/>
      <c r="R60" s="103"/>
      <c r="S60" s="104"/>
      <c r="T60" s="104"/>
      <c r="U60" s="31"/>
      <c r="V60" s="39"/>
      <c r="W60" s="31"/>
    </row>
    <row r="61" spans="1:25" x14ac:dyDescent="0.4">
      <c r="A61" s="96">
        <v>57</v>
      </c>
      <c r="B61" s="97" t="s">
        <v>3568</v>
      </c>
      <c r="C61" s="98" t="s">
        <v>3656</v>
      </c>
      <c r="D61" s="3" t="s">
        <v>2756</v>
      </c>
      <c r="E61" s="99" t="str">
        <f>VLOOKUP(D61,[1]type3!C$1:E$65536,2,0)</f>
        <v>นายวิโรจน์ กัลยวณิชย์ (OTOP Krabi)</v>
      </c>
      <c r="F61" s="99" t="str">
        <f>VLOOKUP(E61,[1]type3!D$1:F$65536,2,0)</f>
        <v>181 ถ.อุตรกิจ ต.ปากน้ำ อ.เมืองกระบี่ จ.กระบี่</v>
      </c>
      <c r="G61" s="3" t="s">
        <v>59</v>
      </c>
      <c r="H61" s="5">
        <v>0</v>
      </c>
      <c r="I61" s="49">
        <v>0</v>
      </c>
      <c r="J61" s="100">
        <v>60</v>
      </c>
      <c r="K61" s="49">
        <f t="shared" si="1"/>
        <v>240</v>
      </c>
      <c r="L61" s="101">
        <f t="shared" si="2"/>
        <v>16.8</v>
      </c>
      <c r="M61" s="101">
        <f t="shared" si="5"/>
        <v>256.8</v>
      </c>
      <c r="N61" s="101">
        <v>16.8</v>
      </c>
      <c r="O61" s="101">
        <f t="shared" si="0"/>
        <v>256.8</v>
      </c>
      <c r="P61" s="101">
        <v>257</v>
      </c>
      <c r="Q61" s="102"/>
      <c r="R61" s="103"/>
      <c r="S61" s="105"/>
      <c r="T61" s="105"/>
      <c r="U61" s="31"/>
      <c r="V61" s="39"/>
      <c r="W61" s="31"/>
    </row>
    <row r="62" spans="1:25" x14ac:dyDescent="0.4">
      <c r="A62" s="96">
        <v>58</v>
      </c>
      <c r="B62" s="97" t="s">
        <v>3568</v>
      </c>
      <c r="C62" s="98" t="s">
        <v>3657</v>
      </c>
      <c r="D62" s="3" t="s">
        <v>2762</v>
      </c>
      <c r="E62" s="99" t="str">
        <f>VLOOKUP(D62,[1]type3!C$1:E$65536,2,0)</f>
        <v>นายสานิตย์ สิงห์ชู (Apo Hotel)</v>
      </c>
      <c r="F62" s="99" t="str">
        <f>VLOOKUP(E62,[1]type3!D$1:F$65536,2,0)</f>
        <v>189 ถ.อุตรกิจ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49</v>
      </c>
      <c r="K62" s="49">
        <f t="shared" si="1"/>
        <v>196</v>
      </c>
      <c r="L62" s="101">
        <f t="shared" si="2"/>
        <v>13.72</v>
      </c>
      <c r="M62" s="101">
        <f t="shared" si="5"/>
        <v>209.72</v>
      </c>
      <c r="N62" s="101">
        <v>13.72</v>
      </c>
      <c r="O62" s="101">
        <f t="shared" si="0"/>
        <v>209.72</v>
      </c>
      <c r="P62" s="100">
        <v>209.75</v>
      </c>
      <c r="Q62" s="102"/>
      <c r="R62" s="103"/>
      <c r="S62" s="104"/>
      <c r="T62" s="104"/>
      <c r="U62" s="31"/>
      <c r="V62" s="39"/>
      <c r="W62" s="31"/>
    </row>
    <row r="63" spans="1:25" x14ac:dyDescent="0.4">
      <c r="A63" s="96">
        <v>59</v>
      </c>
      <c r="B63" s="97" t="s">
        <v>3568</v>
      </c>
      <c r="C63" s="98" t="s">
        <v>3658</v>
      </c>
      <c r="D63" s="3" t="s">
        <v>2771</v>
      </c>
      <c r="E63" s="99" t="str">
        <f>VLOOKUP(D63,[1]type3!C$1:E$65536,2,0)</f>
        <v>นายม่าซ้าย แหลมสัก-จุฑารัตน์ (ร้านอาหารโชคดี)</v>
      </c>
      <c r="F63" s="99" t="str">
        <f>VLOOKUP(E63,[1]type3!D$1:F$65536,2,0)</f>
        <v>226 ถ.อุตรกิจ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34</v>
      </c>
      <c r="K63" s="49">
        <f t="shared" si="1"/>
        <v>136</v>
      </c>
      <c r="L63" s="101">
        <f t="shared" si="2"/>
        <v>9.5200000000000014</v>
      </c>
      <c r="M63" s="101">
        <f t="shared" si="5"/>
        <v>145.52000000000001</v>
      </c>
      <c r="N63" s="101">
        <v>9.52</v>
      </c>
      <c r="O63" s="101">
        <f t="shared" si="0"/>
        <v>145.52000000000001</v>
      </c>
      <c r="P63" s="101">
        <v>145.75</v>
      </c>
      <c r="Q63" s="102"/>
      <c r="R63" s="103"/>
      <c r="S63" s="105"/>
      <c r="T63" s="105"/>
      <c r="U63" s="31"/>
      <c r="V63" s="39"/>
      <c r="W63" s="31"/>
    </row>
    <row r="64" spans="1:25" x14ac:dyDescent="0.4">
      <c r="A64" s="96">
        <v>60</v>
      </c>
      <c r="B64" s="97" t="s">
        <v>3568</v>
      </c>
      <c r="C64" s="98" t="s">
        <v>3659</v>
      </c>
      <c r="D64" s="3" t="s">
        <v>2722</v>
      </c>
      <c r="E64" s="99" t="str">
        <f>VLOOKUP(D64,[1]type3!C$1:E$65536,2,0)</f>
        <v>บริษัท ซี ดับบลิว พี พริ้นติ้ง จำกัด สำนักงานใหญ่ เลขผู้เสียภาษี 0815561000899</v>
      </c>
      <c r="F64" s="99" t="str">
        <f>VLOOKUP(E64,[1]type3!D$1:F$65536,2,0)</f>
        <v>188 ถ.อุตรกิจ ต.ปากน้ำ อ.เมืองกระบี่ จ.กระบี่ 81000.</v>
      </c>
      <c r="G64" s="3" t="s">
        <v>59</v>
      </c>
      <c r="H64" s="5">
        <v>0</v>
      </c>
      <c r="I64" s="49">
        <v>0</v>
      </c>
      <c r="J64" s="100">
        <v>49</v>
      </c>
      <c r="K64" s="49">
        <f t="shared" si="1"/>
        <v>196</v>
      </c>
      <c r="L64" s="101">
        <f t="shared" si="2"/>
        <v>13.72</v>
      </c>
      <c r="M64" s="101">
        <f t="shared" si="5"/>
        <v>209.72</v>
      </c>
      <c r="N64" s="101">
        <v>13.72</v>
      </c>
      <c r="O64" s="101">
        <f t="shared" si="0"/>
        <v>209.72</v>
      </c>
      <c r="P64" s="100">
        <v>209.75</v>
      </c>
      <c r="Q64" s="102"/>
      <c r="R64" s="103"/>
      <c r="S64" s="114">
        <f>SUM(N49:N64)</f>
        <v>369.04000000000008</v>
      </c>
      <c r="T64" s="114">
        <f>SUM(O49:O64)</f>
        <v>5641.0400000000009</v>
      </c>
      <c r="U64" s="114">
        <f>SUM(P49:P64)</f>
        <v>5642.75</v>
      </c>
      <c r="V64" s="39">
        <v>5642.75</v>
      </c>
      <c r="W64" s="31"/>
    </row>
    <row r="65" spans="1:23" x14ac:dyDescent="0.4">
      <c r="A65" s="96">
        <v>61</v>
      </c>
      <c r="B65" s="97" t="s">
        <v>3661</v>
      </c>
      <c r="C65" s="98" t="s">
        <v>3709</v>
      </c>
      <c r="D65" s="3" t="s">
        <v>2433</v>
      </c>
      <c r="E65" s="99" t="str">
        <f>VLOOKUP(D65,[1]type3!C$1:E$65536,2,0)</f>
        <v>นายกิตติพร จิววุฒิพงค์ (ร้านเสริมสวยจำรัก)</v>
      </c>
      <c r="F65" s="99" t="str">
        <f>VLOOKUP(E65,[1]type3!D$1:F$65536,2,0)</f>
        <v>21/2 ถ.พฤกษาอุทิศ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39</v>
      </c>
      <c r="K65" s="49">
        <f t="shared" si="1"/>
        <v>156</v>
      </c>
      <c r="L65" s="101">
        <f t="shared" si="2"/>
        <v>10.920000000000002</v>
      </c>
      <c r="M65" s="101">
        <f t="shared" si="5"/>
        <v>166.92000000000002</v>
      </c>
      <c r="N65" s="101">
        <v>10.92</v>
      </c>
      <c r="O65" s="101">
        <f t="shared" si="0"/>
        <v>166.92</v>
      </c>
      <c r="P65" s="101">
        <v>167</v>
      </c>
      <c r="Q65" s="102"/>
      <c r="R65" s="103"/>
      <c r="S65" s="105"/>
      <c r="T65" s="105"/>
      <c r="U65" s="31"/>
      <c r="V65" s="39"/>
      <c r="W65" s="31"/>
    </row>
    <row r="66" spans="1:23" x14ac:dyDescent="0.4">
      <c r="A66" s="96">
        <v>62</v>
      </c>
      <c r="B66" s="97" t="s">
        <v>3661</v>
      </c>
      <c r="C66" s="98" t="s">
        <v>3710</v>
      </c>
      <c r="D66" s="3" t="s">
        <v>2436</v>
      </c>
      <c r="E66" s="99" t="str">
        <f>VLOOKUP(D66,[1]type3!C$1:E$65536,2,0)</f>
        <v>Viva Restaurant&amp;Bar</v>
      </c>
      <c r="F66" s="99" t="str">
        <f>VLOOKUP(E66,[1]type3!D$1:F$65536,2,0)</f>
        <v>27 ถ.พฤกษาอุทิศ ต.ปากน้ำ อ.เมืองกระบี่ จ.กระบี่</v>
      </c>
      <c r="G66" s="3" t="s">
        <v>59</v>
      </c>
      <c r="H66" s="5">
        <v>0</v>
      </c>
      <c r="I66" s="49">
        <v>0</v>
      </c>
      <c r="J66" s="100">
        <v>27</v>
      </c>
      <c r="K66" s="49">
        <f t="shared" si="1"/>
        <v>108</v>
      </c>
      <c r="L66" s="101">
        <f t="shared" si="2"/>
        <v>7.5600000000000005</v>
      </c>
      <c r="M66" s="101">
        <f t="shared" si="5"/>
        <v>115.56</v>
      </c>
      <c r="N66" s="101">
        <v>7.56</v>
      </c>
      <c r="O66" s="101">
        <f t="shared" si="0"/>
        <v>115.56</v>
      </c>
      <c r="P66" s="100">
        <v>115.75</v>
      </c>
      <c r="Q66" s="102"/>
      <c r="R66" s="103"/>
      <c r="S66" s="104"/>
      <c r="T66" s="104"/>
      <c r="U66" s="31"/>
      <c r="V66" s="39"/>
      <c r="W66" s="31"/>
    </row>
    <row r="67" spans="1:23" x14ac:dyDescent="0.4">
      <c r="A67" s="96">
        <v>63</v>
      </c>
      <c r="B67" s="97" t="s">
        <v>3661</v>
      </c>
      <c r="C67" s="98" t="s">
        <v>3711</v>
      </c>
      <c r="D67" s="3" t="s">
        <v>2446</v>
      </c>
      <c r="E67" s="99" t="str">
        <f>VLOOKUP(D67,[1]type3!C$1:E$65536,2,0)</f>
        <v>บ.ศรีผ่องพานิชย์ (หมอนง)</v>
      </c>
      <c r="F67" s="99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</v>
      </c>
      <c r="K67" s="49">
        <f t="shared" si="1"/>
        <v>4</v>
      </c>
      <c r="L67" s="101">
        <f t="shared" si="2"/>
        <v>0.28000000000000003</v>
      </c>
      <c r="M67" s="101">
        <f t="shared" si="5"/>
        <v>4.28</v>
      </c>
      <c r="N67" s="101">
        <v>0.28000000000000003</v>
      </c>
      <c r="O67" s="101">
        <f t="shared" si="0"/>
        <v>4.28</v>
      </c>
      <c r="P67" s="100">
        <v>4.5</v>
      </c>
      <c r="Q67" s="102"/>
      <c r="R67" s="103"/>
      <c r="S67" s="104"/>
      <c r="T67" s="104"/>
      <c r="U67" s="104"/>
      <c r="V67" s="104"/>
      <c r="W67" s="31"/>
    </row>
    <row r="68" spans="1:23" x14ac:dyDescent="0.4">
      <c r="A68" s="96">
        <v>64</v>
      </c>
      <c r="B68" s="97" t="s">
        <v>3661</v>
      </c>
      <c r="C68" s="98" t="s">
        <v>3712</v>
      </c>
      <c r="D68" s="3" t="s">
        <v>3414</v>
      </c>
      <c r="E68" s="99" t="str">
        <f>VLOOKUP(D68,[1]type3!C$1:E$65536,2,0)</f>
        <v>นายกฤษณ์ ขันติ (Liquors Boutique)</v>
      </c>
      <c r="F68" s="99" t="str">
        <f>VLOOKUP(E68,[1]type3!D$1:F$65536,2,0)</f>
        <v>15/1 ถ.สุคนธ์ ต.ปากน้ำ อ.เมืองกระบี่ จ.กระบี่</v>
      </c>
      <c r="G68" s="3" t="s">
        <v>3252</v>
      </c>
      <c r="H68" s="5">
        <v>12</v>
      </c>
      <c r="I68" s="49">
        <v>0.84</v>
      </c>
      <c r="J68" s="100">
        <v>2</v>
      </c>
      <c r="K68" s="49">
        <f t="shared" si="1"/>
        <v>8</v>
      </c>
      <c r="L68" s="101">
        <f t="shared" si="2"/>
        <v>0.56000000000000005</v>
      </c>
      <c r="M68" s="101">
        <f t="shared" si="5"/>
        <v>8.56</v>
      </c>
      <c r="N68" s="101">
        <v>1.4</v>
      </c>
      <c r="O68" s="101">
        <f t="shared" si="0"/>
        <v>21.4</v>
      </c>
      <c r="P68" s="100">
        <v>21.5</v>
      </c>
      <c r="Q68" s="108"/>
      <c r="R68" s="103"/>
      <c r="S68" s="104"/>
      <c r="T68" s="104"/>
      <c r="U68" s="31"/>
      <c r="V68" s="39"/>
      <c r="W68" s="31"/>
    </row>
    <row r="69" spans="1:23" x14ac:dyDescent="0.4">
      <c r="A69" s="96">
        <v>65</v>
      </c>
      <c r="B69" s="97" t="s">
        <v>3661</v>
      </c>
      <c r="C69" s="98" t="s">
        <v>3713</v>
      </c>
      <c r="D69" s="3" t="s">
        <v>2671</v>
      </c>
      <c r="E69" s="99" t="str">
        <f>VLOOKUP(D69,[1]type3!C$1:E$65536,2,0)</f>
        <v>นางเปรมฤดี ศุภธาราวิศาล</v>
      </c>
      <c r="F69" s="144" t="s">
        <v>3833</v>
      </c>
      <c r="G69" s="3" t="s">
        <v>59</v>
      </c>
      <c r="H69" s="5">
        <v>0</v>
      </c>
      <c r="I69" s="49">
        <v>0</v>
      </c>
      <c r="J69" s="100">
        <v>23</v>
      </c>
      <c r="K69" s="49">
        <f t="shared" si="1"/>
        <v>92</v>
      </c>
      <c r="L69" s="101">
        <f t="shared" si="2"/>
        <v>6.44</v>
      </c>
      <c r="M69" s="101">
        <f t="shared" si="5"/>
        <v>98.44</v>
      </c>
      <c r="N69" s="101">
        <v>6.44</v>
      </c>
      <c r="O69" s="101">
        <f t="shared" si="0"/>
        <v>98.44</v>
      </c>
      <c r="P69" s="101">
        <v>98.5</v>
      </c>
      <c r="Q69" s="108"/>
      <c r="R69" s="103"/>
      <c r="S69" s="104"/>
      <c r="T69" s="104"/>
      <c r="U69" s="104"/>
      <c r="V69" s="104"/>
      <c r="W69" s="104"/>
    </row>
    <row r="70" spans="1:23" x14ac:dyDescent="0.4">
      <c r="A70" s="96">
        <v>66</v>
      </c>
      <c r="B70" s="97" t="s">
        <v>3661</v>
      </c>
      <c r="C70" s="98" t="s">
        <v>3714</v>
      </c>
      <c r="D70" s="3" t="s">
        <v>2672</v>
      </c>
      <c r="E70" s="99" t="str">
        <f>VLOOKUP(D70,[1]type3!C$1:E$65536,2,0)</f>
        <v>บ.ศรีผ่องพานิชย์ จำกัด (ห้างทองนำเจริญ)</v>
      </c>
      <c r="F70" s="99" t="str">
        <f>VLOOKUP(E70,[1]type3!D$1:F$65536,2,0)</f>
        <v>27-29 ถ.สุคนธ์ ต.ปากน้ำ อ.เมืองกระบี่ จ.กระบี่</v>
      </c>
      <c r="G70" s="3" t="s">
        <v>59</v>
      </c>
      <c r="H70" s="5">
        <v>0</v>
      </c>
      <c r="I70" s="49">
        <v>0</v>
      </c>
      <c r="J70" s="100">
        <v>18</v>
      </c>
      <c r="K70" s="49">
        <f t="shared" si="1"/>
        <v>72</v>
      </c>
      <c r="L70" s="101">
        <f t="shared" si="2"/>
        <v>5.0400000000000009</v>
      </c>
      <c r="M70" s="101">
        <f t="shared" si="5"/>
        <v>77.040000000000006</v>
      </c>
      <c r="N70" s="101">
        <v>5.04</v>
      </c>
      <c r="O70" s="101">
        <f t="shared" si="0"/>
        <v>77.040000000000006</v>
      </c>
      <c r="P70" s="100">
        <v>77.25</v>
      </c>
      <c r="Q70" s="108"/>
      <c r="R70" s="103"/>
      <c r="S70" s="104"/>
      <c r="T70" s="104"/>
      <c r="U70" s="104"/>
      <c r="V70" s="104"/>
      <c r="W70" s="31"/>
    </row>
    <row r="71" spans="1:23" x14ac:dyDescent="0.4">
      <c r="A71" s="96">
        <v>67</v>
      </c>
      <c r="B71" s="97" t="s">
        <v>3661</v>
      </c>
      <c r="C71" s="98" t="s">
        <v>3715</v>
      </c>
      <c r="D71" s="3" t="s">
        <v>2678</v>
      </c>
      <c r="E71" s="99" t="str">
        <f>VLOOKUP(D71,[1]type3!C$1:E$65536,2,0)</f>
        <v>นางคนึงนิตย์ ชัยสวัสดิ์ (ห้างทองสุประดิษฐ์)</v>
      </c>
      <c r="F71" s="99" t="str">
        <f>VLOOKUP(E71,[1]type3!D$1:F$65536,2,0)</f>
        <v>33 ถ.สุคนธ์ ต.ปากน้ำ อ.เมืองกระบี่ จ.กระบี่</v>
      </c>
      <c r="G71" s="3" t="s">
        <v>59</v>
      </c>
      <c r="H71" s="5">
        <v>0</v>
      </c>
      <c r="I71" s="49">
        <v>0</v>
      </c>
      <c r="J71" s="100">
        <v>12</v>
      </c>
      <c r="K71" s="49">
        <f t="shared" ref="K71:K125" si="6">J71*4</f>
        <v>48</v>
      </c>
      <c r="L71" s="101">
        <f t="shared" si="2"/>
        <v>3.3600000000000003</v>
      </c>
      <c r="M71" s="101">
        <f t="shared" si="5"/>
        <v>51.36</v>
      </c>
      <c r="N71" s="101">
        <v>3.36</v>
      </c>
      <c r="O71" s="101">
        <f t="shared" si="0"/>
        <v>51.36</v>
      </c>
      <c r="P71" s="101">
        <v>51.5</v>
      </c>
      <c r="Q71" s="108"/>
      <c r="R71" s="103"/>
      <c r="S71" s="104"/>
      <c r="T71" s="104"/>
      <c r="U71" s="104"/>
      <c r="V71" s="104"/>
      <c r="W71" s="31"/>
    </row>
    <row r="72" spans="1:23" x14ac:dyDescent="0.4">
      <c r="A72" s="96">
        <v>68</v>
      </c>
      <c r="B72" s="97" t="s">
        <v>3661</v>
      </c>
      <c r="C72" s="98" t="s">
        <v>3716</v>
      </c>
      <c r="D72" s="3" t="s">
        <v>2681</v>
      </c>
      <c r="E72" s="99" t="str">
        <f>VLOOKUP(D72,[1]type3!C$1:E$65536,2,0)</f>
        <v>นางมยุรี สุนทรวรภาส (แจ็ค บูติก)</v>
      </c>
      <c r="F72" s="99" t="str">
        <f>VLOOKUP(E72,[1]type3!D$1:F$65536,2,0)</f>
        <v>35 ถ.สุคนธ์ ต.ปากน้ำ อ.เมืองกระบี่ จ.กระบี่</v>
      </c>
      <c r="G72" s="3" t="s">
        <v>3254</v>
      </c>
      <c r="H72" s="5">
        <v>1064</v>
      </c>
      <c r="I72" s="49">
        <v>74.48</v>
      </c>
      <c r="J72" s="100">
        <v>31</v>
      </c>
      <c r="K72" s="49">
        <f t="shared" si="6"/>
        <v>124</v>
      </c>
      <c r="L72" s="101">
        <f t="shared" si="2"/>
        <v>8.6800000000000015</v>
      </c>
      <c r="M72" s="101">
        <f t="shared" si="5"/>
        <v>132.68</v>
      </c>
      <c r="N72" s="101">
        <v>83.16</v>
      </c>
      <c r="O72" s="101">
        <f t="shared" si="0"/>
        <v>1271.1600000000001</v>
      </c>
      <c r="P72" s="100">
        <v>1271.25</v>
      </c>
      <c r="Q72" s="108"/>
      <c r="R72" s="103"/>
      <c r="S72" s="104"/>
      <c r="T72" s="104"/>
      <c r="U72" s="104"/>
      <c r="V72" s="104"/>
      <c r="W72" s="31"/>
    </row>
    <row r="73" spans="1:23" x14ac:dyDescent="0.4">
      <c r="A73" s="96">
        <v>69</v>
      </c>
      <c r="B73" s="97" t="s">
        <v>3661</v>
      </c>
      <c r="C73" s="98" t="s">
        <v>3717</v>
      </c>
      <c r="D73" s="3" t="s">
        <v>2281</v>
      </c>
      <c r="E73" s="99" t="str">
        <f>VLOOKUP(D73,[1]type3!C$1:E$65536,2,0)</f>
        <v>นางวาริน เจียวก๊ก</v>
      </c>
      <c r="F73" s="144" t="s">
        <v>2882</v>
      </c>
      <c r="G73" s="3" t="s">
        <v>59</v>
      </c>
      <c r="H73" s="5">
        <v>0</v>
      </c>
      <c r="I73" s="49">
        <v>0</v>
      </c>
      <c r="J73" s="100">
        <v>6</v>
      </c>
      <c r="K73" s="49">
        <f t="shared" si="6"/>
        <v>24</v>
      </c>
      <c r="L73" s="101">
        <f t="shared" si="2"/>
        <v>1.6800000000000002</v>
      </c>
      <c r="M73" s="101">
        <f t="shared" si="5"/>
        <v>25.68</v>
      </c>
      <c r="N73" s="101">
        <v>1.68</v>
      </c>
      <c r="O73" s="101">
        <f t="shared" si="0"/>
        <v>25.68</v>
      </c>
      <c r="P73" s="101">
        <v>25.75</v>
      </c>
      <c r="Q73" s="108"/>
      <c r="R73" s="109"/>
      <c r="S73" s="104"/>
      <c r="T73" s="104"/>
      <c r="U73" s="104"/>
      <c r="V73" s="104"/>
      <c r="W73" s="31"/>
    </row>
    <row r="74" spans="1:23" x14ac:dyDescent="0.4">
      <c r="A74" s="96">
        <v>70</v>
      </c>
      <c r="B74" s="97" t="s">
        <v>3661</v>
      </c>
      <c r="C74" s="98" t="s">
        <v>3718</v>
      </c>
      <c r="D74" s="3" t="s">
        <v>2260</v>
      </c>
      <c r="E74" s="99" t="str">
        <f>VLOOKUP(D74,[1]type3!C$1:E$65536,2,0)</f>
        <v>นางวันดี สำแดงพันธ์</v>
      </c>
      <c r="F74" s="99" t="str">
        <f>VLOOKUP(E74,[1]type3!D$1:F$65536,2,0)</f>
        <v>19/1 ถ.ศรีสวัสดิ์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124</v>
      </c>
      <c r="K74" s="49">
        <f t="shared" si="6"/>
        <v>496</v>
      </c>
      <c r="L74" s="101">
        <f t="shared" si="2"/>
        <v>34.720000000000006</v>
      </c>
      <c r="M74" s="101">
        <f t="shared" si="5"/>
        <v>530.72</v>
      </c>
      <c r="N74" s="101">
        <v>34.72</v>
      </c>
      <c r="O74" s="101">
        <f t="shared" si="0"/>
        <v>530.72</v>
      </c>
      <c r="P74" s="100">
        <v>530.75</v>
      </c>
      <c r="Q74" s="108"/>
      <c r="R74" s="109"/>
      <c r="S74" s="104"/>
      <c r="T74" s="104"/>
      <c r="U74" s="104"/>
      <c r="V74" s="104"/>
      <c r="W74" s="31"/>
    </row>
    <row r="75" spans="1:23" x14ac:dyDescent="0.4">
      <c r="A75" s="96">
        <v>71</v>
      </c>
      <c r="B75" s="97" t="s">
        <v>3661</v>
      </c>
      <c r="C75" s="98" t="s">
        <v>3719</v>
      </c>
      <c r="D75" s="3" t="s">
        <v>2693</v>
      </c>
      <c r="E75" s="99" t="str">
        <f>VLOOKUP(D75,[1]type3!C$1:E$65536,2,0)</f>
        <v>น.ส.สุนีย์ แซ่ค่อ</v>
      </c>
      <c r="F75" s="99" t="str">
        <f>VLOOKUP(E75,[1]type3!D$1:F$65536,2,0)</f>
        <v>2/2 ถ.พัฒนา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18</v>
      </c>
      <c r="K75" s="49">
        <f t="shared" si="6"/>
        <v>72</v>
      </c>
      <c r="L75" s="101">
        <f t="shared" si="2"/>
        <v>5.0400000000000009</v>
      </c>
      <c r="M75" s="101">
        <f t="shared" si="5"/>
        <v>77.040000000000006</v>
      </c>
      <c r="N75" s="101">
        <v>5.04</v>
      </c>
      <c r="O75" s="101">
        <f t="shared" si="0"/>
        <v>77.040000000000006</v>
      </c>
      <c r="P75" s="101">
        <v>77.25</v>
      </c>
      <c r="Q75" s="108"/>
      <c r="R75" s="110"/>
      <c r="S75" s="104"/>
      <c r="T75" s="104"/>
      <c r="U75" s="104"/>
      <c r="V75" s="104"/>
      <c r="W75" s="31"/>
    </row>
    <row r="76" spans="1:23" x14ac:dyDescent="0.4">
      <c r="A76" s="96">
        <v>72</v>
      </c>
      <c r="B76" s="97" t="s">
        <v>3661</v>
      </c>
      <c r="C76" s="98" t="s">
        <v>3720</v>
      </c>
      <c r="D76" s="3" t="s">
        <v>2690</v>
      </c>
      <c r="E76" s="99" t="str">
        <f>VLOOKUP(D76,[1]type3!C$1:E$65536,2,0)</f>
        <v>นายบรรจบ กาลสัมฤทธิ์ (ไฮ้จั้วพาณิชย์)</v>
      </c>
      <c r="F76" s="99" t="str">
        <f>VLOOKUP(E76,[1]type3!D$1:F$65536,2,0)</f>
        <v>2/1 ถ.พัฒนา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30</v>
      </c>
      <c r="K76" s="49">
        <f t="shared" si="6"/>
        <v>120</v>
      </c>
      <c r="L76" s="101">
        <f t="shared" si="2"/>
        <v>8.4</v>
      </c>
      <c r="M76" s="101">
        <f t="shared" si="5"/>
        <v>128.4</v>
      </c>
      <c r="N76" s="101">
        <v>8.4</v>
      </c>
      <c r="O76" s="101">
        <f t="shared" si="0"/>
        <v>128.4</v>
      </c>
      <c r="P76" s="100">
        <v>128.5</v>
      </c>
      <c r="Q76" s="108"/>
      <c r="R76" s="110"/>
      <c r="S76" s="104"/>
      <c r="T76" s="104"/>
      <c r="U76" s="104"/>
      <c r="V76" s="104"/>
      <c r="W76" s="31"/>
    </row>
    <row r="77" spans="1:23" x14ac:dyDescent="0.4">
      <c r="A77" s="96">
        <v>73</v>
      </c>
      <c r="B77" s="97" t="s">
        <v>3661</v>
      </c>
      <c r="C77" s="98" t="s">
        <v>3721</v>
      </c>
      <c r="D77" s="3" t="s">
        <v>2838</v>
      </c>
      <c r="E77" s="99" t="str">
        <f>VLOOKUP(D77,[1]type3!C$1:E$65536,2,0)</f>
        <v>นายกิตติ จิววุฒิพงศ์ (แสงทองการแว่น)</v>
      </c>
      <c r="F77" s="99" t="str">
        <f>VLOOKUP(E77,[1]type3!D$1:F$65536,2,0)</f>
        <v>3 ถ.พัฒนา มหาราช ซ.6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11</v>
      </c>
      <c r="K77" s="49">
        <f t="shared" si="6"/>
        <v>44</v>
      </c>
      <c r="L77" s="101">
        <f t="shared" si="2"/>
        <v>3.08</v>
      </c>
      <c r="M77" s="101">
        <f t="shared" si="5"/>
        <v>47.08</v>
      </c>
      <c r="N77" s="101">
        <v>3.08</v>
      </c>
      <c r="O77" s="101">
        <f t="shared" si="0"/>
        <v>47.08</v>
      </c>
      <c r="P77" s="101">
        <v>47.25</v>
      </c>
      <c r="Q77" s="108"/>
      <c r="R77" s="110"/>
      <c r="S77" s="104"/>
      <c r="T77" s="104"/>
      <c r="U77" s="104"/>
      <c r="V77" s="104"/>
      <c r="W77" s="31"/>
    </row>
    <row r="78" spans="1:23" x14ac:dyDescent="0.4">
      <c r="A78" s="96">
        <v>74</v>
      </c>
      <c r="B78" s="97" t="s">
        <v>3661</v>
      </c>
      <c r="C78" s="98" t="s">
        <v>3722</v>
      </c>
      <c r="D78" s="3" t="s">
        <v>2698</v>
      </c>
      <c r="E78" s="99" t="str">
        <f>VLOOKUP(D78,[1]type3!C$1:E$65536,2,0)</f>
        <v>บ.ศรีผ่องพานิชย์ (ร้านตรี)</v>
      </c>
      <c r="F78" s="99" t="str">
        <f>VLOOKUP(E78,[1]type3!D$1:F$65536,2,0)</f>
        <v>8 ถ.พัฒนา ต.ปากน้ำ อ.เมืองกระบี่ จ.กระบี่</v>
      </c>
      <c r="G78" s="3" t="s">
        <v>59</v>
      </c>
      <c r="H78" s="5">
        <v>0</v>
      </c>
      <c r="I78" s="49">
        <v>0</v>
      </c>
      <c r="J78" s="100">
        <v>20</v>
      </c>
      <c r="K78" s="49">
        <f t="shared" si="6"/>
        <v>80</v>
      </c>
      <c r="L78" s="101">
        <f t="shared" si="2"/>
        <v>5.6000000000000005</v>
      </c>
      <c r="M78" s="101">
        <f t="shared" si="5"/>
        <v>85.6</v>
      </c>
      <c r="N78" s="101">
        <v>5.6</v>
      </c>
      <c r="O78" s="101">
        <f t="shared" si="0"/>
        <v>85.6</v>
      </c>
      <c r="P78" s="100">
        <v>85.75</v>
      </c>
      <c r="Q78" s="108"/>
      <c r="R78" s="110"/>
      <c r="S78" s="104"/>
      <c r="T78" s="104"/>
      <c r="U78" s="104"/>
      <c r="V78" s="104"/>
      <c r="W78" s="31"/>
    </row>
    <row r="79" spans="1:23" x14ac:dyDescent="0.4">
      <c r="A79" s="96">
        <v>75</v>
      </c>
      <c r="B79" s="97" t="s">
        <v>3661</v>
      </c>
      <c r="C79" s="98" t="s">
        <v>3723</v>
      </c>
      <c r="D79" s="3" t="s">
        <v>2695</v>
      </c>
      <c r="E79" s="99" t="str">
        <f>VLOOKUP(D79,[1]type3!C$1:E$65536,2,0)</f>
        <v>ร้านเอเซีย</v>
      </c>
      <c r="F79" s="99" t="str">
        <f>VLOOKUP(E79,[1]type3!D$1:F$65536,2,0)</f>
        <v>7 ถ.พัฒนา มหาราช ซ.6 ต.ปากน้ำ อ.เมืองกระบี่ จ.กระบี่</v>
      </c>
      <c r="G79" s="3" t="s">
        <v>3252</v>
      </c>
      <c r="H79" s="5">
        <v>88</v>
      </c>
      <c r="I79" s="49">
        <v>6.16</v>
      </c>
      <c r="J79" s="100">
        <v>0</v>
      </c>
      <c r="K79" s="49">
        <f t="shared" si="6"/>
        <v>0</v>
      </c>
      <c r="L79" s="101">
        <f t="shared" si="2"/>
        <v>0</v>
      </c>
      <c r="M79" s="101">
        <f t="shared" si="5"/>
        <v>0</v>
      </c>
      <c r="N79" s="101">
        <v>6.16</v>
      </c>
      <c r="O79" s="101">
        <f t="shared" si="0"/>
        <v>94.16</v>
      </c>
      <c r="P79" s="101">
        <v>162.75</v>
      </c>
      <c r="Q79" s="108"/>
      <c r="R79" s="110"/>
      <c r="S79" s="104"/>
      <c r="T79" s="104"/>
      <c r="U79" s="104"/>
      <c r="V79" s="104"/>
      <c r="W79" s="31"/>
    </row>
    <row r="80" spans="1:23" x14ac:dyDescent="0.4">
      <c r="A80" s="96">
        <v>76</v>
      </c>
      <c r="B80" s="97" t="s">
        <v>3661</v>
      </c>
      <c r="C80" s="98" t="s">
        <v>3724</v>
      </c>
      <c r="D80" s="3" t="s">
        <v>2695</v>
      </c>
      <c r="E80" s="99" t="str">
        <f>VLOOKUP(D80,[1]type3!C$1:E$65536,2,0)</f>
        <v>ร้านเอเซีย</v>
      </c>
      <c r="F80" s="99" t="str">
        <f>VLOOKUP(E80,[1]type3!D$1:F$65536,2,0)</f>
        <v>7 ถ.พัฒนา มหาราช ซ.6 ต.ปากน้ำ อ.เมืองกระบี่ จ.กระบี่</v>
      </c>
      <c r="G80" s="3" t="s">
        <v>59</v>
      </c>
      <c r="H80" s="5">
        <v>0</v>
      </c>
      <c r="I80" s="49">
        <v>0</v>
      </c>
      <c r="J80" s="100">
        <v>16</v>
      </c>
      <c r="K80" s="49">
        <f t="shared" si="6"/>
        <v>64</v>
      </c>
      <c r="L80" s="101">
        <f t="shared" si="2"/>
        <v>4.4800000000000004</v>
      </c>
      <c r="M80" s="101">
        <f t="shared" si="5"/>
        <v>68.48</v>
      </c>
      <c r="N80" s="101">
        <v>4.4800000000000004</v>
      </c>
      <c r="O80" s="101">
        <f t="shared" si="0"/>
        <v>68.48</v>
      </c>
      <c r="P80" s="100">
        <v>0</v>
      </c>
      <c r="Q80" s="108"/>
      <c r="R80" s="110"/>
      <c r="S80" s="104"/>
      <c r="T80" s="104"/>
      <c r="U80" s="31"/>
      <c r="V80" s="39"/>
      <c r="W80" s="31"/>
    </row>
    <row r="81" spans="1:23" x14ac:dyDescent="0.4">
      <c r="A81" s="96">
        <v>77</v>
      </c>
      <c r="B81" s="97" t="s">
        <v>3661</v>
      </c>
      <c r="C81" s="98" t="s">
        <v>3725</v>
      </c>
      <c r="D81" s="3" t="s">
        <v>2710</v>
      </c>
      <c r="E81" s="99" t="str">
        <f>VLOOKUP(D81,[1]type3!C$1:E$65536,2,0)</f>
        <v>บ.ศรีผ่องพานิชย์ (สุวรรณาเภสัช)</v>
      </c>
      <c r="F81" s="99" t="str">
        <f>VLOOKUP(E81,[1]type3!D$1:F$65536,2,0)</f>
        <v>31 ถ.พัฒนา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27</v>
      </c>
      <c r="K81" s="49">
        <f t="shared" si="6"/>
        <v>108</v>
      </c>
      <c r="L81" s="101">
        <f t="shared" si="2"/>
        <v>7.5600000000000005</v>
      </c>
      <c r="M81" s="101">
        <f t="shared" si="5"/>
        <v>115.56</v>
      </c>
      <c r="N81" s="101">
        <v>7.56</v>
      </c>
      <c r="O81" s="101">
        <f t="shared" si="0"/>
        <v>115.56</v>
      </c>
      <c r="P81" s="101">
        <v>115.75</v>
      </c>
      <c r="Q81" s="108"/>
      <c r="R81" s="110"/>
      <c r="S81" s="104"/>
      <c r="T81" s="104"/>
      <c r="U81" s="104"/>
      <c r="V81" s="104"/>
      <c r="W81" s="31"/>
    </row>
    <row r="82" spans="1:23" x14ac:dyDescent="0.4">
      <c r="A82" s="96">
        <v>78</v>
      </c>
      <c r="B82" s="97" t="s">
        <v>3661</v>
      </c>
      <c r="C82" s="98" t="s">
        <v>3726</v>
      </c>
      <c r="D82" s="3" t="s">
        <v>2707</v>
      </c>
      <c r="E82" s="99" t="str">
        <f>VLOOKUP(D82,[1]type3!C$1:E$65536,2,0)</f>
        <v>บ.ศรีผ่องพานิชย์ (รุ้งเพชร)</v>
      </c>
      <c r="F82" s="99" t="str">
        <f>VLOOKUP(E82,[1]type3!D$1:F$65536,2,0)</f>
        <v>29 ถ.พัฒนา ต.ปากน้ำ อ.เมืองกระบี่ จ.กระบี่</v>
      </c>
      <c r="G82" s="3" t="s">
        <v>59</v>
      </c>
      <c r="H82" s="5">
        <v>0</v>
      </c>
      <c r="I82" s="49">
        <v>0</v>
      </c>
      <c r="J82" s="100">
        <v>10</v>
      </c>
      <c r="K82" s="49">
        <f t="shared" si="6"/>
        <v>40</v>
      </c>
      <c r="L82" s="101">
        <f t="shared" si="2"/>
        <v>2.8000000000000003</v>
      </c>
      <c r="M82" s="101">
        <f t="shared" si="5"/>
        <v>42.8</v>
      </c>
      <c r="N82" s="101">
        <v>2.8</v>
      </c>
      <c r="O82" s="101">
        <f t="shared" si="0"/>
        <v>42.8</v>
      </c>
      <c r="P82" s="100">
        <v>43</v>
      </c>
      <c r="Q82" s="108"/>
      <c r="R82" s="110"/>
      <c r="S82" s="104"/>
      <c r="T82" s="104"/>
      <c r="U82" s="104"/>
      <c r="V82" s="104"/>
      <c r="W82" s="31"/>
    </row>
    <row r="83" spans="1:23" x14ac:dyDescent="0.4">
      <c r="A83" s="96">
        <v>79</v>
      </c>
      <c r="B83" s="97" t="s">
        <v>3661</v>
      </c>
      <c r="C83" s="98" t="s">
        <v>3727</v>
      </c>
      <c r="D83" s="3" t="s">
        <v>2716</v>
      </c>
      <c r="E83" s="99" t="str">
        <f>VLOOKUP(D83,[1]type3!C$1:E$65536,2,0)</f>
        <v>บ.ศรีผ่องพานิชย์ (โกจิว)</v>
      </c>
      <c r="F83" s="99" t="str">
        <f>VLOOKUP(E83,[1]type3!D$1:F$65536,2,0)</f>
        <v>40 ถ.พัฒนา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13</v>
      </c>
      <c r="K83" s="49">
        <f t="shared" si="6"/>
        <v>52</v>
      </c>
      <c r="L83" s="101">
        <f t="shared" si="2"/>
        <v>3.6400000000000006</v>
      </c>
      <c r="M83" s="101">
        <f t="shared" si="5"/>
        <v>55.64</v>
      </c>
      <c r="N83" s="101">
        <v>3.64</v>
      </c>
      <c r="O83" s="101">
        <f t="shared" si="0"/>
        <v>55.64</v>
      </c>
      <c r="P83" s="101">
        <v>55.75</v>
      </c>
      <c r="Q83" s="108"/>
      <c r="R83" s="110"/>
      <c r="S83" s="105"/>
      <c r="T83" s="105"/>
      <c r="U83" s="31"/>
      <c r="V83" s="39"/>
      <c r="W83" s="31"/>
    </row>
    <row r="84" spans="1:23" x14ac:dyDescent="0.4">
      <c r="A84" s="96">
        <v>80</v>
      </c>
      <c r="B84" s="97" t="s">
        <v>3661</v>
      </c>
      <c r="C84" s="98" t="s">
        <v>3728</v>
      </c>
      <c r="D84" s="3" t="s">
        <v>2258</v>
      </c>
      <c r="E84" s="99" t="str">
        <f>VLOOKUP(D84,[1]type3!C$1:E$65536,2,0)</f>
        <v>บริษัทกระบี่รวมเจริญ จำกัด</v>
      </c>
      <c r="F84" s="99" t="str">
        <f>VLOOKUP(E84,[1]type3!D$1:F$65536,2,0)</f>
        <v>15/2-4 ถ.มหาราช ซ.10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331</v>
      </c>
      <c r="K84" s="49">
        <f t="shared" si="6"/>
        <v>1324</v>
      </c>
      <c r="L84" s="101">
        <f t="shared" si="2"/>
        <v>92.68</v>
      </c>
      <c r="M84" s="101">
        <f t="shared" si="5"/>
        <v>1416.68</v>
      </c>
      <c r="N84" s="101">
        <v>92.68</v>
      </c>
      <c r="O84" s="101">
        <f t="shared" ref="O84:O125" si="7">ROUNDUP(H84+I84+M84,2)</f>
        <v>1416.68</v>
      </c>
      <c r="P84" s="100">
        <v>1417</v>
      </c>
      <c r="Q84" s="108" t="s">
        <v>3729</v>
      </c>
      <c r="R84" s="110"/>
      <c r="S84" s="114">
        <f>SUM(N65:N84)</f>
        <v>294</v>
      </c>
      <c r="T84" s="114">
        <f>SUM(O65:O84)</f>
        <v>4494</v>
      </c>
      <c r="U84" s="114">
        <f>SUM(P65:P84)</f>
        <v>4496.75</v>
      </c>
      <c r="V84" s="39">
        <v>4496.75</v>
      </c>
      <c r="W84" s="31"/>
    </row>
    <row r="85" spans="1:23" x14ac:dyDescent="0.4">
      <c r="A85" s="96">
        <v>81</v>
      </c>
      <c r="B85" s="97" t="s">
        <v>3730</v>
      </c>
      <c r="C85" s="98" t="s">
        <v>3773</v>
      </c>
      <c r="D85" s="3" t="s">
        <v>2817</v>
      </c>
      <c r="E85" s="99" t="str">
        <f>VLOOKUP(D85,[1]type3!C$1:E$65536,2,0)</f>
        <v>นายสมพร อุดมมณีธนกิจ</v>
      </c>
      <c r="F85" s="99" t="str">
        <f>VLOOKUP(E85,[1]type3!D$1:F$65536,2,0)</f>
        <v>72 ถ.คงคา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78</v>
      </c>
      <c r="K85" s="49">
        <f t="shared" si="6"/>
        <v>312</v>
      </c>
      <c r="L85" s="101">
        <f t="shared" ref="L85:L125" si="8">K85*7%</f>
        <v>21.840000000000003</v>
      </c>
      <c r="M85" s="101">
        <f t="shared" ref="M85:M125" si="9">SUM(K85+L85)</f>
        <v>333.84000000000003</v>
      </c>
      <c r="N85" s="101">
        <v>21.84</v>
      </c>
      <c r="O85" s="101">
        <f t="shared" si="7"/>
        <v>333.84</v>
      </c>
      <c r="P85" s="101">
        <v>334</v>
      </c>
      <c r="Q85" s="108"/>
      <c r="R85" s="110"/>
      <c r="S85" s="105"/>
      <c r="T85" s="105"/>
      <c r="U85" s="31"/>
      <c r="V85" s="39"/>
      <c r="W85" s="31"/>
    </row>
    <row r="86" spans="1:23" x14ac:dyDescent="0.4">
      <c r="A86" s="96">
        <v>82</v>
      </c>
      <c r="B86" s="97" t="s">
        <v>3730</v>
      </c>
      <c r="C86" s="98" t="s">
        <v>3774</v>
      </c>
      <c r="D86" s="3" t="s">
        <v>3032</v>
      </c>
      <c r="E86" s="99" t="str">
        <f>VLOOKUP(D86,[1]type3!C$1:E$65536,2,0)</f>
        <v>นางกิ้มฮั้ว พันเชย (ลันตาซุปเปอร์คอนคอร์ดทัวร์)</v>
      </c>
      <c r="F86" s="99" t="str">
        <f>VLOOKUP(E86,[1]type3!D$1:F$65536,2,0)</f>
        <v>78 ถ.คงคา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6</v>
      </c>
      <c r="K86" s="49">
        <f t="shared" si="6"/>
        <v>24</v>
      </c>
      <c r="L86" s="101">
        <f t="shared" si="8"/>
        <v>1.6800000000000002</v>
      </c>
      <c r="M86" s="101">
        <f t="shared" si="9"/>
        <v>25.68</v>
      </c>
      <c r="N86" s="101">
        <v>1.68</v>
      </c>
      <c r="O86" s="101">
        <f t="shared" si="7"/>
        <v>25.68</v>
      </c>
      <c r="P86" s="100">
        <v>25.75</v>
      </c>
      <c r="Q86" s="108"/>
      <c r="R86" s="110"/>
      <c r="S86" s="104"/>
      <c r="T86" s="104"/>
      <c r="U86" s="31"/>
      <c r="V86" s="39"/>
      <c r="W86" s="31"/>
    </row>
    <row r="87" spans="1:23" x14ac:dyDescent="0.4">
      <c r="A87" s="96">
        <v>83</v>
      </c>
      <c r="B87" s="97" t="s">
        <v>3730</v>
      </c>
      <c r="C87" s="98" t="s">
        <v>3775</v>
      </c>
      <c r="D87" s="3" t="s">
        <v>2480</v>
      </c>
      <c r="E87" s="99" t="str">
        <f>VLOOKUP(D87,[1]type3!C$1:E$65536,2,0)</f>
        <v>นางเพ็ญลักษณ์ บุญชนะวิวัฒน์</v>
      </c>
      <c r="F87" s="99" t="str">
        <f>VLOOKUP(E87,[1]type3!D$1:F$65536,2,0)</f>
        <v>7/5 ถ.เจ้าฟ้า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19</v>
      </c>
      <c r="K87" s="49">
        <f t="shared" si="6"/>
        <v>76</v>
      </c>
      <c r="L87" s="101">
        <f t="shared" si="8"/>
        <v>5.32</v>
      </c>
      <c r="M87" s="101">
        <f t="shared" si="9"/>
        <v>81.319999999999993</v>
      </c>
      <c r="N87" s="101">
        <v>5.32</v>
      </c>
      <c r="O87" s="101">
        <f t="shared" si="7"/>
        <v>81.319999999999993</v>
      </c>
      <c r="P87" s="101">
        <v>81.5</v>
      </c>
      <c r="Q87" s="108"/>
      <c r="R87" s="110"/>
      <c r="S87" s="104"/>
      <c r="T87" s="104"/>
      <c r="U87" s="104"/>
      <c r="V87" s="104"/>
      <c r="W87" s="31"/>
    </row>
    <row r="88" spans="1:23" x14ac:dyDescent="0.4">
      <c r="A88" s="96">
        <v>84</v>
      </c>
      <c r="B88" s="97" t="s">
        <v>3730</v>
      </c>
      <c r="C88" s="98" t="s">
        <v>3776</v>
      </c>
      <c r="D88" s="3" t="s">
        <v>2477</v>
      </c>
      <c r="E88" s="99" t="str">
        <f>VLOOKUP(D88,[1]type3!C$1:E$65536,2,0)</f>
        <v>นางลำดวน ภูมิสุทราผล-ข้างบ้านเก่าน้าเพ็ญ</v>
      </c>
      <c r="F88" s="99" t="str">
        <f>VLOOKUP(E88,[1]type3!D$1:F$65536,2,0)</f>
        <v>7/2 ถ.เจ้าฟ้า ต.ปากน้ำ อ.เมืองกระบี่ จ.กระบี่</v>
      </c>
      <c r="G88" s="3" t="s">
        <v>3252</v>
      </c>
      <c r="H88" s="5">
        <v>16</v>
      </c>
      <c r="I88" s="49">
        <v>1.1200000000000001</v>
      </c>
      <c r="J88" s="100">
        <v>4</v>
      </c>
      <c r="K88" s="49">
        <f t="shared" si="6"/>
        <v>16</v>
      </c>
      <c r="L88" s="101">
        <f t="shared" si="8"/>
        <v>1.1200000000000001</v>
      </c>
      <c r="M88" s="101">
        <f t="shared" si="9"/>
        <v>17.12</v>
      </c>
      <c r="N88" s="101">
        <v>2.2400000000000002</v>
      </c>
      <c r="O88" s="101">
        <f t="shared" si="7"/>
        <v>34.24</v>
      </c>
      <c r="P88" s="100">
        <v>34.25</v>
      </c>
      <c r="Q88" s="108"/>
      <c r="R88" s="110"/>
      <c r="S88" s="104"/>
      <c r="T88" s="104"/>
      <c r="U88" s="31"/>
      <c r="V88" s="39"/>
      <c r="W88" s="31"/>
    </row>
    <row r="89" spans="1:23" x14ac:dyDescent="0.4">
      <c r="A89" s="96">
        <v>85</v>
      </c>
      <c r="B89" s="97" t="s">
        <v>3730</v>
      </c>
      <c r="C89" s="98" t="s">
        <v>3777</v>
      </c>
      <c r="D89" s="3" t="s">
        <v>2485</v>
      </c>
      <c r="E89" s="99" t="str">
        <f>VLOOKUP(D89,[1]type3!C$1:E$65536,2,0)</f>
        <v>น.ส.สุรัตน์ดา ผลิพัฒน์</v>
      </c>
      <c r="F89" s="99" t="str">
        <f>VLOOKUP(E89,[1]type3!D$1:F$65536,2,0)</f>
        <v>9/9 ถ.เจ้าฟ้า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33</v>
      </c>
      <c r="K89" s="49">
        <f t="shared" si="6"/>
        <v>132</v>
      </c>
      <c r="L89" s="101">
        <f t="shared" si="8"/>
        <v>9.24</v>
      </c>
      <c r="M89" s="101">
        <f t="shared" si="9"/>
        <v>141.24</v>
      </c>
      <c r="N89" s="101">
        <v>9.24</v>
      </c>
      <c r="O89" s="101">
        <f t="shared" si="7"/>
        <v>141.24</v>
      </c>
      <c r="P89" s="101">
        <v>141.25</v>
      </c>
      <c r="Q89" s="108"/>
      <c r="R89" s="110"/>
      <c r="S89" s="104"/>
      <c r="T89" s="104"/>
      <c r="U89" s="104"/>
      <c r="V89" s="39"/>
      <c r="W89" s="31"/>
    </row>
    <row r="90" spans="1:23" x14ac:dyDescent="0.4">
      <c r="A90" s="96">
        <v>86</v>
      </c>
      <c r="B90" s="97" t="s">
        <v>3730</v>
      </c>
      <c r="C90" s="98" t="s">
        <v>3778</v>
      </c>
      <c r="D90" s="3" t="s">
        <v>2511</v>
      </c>
      <c r="E90" s="99" t="str">
        <f>VLOOKUP(D90,[1]type3!C$1:E$65536,2,0)</f>
        <v>นายสากรรจ์ เกี่ยวข้อง</v>
      </c>
      <c r="F90" s="99" t="str">
        <f>VLOOKUP(E90,[1]type3!D$1:F$65536,2,0)</f>
        <v>31 ถ.เจ้าฟ้า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219</v>
      </c>
      <c r="K90" s="49">
        <f t="shared" si="6"/>
        <v>876</v>
      </c>
      <c r="L90" s="101">
        <f t="shared" si="8"/>
        <v>61.320000000000007</v>
      </c>
      <c r="M90" s="101">
        <f t="shared" si="9"/>
        <v>937.32</v>
      </c>
      <c r="N90" s="101">
        <v>61.32</v>
      </c>
      <c r="O90" s="101">
        <f t="shared" si="7"/>
        <v>937.32</v>
      </c>
      <c r="P90" s="100">
        <v>937.5</v>
      </c>
      <c r="Q90" s="108"/>
      <c r="R90" s="110"/>
      <c r="S90" s="104"/>
      <c r="T90" s="104"/>
      <c r="U90" s="104"/>
      <c r="V90" s="104"/>
      <c r="W90" s="31"/>
    </row>
    <row r="91" spans="1:23" x14ac:dyDescent="0.4">
      <c r="A91" s="96">
        <v>87</v>
      </c>
      <c r="B91" s="97" t="s">
        <v>3730</v>
      </c>
      <c r="C91" s="98" t="s">
        <v>3779</v>
      </c>
      <c r="D91" s="3" t="s">
        <v>2517</v>
      </c>
      <c r="E91" s="99" t="str">
        <f>VLOOKUP(D91,[1]type3!C$1:E$65536,2,0)</f>
        <v>นางเผี้ยน เอ่งฉ้าน</v>
      </c>
      <c r="F91" s="99" t="str">
        <f>VLOOKUP(E91,[1]type3!D$1:F$65536,2,0)</f>
        <v>52/1 ถ.เจ้าฟ้า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182</v>
      </c>
      <c r="K91" s="49">
        <f t="shared" si="6"/>
        <v>728</v>
      </c>
      <c r="L91" s="101">
        <f t="shared" si="8"/>
        <v>50.960000000000008</v>
      </c>
      <c r="M91" s="101">
        <f t="shared" si="9"/>
        <v>778.96</v>
      </c>
      <c r="N91" s="101">
        <v>50.96</v>
      </c>
      <c r="O91" s="101">
        <f t="shared" si="7"/>
        <v>778.96</v>
      </c>
      <c r="P91" s="101">
        <v>779</v>
      </c>
      <c r="Q91" s="108"/>
      <c r="R91" s="110"/>
      <c r="U91" s="39"/>
      <c r="V91" s="39"/>
      <c r="W91" s="31"/>
    </row>
    <row r="92" spans="1:23" x14ac:dyDescent="0.4">
      <c r="A92" s="96">
        <v>88</v>
      </c>
      <c r="B92" s="97" t="s">
        <v>3730</v>
      </c>
      <c r="C92" s="98" t="s">
        <v>3780</v>
      </c>
      <c r="D92" s="3" t="s">
        <v>2606</v>
      </c>
      <c r="E92" s="99" t="str">
        <f>VLOOKUP(D92,[1]type3!C$1:E$65536,2,0)</f>
        <v>น.ส.จิรภา เอื้อจิระพงษ์พันธ์ (แว่นตาวีระ)</v>
      </c>
      <c r="F92" s="99" t="str">
        <f>VLOOKUP(E92,[1]type3!D$1:F$65536,2,0)</f>
        <v>12 ถ.อิศรา ต.ปากน้ำ อ.เมืองกระบี่ จ.กระบี่</v>
      </c>
      <c r="G92" s="3" t="s">
        <v>59</v>
      </c>
      <c r="H92" s="5">
        <v>0</v>
      </c>
      <c r="I92" s="49">
        <v>0</v>
      </c>
      <c r="J92" s="100">
        <v>7</v>
      </c>
      <c r="K92" s="49">
        <f t="shared" si="6"/>
        <v>28</v>
      </c>
      <c r="L92" s="101">
        <f t="shared" si="8"/>
        <v>1.9600000000000002</v>
      </c>
      <c r="M92" s="101">
        <f t="shared" si="9"/>
        <v>29.96</v>
      </c>
      <c r="N92" s="101">
        <v>1.96</v>
      </c>
      <c r="O92" s="101">
        <f t="shared" si="7"/>
        <v>29.96</v>
      </c>
      <c r="P92" s="100">
        <v>30</v>
      </c>
      <c r="Q92" s="108"/>
      <c r="R92" s="110"/>
      <c r="S92" s="114">
        <f>SUM(N85:N92)</f>
        <v>154.56</v>
      </c>
      <c r="T92" s="114">
        <f>SUM(O85:O92)</f>
        <v>2362.56</v>
      </c>
      <c r="U92" s="114">
        <f>SUM(P85:P92)</f>
        <v>2363.25</v>
      </c>
      <c r="V92" s="39">
        <v>2363.25</v>
      </c>
      <c r="W92" s="31"/>
    </row>
    <row r="93" spans="1:23" x14ac:dyDescent="0.4">
      <c r="A93" s="96">
        <v>89</v>
      </c>
      <c r="B93" s="97" t="s">
        <v>3781</v>
      </c>
      <c r="C93" s="98" t="s">
        <v>3835</v>
      </c>
      <c r="D93" s="3" t="s">
        <v>2795</v>
      </c>
      <c r="E93" s="99" t="str">
        <f>VLOOKUP(D93,[1]type3!C$1:E$65536,2,0)</f>
        <v>นายก้องศักดิ์ ดำดี</v>
      </c>
      <c r="F93" s="99" t="str">
        <f>VLOOKUP(E93,[1]type3!D$1:F$65536,2,0)</f>
        <v>27 ถ.รื่นฤดี มหาราช ซ.2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60</v>
      </c>
      <c r="K93" s="49">
        <f t="shared" si="6"/>
        <v>240</v>
      </c>
      <c r="L93" s="101">
        <f t="shared" si="8"/>
        <v>16.8</v>
      </c>
      <c r="M93" s="101">
        <f t="shared" si="9"/>
        <v>256.8</v>
      </c>
      <c r="N93" s="101">
        <v>16.8</v>
      </c>
      <c r="O93" s="101">
        <f t="shared" si="7"/>
        <v>256.8</v>
      </c>
      <c r="P93" s="101">
        <v>257</v>
      </c>
      <c r="Q93" s="108"/>
      <c r="R93" s="110"/>
      <c r="S93" s="104"/>
      <c r="T93" s="104"/>
      <c r="U93" s="31"/>
      <c r="V93" s="39"/>
      <c r="W93" s="31"/>
    </row>
    <row r="94" spans="1:23" x14ac:dyDescent="0.4">
      <c r="A94" s="96">
        <v>90</v>
      </c>
      <c r="B94" s="97" t="s">
        <v>3781</v>
      </c>
      <c r="C94" s="98" t="s">
        <v>3836</v>
      </c>
      <c r="D94" s="111" t="s">
        <v>3031</v>
      </c>
      <c r="E94" s="99" t="str">
        <f>VLOOKUP(D94,[1]type3!C$1:E$65536,2,0)</f>
        <v>นางรัชนี ภูมิสุทธาผล (ออคิดคาเฟ่)</v>
      </c>
      <c r="F94" s="144" t="s">
        <v>3033</v>
      </c>
      <c r="G94" s="3" t="s">
        <v>59</v>
      </c>
      <c r="H94" s="5">
        <v>0</v>
      </c>
      <c r="I94" s="49">
        <v>0</v>
      </c>
      <c r="J94" s="100">
        <v>11</v>
      </c>
      <c r="K94" s="49">
        <f t="shared" si="6"/>
        <v>44</v>
      </c>
      <c r="L94" s="101">
        <f t="shared" si="8"/>
        <v>3.08</v>
      </c>
      <c r="M94" s="101">
        <f t="shared" si="9"/>
        <v>47.08</v>
      </c>
      <c r="N94" s="101">
        <v>3.08</v>
      </c>
      <c r="O94" s="101">
        <f t="shared" si="7"/>
        <v>47.08</v>
      </c>
      <c r="P94" s="100">
        <v>47.25</v>
      </c>
      <c r="Q94" s="108"/>
      <c r="R94" s="110"/>
      <c r="U94" s="31"/>
      <c r="V94" s="39"/>
      <c r="W94" s="31"/>
    </row>
    <row r="95" spans="1:23" x14ac:dyDescent="0.4">
      <c r="A95" s="96">
        <v>91</v>
      </c>
      <c r="B95" s="97" t="s">
        <v>3781</v>
      </c>
      <c r="C95" s="98" t="s">
        <v>3837</v>
      </c>
      <c r="D95" s="3" t="s">
        <v>2342</v>
      </c>
      <c r="E95" s="99" t="str">
        <f>VLOOKUP(D95,[1]type3!C$1:E$65536,2,0)</f>
        <v>นางรัชนี ภูมิสุทธาผล (ออคิดคาเฟ่)</v>
      </c>
      <c r="F95" s="99" t="str">
        <f>VLOOKUP(E95,[1]type3!D$1:F$65536,2,0)</f>
        <v>90/52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10</v>
      </c>
      <c r="K95" s="49">
        <f t="shared" si="6"/>
        <v>40</v>
      </c>
      <c r="L95" s="101">
        <f t="shared" si="8"/>
        <v>2.8000000000000003</v>
      </c>
      <c r="M95" s="101">
        <f t="shared" si="9"/>
        <v>42.8</v>
      </c>
      <c r="N95" s="101">
        <v>2.8</v>
      </c>
      <c r="O95" s="101">
        <f t="shared" si="7"/>
        <v>42.8</v>
      </c>
      <c r="P95" s="101">
        <v>43</v>
      </c>
      <c r="Q95" s="108"/>
      <c r="R95" s="110"/>
      <c r="U95" s="31"/>
      <c r="V95" s="39"/>
      <c r="W95" s="31"/>
    </row>
    <row r="96" spans="1:23" x14ac:dyDescent="0.4">
      <c r="A96" s="96">
        <v>92</v>
      </c>
      <c r="B96" s="97" t="s">
        <v>3781</v>
      </c>
      <c r="C96" s="98" t="s">
        <v>3838</v>
      </c>
      <c r="D96" s="3" t="s">
        <v>2339</v>
      </c>
      <c r="E96" s="99" t="str">
        <f>VLOOKUP(D96,[1]type3!C$1:E$65536,2,0)</f>
        <v>นายอนิวรรตน์ วัชรัตน์ศิริยุทธ</v>
      </c>
      <c r="F96" s="99" t="str">
        <f>VLOOKUP(E96,[1]type3!D$1:F$65536,2,0)</f>
        <v>90/47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7</v>
      </c>
      <c r="K96" s="49">
        <f t="shared" si="6"/>
        <v>28</v>
      </c>
      <c r="L96" s="101">
        <f t="shared" si="8"/>
        <v>1.9600000000000002</v>
      </c>
      <c r="M96" s="101">
        <f t="shared" si="9"/>
        <v>29.96</v>
      </c>
      <c r="N96" s="101">
        <v>1.96</v>
      </c>
      <c r="O96" s="101">
        <f t="shared" si="7"/>
        <v>29.96</v>
      </c>
      <c r="P96" s="100">
        <v>30</v>
      </c>
      <c r="Q96" s="108"/>
      <c r="R96" s="110"/>
      <c r="U96" s="31"/>
      <c r="V96" s="39"/>
      <c r="W96" s="31"/>
    </row>
    <row r="97" spans="1:23" x14ac:dyDescent="0.4">
      <c r="A97" s="96">
        <v>93</v>
      </c>
      <c r="B97" s="97" t="s">
        <v>3781</v>
      </c>
      <c r="C97" s="98" t="s">
        <v>3839</v>
      </c>
      <c r="D97" s="3" t="s">
        <v>2350</v>
      </c>
      <c r="E97" s="99" t="str">
        <f>VLOOKUP(D97,[1]type3!C$1:E$65536,2,0)</f>
        <v>นายทรงศักดิ์ วะเจดีย์ (Sovvevie)</v>
      </c>
      <c r="F97" s="99" t="str">
        <f>VLOOKUP(E97,[1]type3!D$1:F$65536,2,0)</f>
        <v>90/79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48</v>
      </c>
      <c r="K97" s="49">
        <f t="shared" si="6"/>
        <v>192</v>
      </c>
      <c r="L97" s="101">
        <f t="shared" si="8"/>
        <v>13.440000000000001</v>
      </c>
      <c r="M97" s="101">
        <f t="shared" si="9"/>
        <v>205.44</v>
      </c>
      <c r="N97" s="101">
        <v>13.44</v>
      </c>
      <c r="O97" s="101">
        <f t="shared" si="7"/>
        <v>205.44</v>
      </c>
      <c r="P97" s="101">
        <v>205.5</v>
      </c>
      <c r="Q97" s="108"/>
      <c r="R97" s="110"/>
      <c r="S97" s="112"/>
      <c r="T97" s="112"/>
      <c r="U97" s="112"/>
      <c r="V97" s="112"/>
      <c r="W97" s="31"/>
    </row>
    <row r="98" spans="1:23" x14ac:dyDescent="0.4">
      <c r="A98" s="96">
        <v>94</v>
      </c>
      <c r="B98" s="97" t="s">
        <v>3781</v>
      </c>
      <c r="C98" s="98" t="s">
        <v>3840</v>
      </c>
      <c r="D98" s="3" t="s">
        <v>2609</v>
      </c>
      <c r="E98" s="99" t="str">
        <f>VLOOKUP(D98,[1]type3!C$1:E$65536,2,0)</f>
        <v>นางทิพา สกถกิตติวัฒน์(ซากุระ)</v>
      </c>
      <c r="F98" s="99" t="str">
        <f>VLOOKUP(E98,[1]type3!D$1:F$65536,2,0)</f>
        <v>25 ถ.อิศรา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14</v>
      </c>
      <c r="K98" s="49">
        <f t="shared" si="6"/>
        <v>56</v>
      </c>
      <c r="L98" s="101">
        <f t="shared" si="8"/>
        <v>3.9200000000000004</v>
      </c>
      <c r="M98" s="101">
        <f t="shared" si="9"/>
        <v>59.92</v>
      </c>
      <c r="N98" s="101">
        <v>3.92</v>
      </c>
      <c r="O98" s="101">
        <f t="shared" si="7"/>
        <v>59.92</v>
      </c>
      <c r="P98" s="100">
        <v>60</v>
      </c>
      <c r="Q98" s="108"/>
      <c r="R98" s="110"/>
      <c r="S98" s="112"/>
      <c r="T98" s="112"/>
      <c r="U98" s="112"/>
      <c r="V98" s="112"/>
      <c r="W98" s="31"/>
    </row>
    <row r="99" spans="1:23" x14ac:dyDescent="0.4">
      <c r="A99" s="96">
        <v>95</v>
      </c>
      <c r="B99" s="97" t="s">
        <v>3781</v>
      </c>
      <c r="C99" s="98" t="s">
        <v>3841</v>
      </c>
      <c r="D99" s="3" t="s">
        <v>2630</v>
      </c>
      <c r="E99" s="99" t="str">
        <f>VLOOKUP(D99,[1]type3!C$1:E$65536,2,0)</f>
        <v>บ.ศรีผ่องพานิชย์ (โชคเจริญ)</v>
      </c>
      <c r="F99" s="99" t="str">
        <f>VLOOKUP(E99,[1]type3!D$1:F$65536,2,0)</f>
        <v>24 ถ.ประชาชื่น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3</v>
      </c>
      <c r="K99" s="49">
        <f t="shared" si="6"/>
        <v>12</v>
      </c>
      <c r="L99" s="101">
        <f t="shared" si="8"/>
        <v>0.84000000000000008</v>
      </c>
      <c r="M99" s="101">
        <f t="shared" si="9"/>
        <v>12.84</v>
      </c>
      <c r="N99" s="101">
        <v>0.84</v>
      </c>
      <c r="O99" s="101">
        <f t="shared" si="7"/>
        <v>12.84</v>
      </c>
      <c r="P99" s="101">
        <v>13</v>
      </c>
      <c r="Q99" s="108"/>
      <c r="R99" s="110"/>
      <c r="S99" s="104"/>
      <c r="T99" s="104"/>
      <c r="U99" s="104"/>
      <c r="V99" s="104"/>
      <c r="W99" s="31"/>
    </row>
    <row r="100" spans="1:23" x14ac:dyDescent="0.4">
      <c r="A100" s="96">
        <v>96</v>
      </c>
      <c r="B100" s="97" t="s">
        <v>3781</v>
      </c>
      <c r="C100" s="98" t="s">
        <v>3842</v>
      </c>
      <c r="D100" s="3" t="s">
        <v>2628</v>
      </c>
      <c r="E100" s="99" t="str">
        <f>VLOOKUP(D100,[1]type3!C$1:E$65536,2,0)</f>
        <v>บ.ศรีผ่องพานิชย์ (ซันนี่)</v>
      </c>
      <c r="F100" s="144" t="s">
        <v>2629</v>
      </c>
      <c r="G100" s="3" t="s">
        <v>59</v>
      </c>
      <c r="H100" s="5">
        <v>0</v>
      </c>
      <c r="I100" s="49">
        <v>0</v>
      </c>
      <c r="J100" s="100">
        <v>6</v>
      </c>
      <c r="K100" s="49">
        <f t="shared" si="6"/>
        <v>24</v>
      </c>
      <c r="L100" s="101">
        <f t="shared" si="8"/>
        <v>1.6800000000000002</v>
      </c>
      <c r="M100" s="101">
        <f t="shared" si="9"/>
        <v>25.68</v>
      </c>
      <c r="N100" s="101">
        <v>1.68</v>
      </c>
      <c r="O100" s="101">
        <f t="shared" si="7"/>
        <v>25.68</v>
      </c>
      <c r="P100" s="100">
        <v>25.75</v>
      </c>
      <c r="Q100" s="108"/>
      <c r="R100" s="110"/>
      <c r="U100" s="31"/>
      <c r="V100" s="39"/>
      <c r="W100" s="31"/>
    </row>
    <row r="101" spans="1:23" x14ac:dyDescent="0.4">
      <c r="A101" s="96">
        <v>97</v>
      </c>
      <c r="B101" s="97" t="s">
        <v>3781</v>
      </c>
      <c r="C101" s="98" t="s">
        <v>3843</v>
      </c>
      <c r="D101" s="3" t="s">
        <v>2626</v>
      </c>
      <c r="E101" s="99" t="str">
        <f>VLOOKUP(D101,[1]type3!C$1:E$65536,2,0)</f>
        <v>บ.ศรีผ่องพานิชย์ (ซันนี่)</v>
      </c>
      <c r="F101" s="144" t="s">
        <v>2627</v>
      </c>
      <c r="G101" s="3" t="s">
        <v>59</v>
      </c>
      <c r="H101" s="5">
        <v>0</v>
      </c>
      <c r="I101" s="49">
        <v>0</v>
      </c>
      <c r="J101" s="100">
        <v>22</v>
      </c>
      <c r="K101" s="49">
        <f t="shared" si="6"/>
        <v>88</v>
      </c>
      <c r="L101" s="101">
        <f t="shared" si="8"/>
        <v>6.16</v>
      </c>
      <c r="M101" s="101">
        <f t="shared" si="9"/>
        <v>94.16</v>
      </c>
      <c r="N101" s="101">
        <v>6.16</v>
      </c>
      <c r="O101" s="101">
        <f t="shared" si="7"/>
        <v>94.16</v>
      </c>
      <c r="P101" s="101">
        <v>94.25</v>
      </c>
      <c r="Q101" s="108"/>
      <c r="R101" s="110"/>
      <c r="S101" s="104"/>
      <c r="T101" s="104"/>
      <c r="U101" s="104"/>
      <c r="V101" s="104"/>
      <c r="W101" s="31"/>
    </row>
    <row r="102" spans="1:23" x14ac:dyDescent="0.4">
      <c r="A102" s="96">
        <v>98</v>
      </c>
      <c r="B102" s="97" t="s">
        <v>3781</v>
      </c>
      <c r="C102" s="98" t="s">
        <v>3844</v>
      </c>
      <c r="D102" s="3" t="s">
        <v>2621</v>
      </c>
      <c r="E102" s="99" t="str">
        <f>VLOOKUP(D102,[1]type3!C$1:E$65536,2,0)</f>
        <v>บ.ศรีผ่องพานิชย์ (ซันนี่)</v>
      </c>
      <c r="F102" s="144" t="s">
        <v>2622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6"/>
        <v>16</v>
      </c>
      <c r="L102" s="101">
        <f t="shared" si="8"/>
        <v>1.1200000000000001</v>
      </c>
      <c r="M102" s="101">
        <f t="shared" si="9"/>
        <v>17.12</v>
      </c>
      <c r="N102" s="101">
        <v>1.1200000000000001</v>
      </c>
      <c r="O102" s="101">
        <f t="shared" si="7"/>
        <v>17.12</v>
      </c>
      <c r="P102" s="100">
        <v>17.25</v>
      </c>
      <c r="Q102" s="108"/>
      <c r="R102" s="110"/>
      <c r="S102" s="104"/>
      <c r="T102" s="104"/>
      <c r="U102" s="104"/>
      <c r="V102" s="104"/>
      <c r="W102" s="31"/>
    </row>
    <row r="103" spans="1:23" x14ac:dyDescent="0.4">
      <c r="A103" s="96">
        <v>99</v>
      </c>
      <c r="B103" s="97" t="s">
        <v>3781</v>
      </c>
      <c r="C103" s="98" t="s">
        <v>3845</v>
      </c>
      <c r="D103" s="3" t="s">
        <v>2618</v>
      </c>
      <c r="E103" s="99" t="str">
        <f>VLOOKUP(D103,[1]type3!C$1:E$65536,2,0)</f>
        <v>บ.ศรีผ่องพานิชย์ (ซันนี่)</v>
      </c>
      <c r="F103" s="99" t="str">
        <f>VLOOKUP(E103,[1]type3!D$1:F$65536,2,0)</f>
        <v>17 ถ.ประชาชื่น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19</v>
      </c>
      <c r="K103" s="49">
        <f t="shared" si="6"/>
        <v>76</v>
      </c>
      <c r="L103" s="101">
        <f t="shared" si="8"/>
        <v>5.32</v>
      </c>
      <c r="M103" s="101">
        <f t="shared" si="9"/>
        <v>81.319999999999993</v>
      </c>
      <c r="N103" s="101">
        <v>5.32</v>
      </c>
      <c r="O103" s="101">
        <f t="shared" si="7"/>
        <v>81.319999999999993</v>
      </c>
      <c r="P103" s="101">
        <v>81.5</v>
      </c>
      <c r="Q103" s="102"/>
      <c r="R103" s="109"/>
      <c r="U103" s="31"/>
      <c r="V103" s="39"/>
      <c r="W103" s="31"/>
    </row>
    <row r="104" spans="1:23" x14ac:dyDescent="0.4">
      <c r="A104" s="96">
        <v>100</v>
      </c>
      <c r="B104" s="97" t="s">
        <v>3781</v>
      </c>
      <c r="C104" s="98" t="s">
        <v>3846</v>
      </c>
      <c r="D104" s="113" t="s">
        <v>2623</v>
      </c>
      <c r="E104" s="99" t="str">
        <f>VLOOKUP(D104,[1]type3!C$1:E$65536,2,0)</f>
        <v>นางวรรณี คำปล้อง (แว่นท็อปเจริญ)</v>
      </c>
      <c r="F104" s="99" t="str">
        <f>VLOOKUP(E104,[1]type3!D$1:F$65536,2,0)</f>
        <v>20,22 ซ.4 (ประชาชื่น) ถ.มหาราช ต.ปากน้ำ อ.เมืองกระบี่ จ.กระบี่</v>
      </c>
      <c r="G104" s="3" t="s">
        <v>59</v>
      </c>
      <c r="H104" s="5">
        <v>0</v>
      </c>
      <c r="I104" s="49">
        <v>0</v>
      </c>
      <c r="J104" s="100">
        <v>26</v>
      </c>
      <c r="K104" s="49">
        <f t="shared" si="6"/>
        <v>104</v>
      </c>
      <c r="L104" s="101">
        <f t="shared" si="8"/>
        <v>7.2800000000000011</v>
      </c>
      <c r="M104" s="101">
        <f t="shared" si="9"/>
        <v>111.28</v>
      </c>
      <c r="N104" s="101">
        <v>7.28</v>
      </c>
      <c r="O104" s="101">
        <f t="shared" si="7"/>
        <v>111.28</v>
      </c>
      <c r="P104" s="100">
        <v>111.5</v>
      </c>
      <c r="Q104" s="102"/>
      <c r="R104" s="109"/>
      <c r="U104" s="31"/>
      <c r="V104" s="39"/>
      <c r="W104" s="31"/>
    </row>
    <row r="105" spans="1:23" x14ac:dyDescent="0.4">
      <c r="A105" s="96">
        <v>101</v>
      </c>
      <c r="B105" s="97" t="s">
        <v>3781</v>
      </c>
      <c r="C105" s="98" t="s">
        <v>3847</v>
      </c>
      <c r="D105" s="3" t="s">
        <v>2878</v>
      </c>
      <c r="E105" s="99" t="str">
        <f>VLOOKUP(D105,[1]type3!C$1:E$65536,2,0)</f>
        <v>บ.ศรีผ่องพานิชย์ (ห้างอันดามัน)</v>
      </c>
      <c r="F105" s="99" t="str">
        <f>VLOOKUP(E105,[1]type3!D$1:F$65536,2,0)</f>
        <v>16-18 ถ.ประชาชื่น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33</v>
      </c>
      <c r="K105" s="49">
        <f t="shared" si="6"/>
        <v>132</v>
      </c>
      <c r="L105" s="101">
        <f t="shared" si="8"/>
        <v>9.24</v>
      </c>
      <c r="M105" s="101">
        <f t="shared" si="9"/>
        <v>141.24</v>
      </c>
      <c r="N105" s="101">
        <v>9.24</v>
      </c>
      <c r="O105" s="101">
        <f t="shared" si="7"/>
        <v>141.24</v>
      </c>
      <c r="P105" s="101">
        <v>141.25</v>
      </c>
      <c r="Q105" s="102"/>
      <c r="R105" s="109"/>
      <c r="U105" s="31"/>
      <c r="V105" s="39"/>
      <c r="W105" s="31"/>
    </row>
    <row r="106" spans="1:23" x14ac:dyDescent="0.4">
      <c r="A106" s="96">
        <v>102</v>
      </c>
      <c r="B106" s="97" t="s">
        <v>3781</v>
      </c>
      <c r="C106" s="98" t="s">
        <v>3848</v>
      </c>
      <c r="D106" s="3" t="s">
        <v>2636</v>
      </c>
      <c r="E106" s="99" t="str">
        <f>VLOOKUP(D106,[1]type3!C$1:E$65536,2,0)</f>
        <v>บ.ศรีผ่องพานิชย์ (สว่างการแว่น)</v>
      </c>
      <c r="F106" s="99" t="str">
        <f>VLOOKUP(E106,[1]type3!D$1:F$65536,2,0)</f>
        <v>27 ถ.ประชาชื่น ต.ปากน้ำ อ.เมืองกระบี่ จ.กระบี่</v>
      </c>
      <c r="G106" s="3" t="s">
        <v>59</v>
      </c>
      <c r="H106" s="5">
        <v>0</v>
      </c>
      <c r="I106" s="49">
        <v>0</v>
      </c>
      <c r="J106" s="100">
        <v>20</v>
      </c>
      <c r="K106" s="49">
        <f t="shared" si="6"/>
        <v>80</v>
      </c>
      <c r="L106" s="101">
        <f t="shared" si="8"/>
        <v>5.6000000000000005</v>
      </c>
      <c r="M106" s="101">
        <f t="shared" si="9"/>
        <v>85.6</v>
      </c>
      <c r="N106" s="101">
        <v>5.6</v>
      </c>
      <c r="O106" s="101">
        <f t="shared" si="7"/>
        <v>85.6</v>
      </c>
      <c r="P106" s="100">
        <v>85.75</v>
      </c>
      <c r="Q106" s="102"/>
      <c r="R106" s="110"/>
      <c r="S106" s="104"/>
      <c r="T106" s="104"/>
      <c r="U106" s="104"/>
      <c r="V106" s="104"/>
      <c r="W106" s="31"/>
    </row>
    <row r="107" spans="1:23" x14ac:dyDescent="0.4">
      <c r="A107" s="96">
        <v>103</v>
      </c>
      <c r="B107" s="97" t="s">
        <v>3781</v>
      </c>
      <c r="C107" s="98" t="s">
        <v>3849</v>
      </c>
      <c r="D107" s="3" t="s">
        <v>2633</v>
      </c>
      <c r="E107" s="99" t="str">
        <f>VLOOKUP(D107,[1]type3!C$1:E$65536,2,0)</f>
        <v>บ.ศรีผ่องพานิชย์ (เสาวนิตย์)</v>
      </c>
      <c r="F107" s="99" t="str">
        <f>VLOOKUP(E107,[1]type3!D$1:F$65536,2,0)</f>
        <v xml:space="preserve">26 ถ.ประชาชื่น ต.ปากน้ำ อ.เมืองกระบี่ จ.กระบี่ </v>
      </c>
      <c r="G107" s="3" t="s">
        <v>3252</v>
      </c>
      <c r="H107" s="5">
        <v>104</v>
      </c>
      <c r="I107" s="49">
        <v>7.28</v>
      </c>
      <c r="J107" s="100">
        <v>26</v>
      </c>
      <c r="K107" s="49">
        <f t="shared" si="6"/>
        <v>104</v>
      </c>
      <c r="L107" s="101">
        <f t="shared" si="8"/>
        <v>7.2800000000000011</v>
      </c>
      <c r="M107" s="101">
        <f t="shared" si="9"/>
        <v>111.28</v>
      </c>
      <c r="N107" s="101">
        <v>14.56</v>
      </c>
      <c r="O107" s="101">
        <f t="shared" si="7"/>
        <v>222.56</v>
      </c>
      <c r="P107" s="101">
        <v>222.75</v>
      </c>
      <c r="Q107" s="102"/>
      <c r="R107" s="110"/>
      <c r="U107" s="31"/>
      <c r="V107" s="39"/>
      <c r="W107" s="31"/>
    </row>
    <row r="108" spans="1:23" x14ac:dyDescent="0.4">
      <c r="A108" s="96">
        <v>104</v>
      </c>
      <c r="B108" s="97" t="s">
        <v>3781</v>
      </c>
      <c r="C108" s="98" t="s">
        <v>3850</v>
      </c>
      <c r="D108" s="3" t="s">
        <v>2642</v>
      </c>
      <c r="E108" s="99" t="str">
        <f>VLOOKUP(D108,[1]type3!C$1:E$65536,2,0)</f>
        <v>บ.ศรีผ่องพานิชย์ (Swallow Tour and Guest House)</v>
      </c>
      <c r="F108" s="99" t="str">
        <f>VLOOKUP(E108,[1]type3!D$1:F$65536,2,0)</f>
        <v>31 ถ.ประชาชื่น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9</v>
      </c>
      <c r="K108" s="49">
        <f t="shared" si="6"/>
        <v>36</v>
      </c>
      <c r="L108" s="101">
        <f t="shared" si="8"/>
        <v>2.5200000000000005</v>
      </c>
      <c r="M108" s="101">
        <f t="shared" si="9"/>
        <v>38.520000000000003</v>
      </c>
      <c r="N108" s="101">
        <v>2.52</v>
      </c>
      <c r="O108" s="101">
        <f t="shared" si="7"/>
        <v>38.520000000000003</v>
      </c>
      <c r="P108" s="100">
        <v>38.75</v>
      </c>
      <c r="Q108" s="102"/>
      <c r="R108" s="110"/>
      <c r="U108" s="31"/>
      <c r="V108" s="39"/>
      <c r="W108" s="31"/>
    </row>
    <row r="109" spans="1:23" x14ac:dyDescent="0.4">
      <c r="A109" s="96">
        <v>105</v>
      </c>
      <c r="B109" s="97" t="s">
        <v>3781</v>
      </c>
      <c r="C109" s="98" t="s">
        <v>3851</v>
      </c>
      <c r="D109" s="3" t="s">
        <v>2654</v>
      </c>
      <c r="E109" s="99" t="str">
        <f>VLOOKUP(D109,[1]type3!C$1:E$65536,2,0)</f>
        <v>บ.ศรีผ่องพานิชย์ (อิน แอนด์ ออน)</v>
      </c>
      <c r="F109" s="99" t="str">
        <f>VLOOKUP(E109,[1]type3!D$1:F$65536,2,0)</f>
        <v>42 ถ.ประชาชื่น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7</v>
      </c>
      <c r="K109" s="49">
        <f>J109*4</f>
        <v>28</v>
      </c>
      <c r="L109" s="101">
        <f t="shared" si="8"/>
        <v>1.9600000000000002</v>
      </c>
      <c r="M109" s="101">
        <f t="shared" si="9"/>
        <v>29.96</v>
      </c>
      <c r="N109" s="101">
        <v>1.96</v>
      </c>
      <c r="O109" s="101">
        <f t="shared" si="7"/>
        <v>29.96</v>
      </c>
      <c r="P109" s="101">
        <v>30</v>
      </c>
      <c r="Q109" s="102"/>
      <c r="R109" s="109"/>
      <c r="U109" s="31"/>
      <c r="V109" s="39"/>
      <c r="W109" s="31"/>
    </row>
    <row r="110" spans="1:23" x14ac:dyDescent="0.4">
      <c r="A110" s="96">
        <v>106</v>
      </c>
      <c r="B110" s="97" t="s">
        <v>3781</v>
      </c>
      <c r="C110" s="98" t="s">
        <v>3852</v>
      </c>
      <c r="D110" s="3" t="s">
        <v>2375</v>
      </c>
      <c r="E110" s="99" t="str">
        <f>VLOOKUP(D110,[1]type3!C$1:E$65536,2,0)</f>
        <v>บริษัท เงินติดล้อ จำกัด (สำนักงานใหญ่) เลขผู้เสียภาษี 0105549126493</v>
      </c>
      <c r="F110" s="99" t="str">
        <f>VLOOKUP(E110,[1]type3!D$1:F$65536,2,0)</f>
        <v>428 อาคารอารีย์ ฮิลล์ ชั้น 9-15 ถนนพหลโยธิน แขวงสามเสนใน กรุงเทพมหานคร 10100</v>
      </c>
      <c r="G110" s="3" t="s">
        <v>59</v>
      </c>
      <c r="H110" s="5">
        <v>0</v>
      </c>
      <c r="I110" s="49">
        <v>0</v>
      </c>
      <c r="J110" s="100">
        <v>15</v>
      </c>
      <c r="K110" s="49">
        <f t="shared" si="6"/>
        <v>60</v>
      </c>
      <c r="L110" s="101">
        <f t="shared" si="8"/>
        <v>4.2</v>
      </c>
      <c r="M110" s="101">
        <f t="shared" si="9"/>
        <v>64.2</v>
      </c>
      <c r="N110" s="101">
        <v>4.2</v>
      </c>
      <c r="O110" s="101">
        <f t="shared" si="7"/>
        <v>64.2</v>
      </c>
      <c r="P110" s="100">
        <v>64.25</v>
      </c>
      <c r="Q110" s="102"/>
      <c r="R110" s="109"/>
      <c r="U110" s="31"/>
      <c r="V110" s="39"/>
      <c r="W110" s="31"/>
    </row>
    <row r="111" spans="1:23" x14ac:dyDescent="0.4">
      <c r="A111" s="96">
        <v>107</v>
      </c>
      <c r="B111" s="97" t="s">
        <v>3781</v>
      </c>
      <c r="C111" s="98" t="s">
        <v>3853</v>
      </c>
      <c r="D111" s="3" t="s">
        <v>2348</v>
      </c>
      <c r="E111" s="99" t="str">
        <f>VLOOKUP(D111,[1]type3!C$1:E$65536,2,0)</f>
        <v>บริษัท ลาดา กระบี่ เรสซิเดนท์ จำกัด</v>
      </c>
      <c r="F111" s="144" t="s">
        <v>2349</v>
      </c>
      <c r="G111" s="3" t="s">
        <v>59</v>
      </c>
      <c r="H111" s="5">
        <v>0</v>
      </c>
      <c r="I111" s="49">
        <v>0</v>
      </c>
      <c r="J111" s="100">
        <v>15</v>
      </c>
      <c r="K111" s="49">
        <f t="shared" si="6"/>
        <v>60</v>
      </c>
      <c r="L111" s="101">
        <f t="shared" si="8"/>
        <v>4.2</v>
      </c>
      <c r="M111" s="101">
        <f t="shared" si="9"/>
        <v>64.2</v>
      </c>
      <c r="N111" s="101">
        <v>4.2</v>
      </c>
      <c r="O111" s="101">
        <f t="shared" si="7"/>
        <v>64.2</v>
      </c>
      <c r="P111" s="101">
        <v>64.25</v>
      </c>
      <c r="Q111" s="102"/>
      <c r="R111" s="109"/>
      <c r="U111" s="31"/>
      <c r="V111" s="39"/>
      <c r="W111" s="31"/>
    </row>
    <row r="112" spans="1:23" x14ac:dyDescent="0.4">
      <c r="A112" s="96">
        <v>108</v>
      </c>
      <c r="B112" s="97" t="s">
        <v>3781</v>
      </c>
      <c r="C112" s="98" t="s">
        <v>3854</v>
      </c>
      <c r="D112" s="3" t="s">
        <v>2345</v>
      </c>
      <c r="E112" s="99" t="str">
        <f>VLOOKUP(D112,[1]type3!C$1:E$65536,2,0)</f>
        <v>บริษัท ลาดา กระบี่ เรสซิเดนท์ จำกัด</v>
      </c>
      <c r="F112" s="99" t="str">
        <f>VLOOKUP(E112,[1]type3!D$1:F$65536,2,0)</f>
        <v>90/71 ถ.มหาราช ต.ปากน้ำ อ.เมืองกระบี่ จ.กระบี่</v>
      </c>
      <c r="G112" s="3" t="s">
        <v>59</v>
      </c>
      <c r="H112" s="5">
        <v>0</v>
      </c>
      <c r="I112" s="49">
        <v>0</v>
      </c>
      <c r="J112" s="100">
        <v>120</v>
      </c>
      <c r="K112" s="49">
        <f t="shared" si="6"/>
        <v>480</v>
      </c>
      <c r="L112" s="101">
        <f t="shared" si="8"/>
        <v>33.6</v>
      </c>
      <c r="M112" s="101">
        <f t="shared" si="9"/>
        <v>513.6</v>
      </c>
      <c r="N112" s="101">
        <v>33.6</v>
      </c>
      <c r="O112" s="101">
        <f t="shared" si="7"/>
        <v>513.6</v>
      </c>
      <c r="P112" s="100">
        <v>513.75</v>
      </c>
      <c r="Q112" s="102"/>
      <c r="R112" s="110"/>
      <c r="S112" s="104"/>
      <c r="T112" s="104"/>
      <c r="U112" s="104"/>
      <c r="V112" s="104"/>
      <c r="W112" s="31"/>
    </row>
    <row r="113" spans="1:23" x14ac:dyDescent="0.4">
      <c r="A113" s="96">
        <v>109</v>
      </c>
      <c r="B113" s="97" t="s">
        <v>3781</v>
      </c>
      <c r="C113" s="98" t="s">
        <v>3855</v>
      </c>
      <c r="D113" s="3" t="s">
        <v>2326</v>
      </c>
      <c r="E113" s="99" t="str">
        <f>VLOOKUP(D113,[1]type3!C$1:E$65536,2,0)</f>
        <v>นางดวงตา พยัฆวรรณ (กระบี่ประดิษฐ์)</v>
      </c>
      <c r="F113" s="99" t="str">
        <f>VLOOKUP(E113,[1]type3!D$1:F$65536,2,0)</f>
        <v>88/15 ถ.มหาราช ต.ปากน้ำ อ.เมืองกระบี่ จ.กระบี่</v>
      </c>
      <c r="G113" s="3" t="s">
        <v>59</v>
      </c>
      <c r="H113" s="5">
        <v>0</v>
      </c>
      <c r="I113" s="49">
        <v>0</v>
      </c>
      <c r="J113" s="100">
        <v>43</v>
      </c>
      <c r="K113" s="49">
        <f t="shared" si="6"/>
        <v>172</v>
      </c>
      <c r="L113" s="101">
        <f t="shared" si="8"/>
        <v>12.040000000000001</v>
      </c>
      <c r="M113" s="101">
        <f t="shared" si="9"/>
        <v>184.04</v>
      </c>
      <c r="N113" s="101">
        <v>12.04</v>
      </c>
      <c r="O113" s="101">
        <f t="shared" si="7"/>
        <v>184.04</v>
      </c>
      <c r="P113" s="101">
        <v>184.25</v>
      </c>
      <c r="Q113" s="102"/>
      <c r="R113" s="110"/>
      <c r="S113" s="114">
        <f>SUM(N93:N113)</f>
        <v>152.32</v>
      </c>
      <c r="T113" s="114">
        <f>SUM(O93:O113)</f>
        <v>2328.3199999999997</v>
      </c>
      <c r="U113" s="114">
        <f>SUM(P93:P113)</f>
        <v>2331</v>
      </c>
      <c r="V113" s="39">
        <v>2331</v>
      </c>
      <c r="W113" s="31"/>
    </row>
    <row r="114" spans="1:23" x14ac:dyDescent="0.4">
      <c r="A114" s="96">
        <v>110</v>
      </c>
      <c r="B114" s="97" t="s">
        <v>3858</v>
      </c>
      <c r="C114" s="98" t="s">
        <v>3886</v>
      </c>
      <c r="D114" s="3" t="s">
        <v>2474</v>
      </c>
      <c r="E114" s="99" t="str">
        <f>VLOOKUP(D114,[1]type3!C$1:E$65536,2,0)</f>
        <v>นายณัฐวุฒิ ภูมิภมร</v>
      </c>
      <c r="F114" s="99" t="str">
        <f>VLOOKUP(E114,[1]type3!D$1:F$65536,2,0)</f>
        <v>126 ถ.เจ้าคุณ ต.ปากน้ำ อ.เมืองกระบี่ จ.กระบี่</v>
      </c>
      <c r="G114" s="3" t="s">
        <v>3885</v>
      </c>
      <c r="H114" s="5">
        <v>1008</v>
      </c>
      <c r="I114" s="49">
        <v>70.56</v>
      </c>
      <c r="J114" s="100">
        <v>0</v>
      </c>
      <c r="K114" s="49">
        <f t="shared" si="6"/>
        <v>0</v>
      </c>
      <c r="L114" s="101">
        <f t="shared" si="8"/>
        <v>0</v>
      </c>
      <c r="M114" s="101">
        <f t="shared" si="9"/>
        <v>0</v>
      </c>
      <c r="N114" s="101">
        <v>70.56</v>
      </c>
      <c r="O114" s="101">
        <f t="shared" si="7"/>
        <v>1078.56</v>
      </c>
      <c r="P114" s="100">
        <v>1078.75</v>
      </c>
      <c r="Q114" s="102"/>
      <c r="R114" s="110"/>
      <c r="U114" s="31"/>
      <c r="V114" s="39"/>
      <c r="W114" s="31"/>
    </row>
    <row r="115" spans="1:23" x14ac:dyDescent="0.4">
      <c r="A115" s="96">
        <v>111</v>
      </c>
      <c r="B115" s="97" t="s">
        <v>3858</v>
      </c>
      <c r="C115" s="98" t="s">
        <v>3887</v>
      </c>
      <c r="D115" s="3" t="s">
        <v>2489</v>
      </c>
      <c r="E115" s="99" t="str">
        <f>VLOOKUP(D115,[1]type3!C$1:E$65536,2,0)</f>
        <v>นายธนาวัฒน์ อริยวงศ์</v>
      </c>
      <c r="F115" s="99" t="str">
        <f>VLOOKUP(E115,[1]type3!D$1:F$65536,2,0)</f>
        <v>12/4 ถ.เจ้าฟ้า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38</v>
      </c>
      <c r="K115" s="49">
        <f t="shared" si="6"/>
        <v>152</v>
      </c>
      <c r="L115" s="101">
        <f t="shared" si="8"/>
        <v>10.64</v>
      </c>
      <c r="M115" s="101">
        <f t="shared" si="9"/>
        <v>162.63999999999999</v>
      </c>
      <c r="N115" s="101">
        <v>10.64</v>
      </c>
      <c r="O115" s="101">
        <f t="shared" si="7"/>
        <v>162.63999999999999</v>
      </c>
      <c r="P115" s="101">
        <v>162.75</v>
      </c>
      <c r="Q115" s="102"/>
      <c r="R115" s="109"/>
      <c r="S115" s="114">
        <f>SUM(N114:N115)</f>
        <v>81.2</v>
      </c>
      <c r="T115" s="114">
        <f>SUM(O114:O115)</f>
        <v>1241.1999999999998</v>
      </c>
      <c r="U115" s="114">
        <f>SUM(P114:P115)</f>
        <v>1241.5</v>
      </c>
      <c r="V115" s="39">
        <v>1241.5</v>
      </c>
      <c r="W115" s="31"/>
    </row>
    <row r="116" spans="1:23" x14ac:dyDescent="0.4">
      <c r="A116" s="96">
        <v>112</v>
      </c>
      <c r="B116" s="97" t="s">
        <v>3891</v>
      </c>
      <c r="C116" s="98" t="s">
        <v>3899</v>
      </c>
      <c r="D116" s="3" t="s">
        <v>2569</v>
      </c>
      <c r="E116" s="99" t="str">
        <f>VLOOKUP(D116,[1]type3!C$1:E$65536,2,0)</f>
        <v>นางจิราภร ชัยฤทธิ์(The White Pearl)</v>
      </c>
      <c r="F116" s="99" t="str">
        <f>VLOOKUP(E116,[1]type3!D$1:F$65536,2,0)</f>
        <v xml:space="preserve">28/5 ถ.กระบี่ ต.ปากน้ำ อ.เมืองกระบี่ จ.กระบี่ </v>
      </c>
      <c r="G116" s="3" t="s">
        <v>59</v>
      </c>
      <c r="H116" s="5">
        <v>0</v>
      </c>
      <c r="I116" s="49">
        <v>0</v>
      </c>
      <c r="J116" s="100">
        <v>54</v>
      </c>
      <c r="K116" s="49">
        <f t="shared" si="6"/>
        <v>216</v>
      </c>
      <c r="L116" s="101">
        <f t="shared" si="8"/>
        <v>15.120000000000001</v>
      </c>
      <c r="M116" s="101">
        <f t="shared" si="9"/>
        <v>231.12</v>
      </c>
      <c r="N116" s="101">
        <v>15.12</v>
      </c>
      <c r="O116" s="101">
        <f t="shared" si="7"/>
        <v>231.12</v>
      </c>
      <c r="P116" s="100">
        <v>231.25</v>
      </c>
      <c r="Q116" s="102"/>
      <c r="R116" s="109"/>
      <c r="U116" s="31"/>
      <c r="V116" s="39"/>
      <c r="W116" s="31"/>
    </row>
    <row r="117" spans="1:23" x14ac:dyDescent="0.4">
      <c r="A117" s="96">
        <v>113</v>
      </c>
      <c r="B117" s="97" t="s">
        <v>3891</v>
      </c>
      <c r="C117" s="98" t="s">
        <v>3900</v>
      </c>
      <c r="D117" s="3" t="s">
        <v>2648</v>
      </c>
      <c r="E117" s="99" t="str">
        <f>VLOOKUP(D117,[1]type3!C$1:E$65536,2,0)</f>
        <v>นางจารุมา ศิขรินรัตน์ (Late' fa)</v>
      </c>
      <c r="F117" s="99" t="str">
        <f>VLOOKUP(E117,[1]type3!D$1:F$65536,2,0)</f>
        <v>35 ถ.ประชาชื่น(มหาราช ซ.4)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40</v>
      </c>
      <c r="K117" s="49">
        <f t="shared" si="6"/>
        <v>160</v>
      </c>
      <c r="L117" s="101">
        <f t="shared" si="8"/>
        <v>11.200000000000001</v>
      </c>
      <c r="M117" s="101">
        <f t="shared" si="9"/>
        <v>171.2</v>
      </c>
      <c r="N117" s="101">
        <v>11.2</v>
      </c>
      <c r="O117" s="101">
        <f t="shared" si="7"/>
        <v>171.2</v>
      </c>
      <c r="P117" s="101">
        <v>171.25</v>
      </c>
      <c r="Q117" s="102"/>
      <c r="R117" s="109"/>
      <c r="S117" s="104"/>
      <c r="T117" s="104"/>
      <c r="U117" s="104"/>
      <c r="V117" s="104"/>
      <c r="W117" s="31"/>
    </row>
    <row r="118" spans="1:23" x14ac:dyDescent="0.4">
      <c r="A118" s="96">
        <v>114</v>
      </c>
      <c r="B118" s="97" t="s">
        <v>3891</v>
      </c>
      <c r="C118" s="98" t="s">
        <v>3901</v>
      </c>
      <c r="D118" s="3" t="s">
        <v>2612</v>
      </c>
      <c r="E118" s="99" t="str">
        <f>VLOOKUP(D118,[1]type3!C$1:E$65536,2,0)</f>
        <v>นายสว่าง ไหวพริบ</v>
      </c>
      <c r="F118" s="99" t="str">
        <f>VLOOKUP(E118,[1]type3!D$1:F$65536,2,0)</f>
        <v>96 ถ.อิศรา ต.ปากน้ำ อ.เมืองกระบี่ จ.กระบี่</v>
      </c>
      <c r="G118" s="3" t="s">
        <v>59</v>
      </c>
      <c r="H118" s="5">
        <v>0</v>
      </c>
      <c r="I118" s="49">
        <v>0</v>
      </c>
      <c r="J118" s="100">
        <v>8</v>
      </c>
      <c r="K118" s="49">
        <f t="shared" si="6"/>
        <v>32</v>
      </c>
      <c r="L118" s="101">
        <f t="shared" si="8"/>
        <v>2.2400000000000002</v>
      </c>
      <c r="M118" s="101">
        <f t="shared" si="9"/>
        <v>34.24</v>
      </c>
      <c r="N118" s="101">
        <v>2.2400000000000002</v>
      </c>
      <c r="O118" s="101">
        <f t="shared" si="7"/>
        <v>34.24</v>
      </c>
      <c r="P118" s="100">
        <v>34.25</v>
      </c>
      <c r="Q118" s="102"/>
      <c r="R118" s="110"/>
      <c r="U118" s="31"/>
      <c r="V118" s="39"/>
      <c r="W118" s="31"/>
    </row>
    <row r="119" spans="1:23" x14ac:dyDescent="0.4">
      <c r="A119" s="96">
        <v>115</v>
      </c>
      <c r="B119" s="97" t="s">
        <v>3891</v>
      </c>
      <c r="C119" s="98" t="s">
        <v>3902</v>
      </c>
      <c r="D119" s="3" t="s">
        <v>2468</v>
      </c>
      <c r="E119" s="99" t="str">
        <f>VLOOKUP(D119,[1]type3!C$1:E$65536,2,0)</f>
        <v>บริษัท บุญสยามเทรดดิ้ง จำกัด (สำนักงานใหญ่) 0815539000032</v>
      </c>
      <c r="F119" s="99" t="str">
        <f>VLOOKUP(E119,[1]type3!D$1:F$65536,2,0)</f>
        <v xml:space="preserve">27 ถ.เจ้าคุณ ต.ปากน้ำ อ.เมืองกระบี่ จ.กระบี่  </v>
      </c>
      <c r="G119" s="3" t="s">
        <v>59</v>
      </c>
      <c r="H119" s="5">
        <v>0</v>
      </c>
      <c r="I119" s="49">
        <v>0</v>
      </c>
      <c r="J119" s="100">
        <v>446</v>
      </c>
      <c r="K119" s="49">
        <f t="shared" si="6"/>
        <v>1784</v>
      </c>
      <c r="L119" s="101">
        <f t="shared" si="8"/>
        <v>124.88000000000001</v>
      </c>
      <c r="M119" s="101">
        <f t="shared" si="9"/>
        <v>1908.88</v>
      </c>
      <c r="N119" s="101">
        <v>124.88</v>
      </c>
      <c r="O119" s="101">
        <f t="shared" si="7"/>
        <v>1908.88</v>
      </c>
      <c r="P119" s="101">
        <v>1908.88</v>
      </c>
      <c r="Q119" s="102" t="s">
        <v>3897</v>
      </c>
      <c r="R119" s="110"/>
      <c r="U119" s="31"/>
      <c r="V119" s="39"/>
      <c r="W119" s="31"/>
    </row>
    <row r="120" spans="1:23" x14ac:dyDescent="0.4">
      <c r="A120" s="96">
        <v>116</v>
      </c>
      <c r="B120" s="97" t="s">
        <v>3891</v>
      </c>
      <c r="C120" s="98" t="s">
        <v>3903</v>
      </c>
      <c r="D120" s="3" t="s">
        <v>2454</v>
      </c>
      <c r="E120" s="99" t="str">
        <f>VLOOKUP(D120,[1]type3!C$1:E$65536,2,0)</f>
        <v>บจก.เอราวัณ ฮ็อป อินน์</v>
      </c>
      <c r="F120" s="99" t="str">
        <f>VLOOKUP(E120,[1]type3!D$1:F$65536,2,0)</f>
        <v>อาคารเพลินจิตเซ็นเตอร์ ชั้น 1 เลขที่ 2 แขวง/เขตคลองเตย กรุงเทพฯ  10110</v>
      </c>
      <c r="G120" s="3" t="s">
        <v>59</v>
      </c>
      <c r="H120" s="5">
        <v>0</v>
      </c>
      <c r="I120" s="49">
        <v>0</v>
      </c>
      <c r="J120" s="100">
        <v>545</v>
      </c>
      <c r="K120" s="49">
        <f t="shared" si="6"/>
        <v>2180</v>
      </c>
      <c r="L120" s="101">
        <f t="shared" si="8"/>
        <v>152.60000000000002</v>
      </c>
      <c r="M120" s="101">
        <f t="shared" si="9"/>
        <v>2332.6</v>
      </c>
      <c r="N120" s="101">
        <v>152.6</v>
      </c>
      <c r="O120" s="101">
        <f t="shared" si="7"/>
        <v>2332.6</v>
      </c>
      <c r="P120" s="100">
        <v>2332.6</v>
      </c>
      <c r="Q120" s="102" t="s">
        <v>3898</v>
      </c>
      <c r="R120" s="110"/>
      <c r="S120" s="114">
        <f>SUM(N116:N120)</f>
        <v>306.03999999999996</v>
      </c>
      <c r="T120" s="114">
        <f>SUM(O116:O120)</f>
        <v>4678.04</v>
      </c>
      <c r="U120" s="114">
        <f>SUM(P116:P120)</f>
        <v>4678.2299999999996</v>
      </c>
      <c r="V120" s="39">
        <v>4678.2299999999996</v>
      </c>
      <c r="W120" s="31"/>
    </row>
    <row r="121" spans="1:23" x14ac:dyDescent="0.4">
      <c r="A121" s="96">
        <v>117</v>
      </c>
      <c r="B121" s="97" t="s">
        <v>3905</v>
      </c>
      <c r="C121" s="98" t="s">
        <v>3914</v>
      </c>
      <c r="D121" s="3" t="s">
        <v>2615</v>
      </c>
      <c r="E121" s="99" t="str">
        <f>VLOOKUP(D121,[1]type3!C$1:E$65536,2,0)</f>
        <v>บ.ศรีผ่องพานิชย์ (แก้วฟ้า)</v>
      </c>
      <c r="F121" s="99" t="str">
        <f>VLOOKUP(E121,[1]type3!D$1:F$65536,2,0)</f>
        <v>2 ถ.ประชาชื่น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9</v>
      </c>
      <c r="K121" s="49">
        <f t="shared" si="6"/>
        <v>36</v>
      </c>
      <c r="L121" s="101">
        <f t="shared" si="8"/>
        <v>2.5200000000000005</v>
      </c>
      <c r="M121" s="101">
        <f t="shared" si="9"/>
        <v>38.520000000000003</v>
      </c>
      <c r="N121" s="101">
        <v>2.52</v>
      </c>
      <c r="O121" s="101">
        <f t="shared" si="7"/>
        <v>38.520000000000003</v>
      </c>
      <c r="P121" s="101">
        <v>38.75</v>
      </c>
      <c r="Q121" s="102"/>
      <c r="R121" s="109"/>
      <c r="S121" s="114">
        <f>SUM(N121)</f>
        <v>2.52</v>
      </c>
      <c r="T121" s="114">
        <f>SUM(O121)</f>
        <v>38.520000000000003</v>
      </c>
      <c r="U121" s="114">
        <f>SUM(P121)</f>
        <v>38.75</v>
      </c>
      <c r="V121" s="39">
        <v>38.75</v>
      </c>
      <c r="W121" s="31"/>
    </row>
    <row r="122" spans="1:23" x14ac:dyDescent="0.4">
      <c r="A122" s="96">
        <v>118</v>
      </c>
      <c r="B122" s="97" t="s">
        <v>3926</v>
      </c>
      <c r="C122" s="98" t="s">
        <v>3930</v>
      </c>
      <c r="D122" s="3" t="s">
        <v>2280</v>
      </c>
      <c r="E122" s="99" t="str">
        <f>VLOOKUP(D122,[1]type3!C$1:E$65536,2,0)</f>
        <v>บริษัท กรีนเฮ้าส์โฮเต็ล จำกัด เลขที่ผู้เสียภาษีอากร  0815543000211</v>
      </c>
      <c r="F122" s="99" t="str">
        <f>VLOOKUP(E122,[1]type3!D$1:F$65536,2,0)</f>
        <v>35 ถ.มหาราช ซ.5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471</v>
      </c>
      <c r="K122" s="49">
        <f t="shared" si="6"/>
        <v>1884</v>
      </c>
      <c r="L122" s="101">
        <f t="shared" si="8"/>
        <v>131.88000000000002</v>
      </c>
      <c r="M122" s="101">
        <f t="shared" si="9"/>
        <v>2015.88</v>
      </c>
      <c r="N122" s="101">
        <v>131.88</v>
      </c>
      <c r="O122" s="101">
        <f t="shared" si="7"/>
        <v>2015.88</v>
      </c>
      <c r="P122" s="100">
        <v>2015.88</v>
      </c>
      <c r="Q122" s="102" t="s">
        <v>3935</v>
      </c>
      <c r="R122" s="109"/>
      <c r="U122" s="31"/>
      <c r="V122" s="39"/>
      <c r="W122" s="31"/>
    </row>
    <row r="123" spans="1:23" x14ac:dyDescent="0.4">
      <c r="A123" s="96">
        <v>119</v>
      </c>
      <c r="B123" s="97" t="s">
        <v>3926</v>
      </c>
      <c r="C123" s="98" t="s">
        <v>3931</v>
      </c>
      <c r="D123" s="3" t="s">
        <v>2200</v>
      </c>
      <c r="E123" s="99" t="str">
        <f>VLOOKUP(D123,[1]type3!C$1:E$65536,2,0)</f>
        <v>บริษัทกรีนเฮ้าส์ โฮเต็ล จำกัด เลขที่ผู้เสียภาษีอากร  0815543000211</v>
      </c>
      <c r="F123" s="99" t="str">
        <f>VLOOKUP(E123,[1]type3!D$1:F$65536,2,0)</f>
        <v>27 ถ.มหาราช ซ.5 ต.ปากน้ำ อ.เมืองกระบี่ จ.กระบี่</v>
      </c>
      <c r="G123" s="3" t="s">
        <v>59</v>
      </c>
      <c r="H123" s="5">
        <v>0</v>
      </c>
      <c r="I123" s="49">
        <v>0</v>
      </c>
      <c r="J123" s="100">
        <v>9</v>
      </c>
      <c r="K123" s="49">
        <f t="shared" si="6"/>
        <v>36</v>
      </c>
      <c r="L123" s="101">
        <f t="shared" si="8"/>
        <v>2.5200000000000005</v>
      </c>
      <c r="M123" s="101">
        <f t="shared" si="9"/>
        <v>38.520000000000003</v>
      </c>
      <c r="N123" s="101">
        <v>2.52</v>
      </c>
      <c r="O123" s="101">
        <f t="shared" si="7"/>
        <v>38.520000000000003</v>
      </c>
      <c r="P123" s="101">
        <v>38.520000000000003</v>
      </c>
      <c r="Q123" s="102" t="s">
        <v>3935</v>
      </c>
      <c r="R123" s="109"/>
      <c r="U123" s="31"/>
      <c r="V123" s="39"/>
      <c r="W123" s="31"/>
    </row>
    <row r="124" spans="1:23" x14ac:dyDescent="0.4">
      <c r="A124" s="96">
        <v>120</v>
      </c>
      <c r="B124" s="97" t="s">
        <v>3926</v>
      </c>
      <c r="C124" s="98" t="s">
        <v>3932</v>
      </c>
      <c r="D124" s="113" t="s">
        <v>2723</v>
      </c>
      <c r="E124" s="99" t="str">
        <f>VLOOKUP(D124,[1]type3!C$1:E$65536,2,0)</f>
        <v>นายชลอ นครินทร์ (Chanchalay)</v>
      </c>
      <c r="F124" s="99" t="str">
        <f>VLOOKUP(E124,[1]type3!D$1:F$65536,2,0)</f>
        <v>55 ถ.อุตรกิจ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67</v>
      </c>
      <c r="K124" s="49">
        <f t="shared" si="6"/>
        <v>268</v>
      </c>
      <c r="L124" s="101">
        <f t="shared" si="8"/>
        <v>18.760000000000002</v>
      </c>
      <c r="M124" s="101">
        <f t="shared" si="9"/>
        <v>286.76</v>
      </c>
      <c r="N124" s="101">
        <v>18.760000000000002</v>
      </c>
      <c r="O124" s="101">
        <f t="shared" si="7"/>
        <v>286.76</v>
      </c>
      <c r="P124" s="100">
        <v>287</v>
      </c>
      <c r="Q124" s="102"/>
      <c r="R124" s="110"/>
      <c r="U124" s="31"/>
      <c r="V124" s="39"/>
      <c r="W124" s="31"/>
    </row>
    <row r="125" spans="1:23" x14ac:dyDescent="0.4">
      <c r="A125" s="96">
        <v>121</v>
      </c>
      <c r="B125" s="97" t="s">
        <v>3926</v>
      </c>
      <c r="C125" s="98" t="s">
        <v>3933</v>
      </c>
      <c r="D125" s="3" t="s">
        <v>2471</v>
      </c>
      <c r="E125" s="99" t="str">
        <f>VLOOKUP(D125,[1]type3!C$1:E$65536,2,0)</f>
        <v>นางเจริญจิตร ภูมิภมร (เจ้าคุณแมนชั่น)</v>
      </c>
      <c r="F125" s="99" t="str">
        <f>VLOOKUP(E125,[1]type3!D$1:F$65536,2,0)</f>
        <v>30/14 ถ.เจ้าคุณ ต.ปากน้ำ อ.เมืองกระบี่ จ.กระบี่</v>
      </c>
      <c r="G125" s="3" t="s">
        <v>3934</v>
      </c>
      <c r="H125" s="5">
        <v>4196</v>
      </c>
      <c r="I125" s="49">
        <v>293.72000000000003</v>
      </c>
      <c r="J125" s="100">
        <v>0</v>
      </c>
      <c r="K125" s="49">
        <f t="shared" si="6"/>
        <v>0</v>
      </c>
      <c r="L125" s="101">
        <f t="shared" si="8"/>
        <v>0</v>
      </c>
      <c r="M125" s="101">
        <f t="shared" si="9"/>
        <v>0</v>
      </c>
      <c r="N125" s="101">
        <v>293.72000000000003</v>
      </c>
      <c r="O125" s="101">
        <f t="shared" si="7"/>
        <v>4489.72</v>
      </c>
      <c r="P125" s="101">
        <v>4489.75</v>
      </c>
      <c r="Q125" s="102"/>
      <c r="R125" s="110"/>
      <c r="S125" s="114">
        <f>SUM(N122:N125)</f>
        <v>446.88</v>
      </c>
      <c r="T125" s="114">
        <f>SUM(O122:O125)</f>
        <v>6830.88</v>
      </c>
      <c r="U125" s="114">
        <f>SUM(P122:P125)</f>
        <v>6831.15</v>
      </c>
      <c r="V125" s="39">
        <v>6831.15</v>
      </c>
      <c r="W125" s="31"/>
    </row>
    <row r="126" spans="1:23" ht="25" thickBot="1" x14ac:dyDescent="0.45">
      <c r="A126" s="117"/>
      <c r="B126" s="118"/>
      <c r="C126" s="119"/>
      <c r="D126" s="118"/>
      <c r="E126" s="120" t="s">
        <v>3431</v>
      </c>
      <c r="F126" s="120"/>
      <c r="G126" s="121" t="s">
        <v>3432</v>
      </c>
      <c r="H126" s="121" t="s">
        <v>3433</v>
      </c>
      <c r="I126" s="121"/>
      <c r="J126" s="122"/>
      <c r="K126" s="123"/>
      <c r="L126" s="123"/>
      <c r="M126" s="123"/>
      <c r="N126" s="124">
        <f>SUM(N5:N125)</f>
        <v>4842.88</v>
      </c>
      <c r="O126" s="125">
        <f>SUM(O5:O125)</f>
        <v>74026.880000000019</v>
      </c>
      <c r="P126" s="126">
        <f>SUM(P5:P125)</f>
        <v>74041.030000000013</v>
      </c>
      <c r="Q126" s="127"/>
      <c r="R126" s="128"/>
      <c r="U126" s="106"/>
      <c r="V126" s="106"/>
    </row>
    <row r="127" spans="1:23" ht="25" thickTop="1" x14ac:dyDescent="0.4">
      <c r="A127" s="117"/>
      <c r="B127" s="118"/>
      <c r="C127" s="119"/>
      <c r="D127" s="118"/>
      <c r="F127" s="130"/>
      <c r="G127" s="104"/>
      <c r="H127" s="104"/>
      <c r="I127" s="104"/>
      <c r="J127" s="105"/>
      <c r="K127" s="104"/>
      <c r="L127" s="131"/>
      <c r="M127" s="131"/>
      <c r="P127" s="133"/>
      <c r="Q127" s="134"/>
      <c r="R127" s="135"/>
      <c r="S127" s="136">
        <f>SUM(S5+S8+S22+S48+S64+S84+S92+S113+S115+S120+S121+S125)</f>
        <v>4842.88</v>
      </c>
      <c r="T127" s="136">
        <f>SUM(T5+T8+T22+T48+T64+T84+T92+T113+T115+T120+T121+T125)</f>
        <v>74026.880000000005</v>
      </c>
      <c r="U127" s="136">
        <f>SUM(U5+U8+U22+U48+U64+U84+U92+U113+U115+U120+U121+U125)</f>
        <v>74041.03</v>
      </c>
      <c r="V127" s="136">
        <f>SUM(V5+V8+V22+V48+V64+V84+V92+V113+V115+V120+V121+V125)</f>
        <v>74041.03</v>
      </c>
    </row>
    <row r="128" spans="1:23" x14ac:dyDescent="0.4">
      <c r="U128" s="142"/>
    </row>
    <row r="129" spans="5:5" x14ac:dyDescent="0.4">
      <c r="E129" s="130"/>
    </row>
    <row r="737" spans="18:18" ht="26" x14ac:dyDescent="0.4">
      <c r="R737" s="143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2019-01-24T03:45:53Z</cp:lastPrinted>
  <dcterms:created xsi:type="dcterms:W3CDTF">2017-03-29T02:52:56Z</dcterms:created>
  <dcterms:modified xsi:type="dcterms:W3CDTF">2021-04-14T01:40:18Z</dcterms:modified>
</cp:coreProperties>
</file>