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13_ncr:1_{33C9CBA1-CB21-3347-B0E4-95A96282FE44}" xr6:coauthVersionLast="46" xr6:coauthVersionMax="46" xr10:uidLastSave="{00000000-0000-0000-0000-000000000000}"/>
  <bookViews>
    <workbookView xWindow="0" yWindow="500" windowWidth="50140" windowHeight="28300" activeTab="2" xr2:uid="{00000000-000D-0000-FFFF-FFFF00000000}"/>
  </bookViews>
  <sheets>
    <sheet name="type2" sheetId="1" r:id="rId1"/>
    <sheet name="type3" sheetId="2" r:id="rId2"/>
    <sheet name="ทะเบียนคุมใบเสร็จ2" sheetId="8" r:id="rId3"/>
    <sheet name="ทะเบียนคุมใบเสร็จ3" sheetId="9" r:id="rId4"/>
  </sheets>
  <externalReferences>
    <externalReference r:id="rId5"/>
    <externalReference r:id="rId6"/>
  </externalReferences>
  <definedNames>
    <definedName name="_xlnm._FilterDatabase" localSheetId="0" hidden="1">type2!$A$4:$AB$4</definedName>
    <definedName name="_xlnm._FilterDatabase" localSheetId="1" hidden="1">type3!$A$4:$AB$275</definedName>
    <definedName name="_xlnm._FilterDatabase" localSheetId="2" hidden="1">ทะเบียนคุมใบเสร็จ2!$A$4:$Z$302</definedName>
    <definedName name="_xlnm._FilterDatabase" localSheetId="3" hidden="1">ทะเบียนคุมใบเสร็จ3!$A$4:$V$111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1" i="9" l="1"/>
  <c r="P111" i="9"/>
  <c r="U101" i="9"/>
  <c r="U110" i="9"/>
  <c r="S110" i="9"/>
  <c r="V302" i="8"/>
  <c r="U276" i="8"/>
  <c r="U300" i="8"/>
  <c r="S300" i="8"/>
  <c r="K109" i="9"/>
  <c r="L109" i="9" s="1"/>
  <c r="K110" i="9"/>
  <c r="L110" i="9" s="1"/>
  <c r="M110" i="9" s="1"/>
  <c r="O110" i="9" s="1"/>
  <c r="E109" i="9"/>
  <c r="F109" i="9" s="1"/>
  <c r="E110" i="9"/>
  <c r="F110" i="9" s="1"/>
  <c r="S101" i="9"/>
  <c r="S99" i="9"/>
  <c r="U99" i="9"/>
  <c r="K101" i="9"/>
  <c r="K100" i="9"/>
  <c r="L100" i="9" s="1"/>
  <c r="M100" i="9" s="1"/>
  <c r="O100" i="9" s="1"/>
  <c r="L96" i="9"/>
  <c r="M96" i="9" s="1"/>
  <c r="O96" i="9" s="1"/>
  <c r="L97" i="9"/>
  <c r="M97" i="9" s="1"/>
  <c r="O97" i="9" s="1"/>
  <c r="K98" i="9"/>
  <c r="L98" i="9" s="1"/>
  <c r="K99" i="9"/>
  <c r="E100" i="9"/>
  <c r="F100" i="9" s="1"/>
  <c r="E101" i="9"/>
  <c r="F101" i="9" s="1"/>
  <c r="U295" i="8"/>
  <c r="S295" i="8"/>
  <c r="U294" i="8"/>
  <c r="S294" i="8"/>
  <c r="K295" i="8"/>
  <c r="L295" i="8" s="1"/>
  <c r="E295" i="8"/>
  <c r="F295" i="8" s="1"/>
  <c r="U285" i="8"/>
  <c r="S285" i="8"/>
  <c r="S276" i="8"/>
  <c r="K281" i="8"/>
  <c r="K282" i="8"/>
  <c r="K283" i="8"/>
  <c r="K284" i="8"/>
  <c r="E283" i="8"/>
  <c r="F283" i="8" s="1"/>
  <c r="E284" i="8"/>
  <c r="F284" i="8" s="1"/>
  <c r="E281" i="8"/>
  <c r="F281" i="8" s="1"/>
  <c r="E282" i="8"/>
  <c r="F282" i="8" s="1"/>
  <c r="E285" i="8"/>
  <c r="E286" i="8"/>
  <c r="F286" i="8" s="1"/>
  <c r="E287" i="8"/>
  <c r="F287" i="8" s="1"/>
  <c r="E280" i="8"/>
  <c r="F280" i="8" s="1"/>
  <c r="E278" i="8"/>
  <c r="F278" i="8" s="1"/>
  <c r="E279" i="8"/>
  <c r="F279" i="8" s="1"/>
  <c r="E277" i="8"/>
  <c r="F277" i="8" s="1"/>
  <c r="E291" i="8"/>
  <c r="F291" i="8" s="1"/>
  <c r="E288" i="8"/>
  <c r="F288" i="8" s="1"/>
  <c r="S94" i="9"/>
  <c r="U94" i="9"/>
  <c r="K270" i="8"/>
  <c r="E266" i="8"/>
  <c r="F266" i="8" s="1"/>
  <c r="U93" i="9"/>
  <c r="S93" i="9"/>
  <c r="U270" i="8"/>
  <c r="S270" i="8"/>
  <c r="E165" i="8"/>
  <c r="G931" i="1"/>
  <c r="M932" i="1"/>
  <c r="N931" i="1"/>
  <c r="N932" i="1" s="1"/>
  <c r="M278" i="2"/>
  <c r="S229" i="8"/>
  <c r="S75" i="9"/>
  <c r="S92" i="9"/>
  <c r="U92" i="9"/>
  <c r="U88" i="9"/>
  <c r="S88" i="9"/>
  <c r="U261" i="8"/>
  <c r="S261" i="8"/>
  <c r="U250" i="8"/>
  <c r="S250" i="8"/>
  <c r="E216" i="8"/>
  <c r="N302" i="8"/>
  <c r="U75" i="9"/>
  <c r="U87" i="9"/>
  <c r="S87" i="9"/>
  <c r="K60" i="9"/>
  <c r="E60" i="9"/>
  <c r="F60" i="9" s="1"/>
  <c r="U229" i="8"/>
  <c r="U192" i="8"/>
  <c r="S192" i="8"/>
  <c r="E230" i="8"/>
  <c r="U122" i="8"/>
  <c r="S122" i="8"/>
  <c r="K122" i="8"/>
  <c r="L122" i="8" s="1"/>
  <c r="E122" i="8"/>
  <c r="F122" i="8" s="1"/>
  <c r="S39" i="9"/>
  <c r="S24" i="9"/>
  <c r="U24" i="9"/>
  <c r="S6" i="9"/>
  <c r="S7" i="9"/>
  <c r="T6" i="9"/>
  <c r="U6" i="9"/>
  <c r="N111" i="9"/>
  <c r="S48" i="9"/>
  <c r="U48" i="9"/>
  <c r="S162" i="8"/>
  <c r="U162" i="8"/>
  <c r="U39" i="9"/>
  <c r="K71" i="8"/>
  <c r="L71" i="8" s="1"/>
  <c r="K72" i="8"/>
  <c r="L72" i="8" s="1"/>
  <c r="K70" i="8"/>
  <c r="L70" i="8" s="1"/>
  <c r="K69" i="8"/>
  <c r="K68" i="8"/>
  <c r="K67" i="8"/>
  <c r="L67" i="8" s="1"/>
  <c r="M67" i="8" s="1"/>
  <c r="O67" i="8" s="1"/>
  <c r="K66" i="8"/>
  <c r="L66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K77" i="8"/>
  <c r="L77" i="8" s="1"/>
  <c r="E77" i="8"/>
  <c r="F77" i="8" s="1"/>
  <c r="U64" i="8"/>
  <c r="S64" i="8"/>
  <c r="S19" i="8"/>
  <c r="U19" i="8"/>
  <c r="E6" i="9"/>
  <c r="F6" i="9" s="1"/>
  <c r="U8" i="9"/>
  <c r="S8" i="9"/>
  <c r="U7" i="9"/>
  <c r="S12" i="8"/>
  <c r="U12" i="8"/>
  <c r="U7" i="8"/>
  <c r="S7" i="8"/>
  <c r="E6" i="8"/>
  <c r="F6" i="8" s="1"/>
  <c r="G278" i="2"/>
  <c r="N277" i="2"/>
  <c r="N278" i="2" s="1"/>
  <c r="H277" i="2"/>
  <c r="J275" i="2"/>
  <c r="K275" i="2" s="1"/>
  <c r="J274" i="2"/>
  <c r="J273" i="2"/>
  <c r="K273" i="2"/>
  <c r="J272" i="2"/>
  <c r="K272" i="2" s="1"/>
  <c r="L272" i="2" s="1"/>
  <c r="M272" i="2" s="1"/>
  <c r="J271" i="2"/>
  <c r="K271" i="2"/>
  <c r="L271" i="2" s="1"/>
  <c r="M271" i="2" s="1"/>
  <c r="J270" i="2"/>
  <c r="J269" i="2"/>
  <c r="K269" i="2" s="1"/>
  <c r="J268" i="2"/>
  <c r="K268" i="2" s="1"/>
  <c r="J267" i="2"/>
  <c r="K267" i="2"/>
  <c r="J266" i="2"/>
  <c r="J265" i="2"/>
  <c r="J264" i="2"/>
  <c r="K264" i="2" s="1"/>
  <c r="L264" i="2"/>
  <c r="M264" i="2" s="1"/>
  <c r="J263" i="2"/>
  <c r="K263" i="2" s="1"/>
  <c r="L263" i="2" s="1"/>
  <c r="M263" i="2" s="1"/>
  <c r="J262" i="2"/>
  <c r="K262" i="2"/>
  <c r="J261" i="2"/>
  <c r="K261" i="2"/>
  <c r="J260" i="2"/>
  <c r="J259" i="2"/>
  <c r="K259" i="2" s="1"/>
  <c r="J258" i="2"/>
  <c r="K258" i="2"/>
  <c r="J257" i="2"/>
  <c r="J256" i="2"/>
  <c r="J255" i="2"/>
  <c r="J254" i="2"/>
  <c r="K254" i="2"/>
  <c r="J253" i="2"/>
  <c r="J252" i="2"/>
  <c r="J251" i="2"/>
  <c r="K251" i="2" s="1"/>
  <c r="J250" i="2"/>
  <c r="J249" i="2"/>
  <c r="K249" i="2"/>
  <c r="J248" i="2"/>
  <c r="J247" i="2"/>
  <c r="K247" i="2" s="1"/>
  <c r="J246" i="2"/>
  <c r="J245" i="2"/>
  <c r="K245" i="2" s="1"/>
  <c r="J244" i="2"/>
  <c r="J243" i="2"/>
  <c r="J242" i="2"/>
  <c r="K242" i="2" s="1"/>
  <c r="J241" i="2"/>
  <c r="K241" i="2"/>
  <c r="J240" i="2"/>
  <c r="J239" i="2"/>
  <c r="J238" i="2"/>
  <c r="K238" i="2"/>
  <c r="J237" i="2"/>
  <c r="K237" i="2" s="1"/>
  <c r="J236" i="2"/>
  <c r="J235" i="2"/>
  <c r="J234" i="2"/>
  <c r="J233" i="2"/>
  <c r="K233" i="2" s="1"/>
  <c r="L233" i="2" s="1"/>
  <c r="M233" i="2" s="1"/>
  <c r="J232" i="2"/>
  <c r="J231" i="2"/>
  <c r="J230" i="2"/>
  <c r="J229" i="2"/>
  <c r="K229" i="2"/>
  <c r="J228" i="2"/>
  <c r="J227" i="2"/>
  <c r="J226" i="2"/>
  <c r="K226" i="2" s="1"/>
  <c r="J225" i="2"/>
  <c r="J224" i="2"/>
  <c r="J223" i="2"/>
  <c r="J222" i="2"/>
  <c r="J221" i="2"/>
  <c r="J220" i="2"/>
  <c r="J219" i="2"/>
  <c r="J218" i="2"/>
  <c r="K218" i="2" s="1"/>
  <c r="J217" i="2"/>
  <c r="J216" i="2"/>
  <c r="K216" i="2" s="1"/>
  <c r="J215" i="2"/>
  <c r="K215" i="2"/>
  <c r="L215" i="2" s="1"/>
  <c r="M215" i="2" s="1"/>
  <c r="J214" i="2"/>
  <c r="K214" i="2"/>
  <c r="L214" i="2" s="1"/>
  <c r="M214" i="2" s="1"/>
  <c r="J213" i="2"/>
  <c r="J212" i="2"/>
  <c r="J211" i="2"/>
  <c r="K211" i="2" s="1"/>
  <c r="L211" i="2" s="1"/>
  <c r="M211" i="2" s="1"/>
  <c r="J210" i="2"/>
  <c r="J209" i="2"/>
  <c r="J208" i="2"/>
  <c r="J207" i="2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J199" i="2"/>
  <c r="K199" i="2" s="1"/>
  <c r="J198" i="2"/>
  <c r="K198" i="2" s="1"/>
  <c r="J197" i="2"/>
  <c r="J196" i="2"/>
  <c r="J195" i="2"/>
  <c r="J194" i="2"/>
  <c r="J193" i="2"/>
  <c r="K193" i="2" s="1"/>
  <c r="J192" i="2"/>
  <c r="J191" i="2"/>
  <c r="K191" i="2" s="1"/>
  <c r="J190" i="2"/>
  <c r="J189" i="2"/>
  <c r="J188" i="2"/>
  <c r="J187" i="2"/>
  <c r="J186" i="2"/>
  <c r="J185" i="2"/>
  <c r="J184" i="2"/>
  <c r="J183" i="2"/>
  <c r="J182" i="2"/>
  <c r="J181" i="2"/>
  <c r="J180" i="2"/>
  <c r="K180" i="2" s="1"/>
  <c r="J179" i="2"/>
  <c r="K179" i="2" s="1"/>
  <c r="L179" i="2" s="1"/>
  <c r="M179" i="2" s="1"/>
  <c r="J178" i="2"/>
  <c r="K178" i="2"/>
  <c r="L178" i="2" s="1"/>
  <c r="M178" i="2" s="1"/>
  <c r="J177" i="2"/>
  <c r="K177" i="2" s="1"/>
  <c r="J176" i="2"/>
  <c r="K176" i="2" s="1"/>
  <c r="J175" i="2"/>
  <c r="J174" i="2"/>
  <c r="K174" i="2"/>
  <c r="L174" i="2" s="1"/>
  <c r="M174" i="2" s="1"/>
  <c r="J173" i="2"/>
  <c r="K173" i="2"/>
  <c r="J172" i="2"/>
  <c r="J171" i="2"/>
  <c r="J170" i="2"/>
  <c r="J169" i="2"/>
  <c r="J168" i="2"/>
  <c r="K168" i="2" s="1"/>
  <c r="J167" i="2"/>
  <c r="K167" i="2" s="1"/>
  <c r="J166" i="2"/>
  <c r="J165" i="2"/>
  <c r="J164" i="2"/>
  <c r="J163" i="2"/>
  <c r="K163" i="2" s="1"/>
  <c r="J162" i="2"/>
  <c r="K162" i="2"/>
  <c r="J161" i="2"/>
  <c r="J160" i="2"/>
  <c r="K160" i="2" s="1"/>
  <c r="J159" i="2"/>
  <c r="K159" i="2" s="1"/>
  <c r="J158" i="2"/>
  <c r="J157" i="2"/>
  <c r="J156" i="2"/>
  <c r="K156" i="2" s="1"/>
  <c r="J155" i="2"/>
  <c r="J154" i="2"/>
  <c r="J153" i="2"/>
  <c r="J152" i="2"/>
  <c r="K152" i="2"/>
  <c r="L152" i="2"/>
  <c r="M152" i="2" s="1"/>
  <c r="J151" i="2"/>
  <c r="J150" i="2"/>
  <c r="K150" i="2" s="1"/>
  <c r="J149" i="2"/>
  <c r="K149" i="2" s="1"/>
  <c r="L149" i="2" s="1"/>
  <c r="M149" i="2" s="1"/>
  <c r="J148" i="2"/>
  <c r="J147" i="2"/>
  <c r="K147" i="2" s="1"/>
  <c r="L147" i="2" s="1"/>
  <c r="M147" i="2" s="1"/>
  <c r="J146" i="2"/>
  <c r="K146" i="2" s="1"/>
  <c r="J145" i="2"/>
  <c r="J144" i="2"/>
  <c r="J143" i="2"/>
  <c r="K143" i="2" s="1"/>
  <c r="J142" i="2"/>
  <c r="K142" i="2" s="1"/>
  <c r="J141" i="2"/>
  <c r="K141" i="2"/>
  <c r="J140" i="2"/>
  <c r="J139" i="2"/>
  <c r="J138" i="2"/>
  <c r="J137" i="2"/>
  <c r="J136" i="2"/>
  <c r="J135" i="2"/>
  <c r="K135" i="2" s="1"/>
  <c r="J134" i="2"/>
  <c r="K134" i="2"/>
  <c r="J133" i="2"/>
  <c r="J132" i="2"/>
  <c r="J131" i="2"/>
  <c r="K131" i="2" s="1"/>
  <c r="J130" i="2"/>
  <c r="J129" i="2"/>
  <c r="J128" i="2"/>
  <c r="K128" i="2" s="1"/>
  <c r="J127" i="2"/>
  <c r="K127" i="2"/>
  <c r="J126" i="2"/>
  <c r="K126" i="2"/>
  <c r="J125" i="2"/>
  <c r="K125" i="2" s="1"/>
  <c r="J124" i="2"/>
  <c r="K124" i="2" s="1"/>
  <c r="J123" i="2"/>
  <c r="K123" i="2" s="1"/>
  <c r="L123" i="2" s="1"/>
  <c r="M123" i="2" s="1"/>
  <c r="J122" i="2"/>
  <c r="K122" i="2" s="1"/>
  <c r="J121" i="2"/>
  <c r="J120" i="2"/>
  <c r="K120" i="2" s="1"/>
  <c r="J119" i="2"/>
  <c r="J118" i="2"/>
  <c r="J117" i="2"/>
  <c r="J116" i="2"/>
  <c r="J115" i="2"/>
  <c r="J114" i="2"/>
  <c r="K114" i="2" s="1"/>
  <c r="J113" i="2"/>
  <c r="J112" i="2"/>
  <c r="K112" i="2"/>
  <c r="J111" i="2"/>
  <c r="J110" i="2"/>
  <c r="K110" i="2" s="1"/>
  <c r="J109" i="2"/>
  <c r="J108" i="2"/>
  <c r="K108" i="2" s="1"/>
  <c r="J107" i="2"/>
  <c r="J106" i="2"/>
  <c r="J105" i="2"/>
  <c r="J104" i="2"/>
  <c r="J103" i="2"/>
  <c r="K103" i="2" s="1"/>
  <c r="J102" i="2"/>
  <c r="K102" i="2"/>
  <c r="J101" i="2"/>
  <c r="K101" i="2" s="1"/>
  <c r="J100" i="2"/>
  <c r="J99" i="2"/>
  <c r="J98" i="2"/>
  <c r="K98" i="2" s="1"/>
  <c r="J97" i="2"/>
  <c r="J96" i="2"/>
  <c r="K96" i="2"/>
  <c r="J95" i="2"/>
  <c r="K95" i="2"/>
  <c r="L95" i="2" s="1"/>
  <c r="M95" i="2" s="1"/>
  <c r="J94" i="2"/>
  <c r="J93" i="2"/>
  <c r="K93" i="2" s="1"/>
  <c r="J92" i="2"/>
  <c r="K92" i="2"/>
  <c r="J91" i="2"/>
  <c r="J90" i="2"/>
  <c r="J89" i="2"/>
  <c r="J88" i="2"/>
  <c r="J87" i="2"/>
  <c r="J86" i="2"/>
  <c r="K86" i="2"/>
  <c r="J85" i="2"/>
  <c r="K85" i="2"/>
  <c r="L85" i="2" s="1"/>
  <c r="M85" i="2" s="1"/>
  <c r="J84" i="2"/>
  <c r="K84" i="2" s="1"/>
  <c r="J83" i="2"/>
  <c r="J82" i="2"/>
  <c r="J81" i="2"/>
  <c r="J80" i="2"/>
  <c r="K80" i="2" s="1"/>
  <c r="J79" i="2"/>
  <c r="K79" i="2" s="1"/>
  <c r="J78" i="2"/>
  <c r="J77" i="2"/>
  <c r="J76" i="2"/>
  <c r="J75" i="2"/>
  <c r="J74" i="2"/>
  <c r="K74" i="2" s="1"/>
  <c r="J73" i="2"/>
  <c r="K73" i="2" s="1"/>
  <c r="J72" i="2"/>
  <c r="K72" i="2"/>
  <c r="L72" i="2" s="1"/>
  <c r="M72" i="2" s="1"/>
  <c r="J71" i="2"/>
  <c r="K71" i="2" s="1"/>
  <c r="J70" i="2"/>
  <c r="J69" i="2"/>
  <c r="J68" i="2"/>
  <c r="J67" i="2"/>
  <c r="K67" i="2" s="1"/>
  <c r="J66" i="2"/>
  <c r="J65" i="2"/>
  <c r="J64" i="2"/>
  <c r="K64" i="2"/>
  <c r="J63" i="2"/>
  <c r="J62" i="2"/>
  <c r="J61" i="2"/>
  <c r="J60" i="2"/>
  <c r="J59" i="2"/>
  <c r="J58" i="2"/>
  <c r="J57" i="2"/>
  <c r="J56" i="2"/>
  <c r="J55" i="2"/>
  <c r="J54" i="2"/>
  <c r="J53" i="2"/>
  <c r="J52" i="2"/>
  <c r="K52" i="2"/>
  <c r="J51" i="2"/>
  <c r="K51" i="2" s="1"/>
  <c r="J50" i="2"/>
  <c r="J49" i="2"/>
  <c r="J48" i="2"/>
  <c r="J47" i="2"/>
  <c r="K47" i="2" s="1"/>
  <c r="J46" i="2"/>
  <c r="J45" i="2"/>
  <c r="J44" i="2"/>
  <c r="K44" i="2" s="1"/>
  <c r="J43" i="2"/>
  <c r="J42" i="2"/>
  <c r="K42" i="2" s="1"/>
  <c r="J41" i="2"/>
  <c r="K41" i="2" s="1"/>
  <c r="J40" i="2"/>
  <c r="J39" i="2"/>
  <c r="K39" i="2" s="1"/>
  <c r="J38" i="2"/>
  <c r="K38" i="2" s="1"/>
  <c r="J37" i="2"/>
  <c r="J36" i="2"/>
  <c r="K36" i="2"/>
  <c r="J35" i="2"/>
  <c r="K35" i="2" s="1"/>
  <c r="J34" i="2"/>
  <c r="J33" i="2"/>
  <c r="J32" i="2"/>
  <c r="J31" i="2"/>
  <c r="K31" i="2" s="1"/>
  <c r="J30" i="2"/>
  <c r="K30" i="2" s="1"/>
  <c r="J29" i="2"/>
  <c r="K29" i="2" s="1"/>
  <c r="J28" i="2"/>
  <c r="K28" i="2" s="1"/>
  <c r="J27" i="2"/>
  <c r="J26" i="2"/>
  <c r="J25" i="2"/>
  <c r="K25" i="2" s="1"/>
  <c r="J24" i="2"/>
  <c r="J23" i="2"/>
  <c r="K23" i="2" s="1"/>
  <c r="J22" i="2"/>
  <c r="J21" i="2"/>
  <c r="J20" i="2"/>
  <c r="J19" i="2"/>
  <c r="J18" i="2"/>
  <c r="K18" i="2"/>
  <c r="J17" i="2"/>
  <c r="J16" i="2"/>
  <c r="J15" i="2"/>
  <c r="K15" i="2" s="1"/>
  <c r="L15" i="2" s="1"/>
  <c r="M15" i="2" s="1"/>
  <c r="J14" i="2"/>
  <c r="J13" i="2"/>
  <c r="J12" i="2"/>
  <c r="K12" i="2" s="1"/>
  <c r="J11" i="2"/>
  <c r="J10" i="2"/>
  <c r="K10" i="2" s="1"/>
  <c r="J9" i="2"/>
  <c r="K9" i="2" s="1"/>
  <c r="J8" i="2"/>
  <c r="J7" i="2"/>
  <c r="K7" i="2"/>
  <c r="J6" i="2"/>
  <c r="J5" i="2"/>
  <c r="K5" i="2" s="1"/>
  <c r="H931" i="1"/>
  <c r="J929" i="1"/>
  <c r="K929" i="1" s="1"/>
  <c r="J928" i="1"/>
  <c r="J927" i="1"/>
  <c r="J926" i="1"/>
  <c r="J925" i="1"/>
  <c r="J924" i="1"/>
  <c r="J923" i="1"/>
  <c r="J922" i="1"/>
  <c r="K922" i="1" s="1"/>
  <c r="J921" i="1"/>
  <c r="J920" i="1"/>
  <c r="J919" i="1"/>
  <c r="J918" i="1"/>
  <c r="K918" i="1" s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K894" i="1" s="1"/>
  <c r="J893" i="1"/>
  <c r="J892" i="1"/>
  <c r="J891" i="1"/>
  <c r="J890" i="1"/>
  <c r="K890" i="1"/>
  <c r="J889" i="1"/>
  <c r="J888" i="1"/>
  <c r="J887" i="1"/>
  <c r="J886" i="1"/>
  <c r="J885" i="1"/>
  <c r="J884" i="1"/>
  <c r="J883" i="1"/>
  <c r="J882" i="1"/>
  <c r="K882" i="1" s="1"/>
  <c r="J881" i="1"/>
  <c r="J880" i="1"/>
  <c r="J879" i="1"/>
  <c r="J878" i="1"/>
  <c r="J877" i="1"/>
  <c r="J876" i="1"/>
  <c r="J875" i="1"/>
  <c r="J874" i="1"/>
  <c r="K874" i="1" s="1"/>
  <c r="J873" i="1"/>
  <c r="J872" i="1"/>
  <c r="J871" i="1"/>
  <c r="J870" i="1"/>
  <c r="J869" i="1"/>
  <c r="J868" i="1"/>
  <c r="J867" i="1"/>
  <c r="J866" i="1"/>
  <c r="K866" i="1" s="1"/>
  <c r="J865" i="1"/>
  <c r="J864" i="1"/>
  <c r="J863" i="1"/>
  <c r="J862" i="1"/>
  <c r="J861" i="1"/>
  <c r="K861" i="1" s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K846" i="1" s="1"/>
  <c r="J845" i="1"/>
  <c r="J844" i="1"/>
  <c r="J843" i="1"/>
  <c r="J842" i="1"/>
  <c r="J841" i="1"/>
  <c r="J840" i="1"/>
  <c r="J839" i="1"/>
  <c r="J838" i="1"/>
  <c r="J837" i="1"/>
  <c r="J836" i="1"/>
  <c r="J835" i="1"/>
  <c r="J834" i="1"/>
  <c r="K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K818" i="1" s="1"/>
  <c r="J817" i="1"/>
  <c r="J816" i="1"/>
  <c r="J815" i="1"/>
  <c r="J814" i="1"/>
  <c r="J813" i="1"/>
  <c r="J812" i="1"/>
  <c r="J811" i="1"/>
  <c r="J810" i="1"/>
  <c r="K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/>
  <c r="J781" i="1"/>
  <c r="J780" i="1"/>
  <c r="J779" i="1"/>
  <c r="J778" i="1"/>
  <c r="J777" i="1"/>
  <c r="J776" i="1"/>
  <c r="J775" i="1"/>
  <c r="K775" i="1" s="1"/>
  <c r="J774" i="1"/>
  <c r="J773" i="1"/>
  <c r="J772" i="1"/>
  <c r="J771" i="1"/>
  <c r="J770" i="1"/>
  <c r="J769" i="1"/>
  <c r="J768" i="1"/>
  <c r="J767" i="1"/>
  <c r="J766" i="1"/>
  <c r="K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K754" i="1" s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K690" i="1"/>
  <c r="J689" i="1"/>
  <c r="J688" i="1"/>
  <c r="J687" i="1"/>
  <c r="J686" i="1"/>
  <c r="J685" i="1"/>
  <c r="J684" i="1"/>
  <c r="J683" i="1"/>
  <c r="J682" i="1"/>
  <c r="K682" i="1" s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K651" i="1" s="1"/>
  <c r="J650" i="1"/>
  <c r="K650" i="1"/>
  <c r="J649" i="1"/>
  <c r="J648" i="1"/>
  <c r="J647" i="1"/>
  <c r="J646" i="1"/>
  <c r="J645" i="1"/>
  <c r="J644" i="1"/>
  <c r="J643" i="1"/>
  <c r="K643" i="1" s="1"/>
  <c r="J642" i="1"/>
  <c r="K642" i="1" s="1"/>
  <c r="J641" i="1"/>
  <c r="J640" i="1"/>
  <c r="J639" i="1"/>
  <c r="K639" i="1" s="1"/>
  <c r="J638" i="1"/>
  <c r="J637" i="1"/>
  <c r="J636" i="1"/>
  <c r="J635" i="1"/>
  <c r="J634" i="1"/>
  <c r="J633" i="1"/>
  <c r="J632" i="1"/>
  <c r="J631" i="1"/>
  <c r="K631" i="1" s="1"/>
  <c r="J630" i="1"/>
  <c r="J629" i="1"/>
  <c r="J628" i="1"/>
  <c r="J627" i="1"/>
  <c r="K627" i="1" s="1"/>
  <c r="J626" i="1"/>
  <c r="J625" i="1"/>
  <c r="J624" i="1"/>
  <c r="J623" i="1"/>
  <c r="J622" i="1"/>
  <c r="J621" i="1"/>
  <c r="J620" i="1"/>
  <c r="J619" i="1"/>
  <c r="J618" i="1"/>
  <c r="K618" i="1" s="1"/>
  <c r="L618" i="1" s="1"/>
  <c r="M618" i="1" s="1"/>
  <c r="J617" i="1"/>
  <c r="J616" i="1"/>
  <c r="J615" i="1"/>
  <c r="K615" i="1" s="1"/>
  <c r="J614" i="1"/>
  <c r="J613" i="1"/>
  <c r="J612" i="1"/>
  <c r="J611" i="1"/>
  <c r="K611" i="1" s="1"/>
  <c r="J610" i="1"/>
  <c r="K610" i="1"/>
  <c r="J609" i="1"/>
  <c r="J608" i="1"/>
  <c r="J607" i="1"/>
  <c r="K607" i="1"/>
  <c r="J606" i="1"/>
  <c r="J605" i="1"/>
  <c r="J604" i="1"/>
  <c r="J603" i="1"/>
  <c r="J602" i="1"/>
  <c r="K602" i="1" s="1"/>
  <c r="J601" i="1"/>
  <c r="J600" i="1"/>
  <c r="K599" i="1"/>
  <c r="L599" i="1" s="1"/>
  <c r="J598" i="1"/>
  <c r="J597" i="1"/>
  <c r="J596" i="1"/>
  <c r="J595" i="1"/>
  <c r="J594" i="1"/>
  <c r="L594" i="1" s="1"/>
  <c r="M594" i="1" s="1"/>
  <c r="K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K575" i="1"/>
  <c r="J574" i="1"/>
  <c r="J573" i="1"/>
  <c r="J572" i="1"/>
  <c r="J571" i="1"/>
  <c r="K571" i="1" s="1"/>
  <c r="J570" i="1"/>
  <c r="J569" i="1"/>
  <c r="J568" i="1"/>
  <c r="J567" i="1"/>
  <c r="J566" i="1"/>
  <c r="K566" i="1"/>
  <c r="J565" i="1"/>
  <c r="J564" i="1"/>
  <c r="J563" i="1"/>
  <c r="J562" i="1"/>
  <c r="K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K550" i="1" s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K530" i="1" s="1"/>
  <c r="J529" i="1"/>
  <c r="J528" i="1"/>
  <c r="J527" i="1"/>
  <c r="J526" i="1"/>
  <c r="J525" i="1"/>
  <c r="J524" i="1"/>
  <c r="K524" i="1" s="1"/>
  <c r="J523" i="1"/>
  <c r="J522" i="1"/>
  <c r="K522" i="1"/>
  <c r="J521" i="1"/>
  <c r="J520" i="1"/>
  <c r="K520" i="1" s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K507" i="1" s="1"/>
  <c r="J506" i="1"/>
  <c r="J505" i="1"/>
  <c r="J504" i="1"/>
  <c r="J503" i="1"/>
  <c r="J502" i="1"/>
  <c r="J501" i="1"/>
  <c r="J500" i="1"/>
  <c r="K500" i="1" s="1"/>
  <c r="J499" i="1"/>
  <c r="K499" i="1" s="1"/>
  <c r="J498" i="1"/>
  <c r="K498" i="1" s="1"/>
  <c r="J497" i="1"/>
  <c r="J496" i="1"/>
  <c r="J495" i="1"/>
  <c r="J494" i="1"/>
  <c r="K494" i="1" s="1"/>
  <c r="J493" i="1"/>
  <c r="J492" i="1"/>
  <c r="J491" i="1"/>
  <c r="J490" i="1"/>
  <c r="J489" i="1"/>
  <c r="J488" i="1"/>
  <c r="J487" i="1"/>
  <c r="K487" i="1"/>
  <c r="J486" i="1"/>
  <c r="K486" i="1" s="1"/>
  <c r="J485" i="1"/>
  <c r="J484" i="1"/>
  <c r="J483" i="1"/>
  <c r="K483" i="1"/>
  <c r="J482" i="1"/>
  <c r="K482" i="1"/>
  <c r="J481" i="1"/>
  <c r="J480" i="1"/>
  <c r="J479" i="1"/>
  <c r="J478" i="1"/>
  <c r="J477" i="1"/>
  <c r="J476" i="1"/>
  <c r="J475" i="1"/>
  <c r="J474" i="1"/>
  <c r="J473" i="1"/>
  <c r="J472" i="1"/>
  <c r="J471" i="1"/>
  <c r="K471" i="1" s="1"/>
  <c r="J470" i="1"/>
  <c r="J469" i="1"/>
  <c r="J468" i="1"/>
  <c r="J467" i="1"/>
  <c r="K467" i="1" s="1"/>
  <c r="J466" i="1"/>
  <c r="J465" i="1"/>
  <c r="J464" i="1"/>
  <c r="J463" i="1"/>
  <c r="K463" i="1" s="1"/>
  <c r="J462" i="1"/>
  <c r="J461" i="1"/>
  <c r="J460" i="1"/>
  <c r="J459" i="1"/>
  <c r="J458" i="1"/>
  <c r="J457" i="1"/>
  <c r="J456" i="1"/>
  <c r="J455" i="1"/>
  <c r="J454" i="1"/>
  <c r="K454" i="1" s="1"/>
  <c r="J453" i="1"/>
  <c r="J452" i="1"/>
  <c r="J451" i="1"/>
  <c r="K451" i="1" s="1"/>
  <c r="J450" i="1"/>
  <c r="J449" i="1"/>
  <c r="J448" i="1"/>
  <c r="J447" i="1"/>
  <c r="J446" i="1"/>
  <c r="J445" i="1"/>
  <c r="J444" i="1"/>
  <c r="J443" i="1"/>
  <c r="J442" i="1"/>
  <c r="K442" i="1"/>
  <c r="J441" i="1"/>
  <c r="J440" i="1"/>
  <c r="J439" i="1"/>
  <c r="K439" i="1" s="1"/>
  <c r="J438" i="1"/>
  <c r="J437" i="1"/>
  <c r="J436" i="1"/>
  <c r="J435" i="1"/>
  <c r="K435" i="1" s="1"/>
  <c r="J434" i="1"/>
  <c r="J433" i="1"/>
  <c r="J432" i="1"/>
  <c r="K432" i="1"/>
  <c r="J431" i="1"/>
  <c r="J430" i="1"/>
  <c r="J429" i="1"/>
  <c r="J428" i="1"/>
  <c r="J427" i="1"/>
  <c r="J426" i="1"/>
  <c r="K426" i="1"/>
  <c r="J425" i="1"/>
  <c r="J424" i="1"/>
  <c r="J423" i="1"/>
  <c r="K423" i="1" s="1"/>
  <c r="J422" i="1"/>
  <c r="J421" i="1"/>
  <c r="J420" i="1"/>
  <c r="J419" i="1"/>
  <c r="K419" i="1"/>
  <c r="J418" i="1"/>
  <c r="J417" i="1"/>
  <c r="J416" i="1"/>
  <c r="J415" i="1"/>
  <c r="K415" i="1"/>
  <c r="J414" i="1"/>
  <c r="K414" i="1" s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K400" i="1" s="1"/>
  <c r="J399" i="1"/>
  <c r="K399" i="1"/>
  <c r="J398" i="1"/>
  <c r="K398" i="1" s="1"/>
  <c r="J397" i="1"/>
  <c r="J396" i="1"/>
  <c r="J395" i="1"/>
  <c r="J394" i="1"/>
  <c r="J393" i="1"/>
  <c r="J392" i="1"/>
  <c r="J391" i="1"/>
  <c r="K391" i="1" s="1"/>
  <c r="J390" i="1"/>
  <c r="J389" i="1"/>
  <c r="J388" i="1"/>
  <c r="J387" i="1"/>
  <c r="J386" i="1"/>
  <c r="J385" i="1"/>
  <c r="J384" i="1"/>
  <c r="J383" i="1"/>
  <c r="K383" i="1" s="1"/>
  <c r="J382" i="1"/>
  <c r="K382" i="1" s="1"/>
  <c r="J381" i="1"/>
  <c r="J380" i="1"/>
  <c r="J379" i="1"/>
  <c r="J378" i="1"/>
  <c r="J377" i="1"/>
  <c r="J376" i="1"/>
  <c r="J375" i="1"/>
  <c r="K375" i="1" s="1"/>
  <c r="L375" i="1" s="1"/>
  <c r="M375" i="1" s="1"/>
  <c r="J374" i="1"/>
  <c r="J373" i="1"/>
  <c r="J372" i="1"/>
  <c r="J371" i="1"/>
  <c r="K371" i="1" s="1"/>
  <c r="J370" i="1"/>
  <c r="K370" i="1" s="1"/>
  <c r="J369" i="1"/>
  <c r="J368" i="1"/>
  <c r="J367" i="1"/>
  <c r="K367" i="1" s="1"/>
  <c r="J366" i="1"/>
  <c r="J365" i="1"/>
  <c r="J364" i="1"/>
  <c r="K364" i="1"/>
  <c r="J363" i="1"/>
  <c r="J362" i="1"/>
  <c r="J361" i="1"/>
  <c r="J360" i="1"/>
  <c r="J359" i="1"/>
  <c r="K359" i="1" s="1"/>
  <c r="J358" i="1"/>
  <c r="K358" i="1" s="1"/>
  <c r="J357" i="1"/>
  <c r="J356" i="1"/>
  <c r="J355" i="1"/>
  <c r="K355" i="1" s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L339" i="1" s="1"/>
  <c r="K339" i="1"/>
  <c r="J338" i="1"/>
  <c r="J337" i="1"/>
  <c r="J336" i="1"/>
  <c r="J335" i="1"/>
  <c r="K335" i="1" s="1"/>
  <c r="J334" i="1"/>
  <c r="J333" i="1"/>
  <c r="J332" i="1"/>
  <c r="J331" i="1"/>
  <c r="J330" i="1"/>
  <c r="K330" i="1"/>
  <c r="J329" i="1"/>
  <c r="J328" i="1"/>
  <c r="J327" i="1"/>
  <c r="K327" i="1"/>
  <c r="J326" i="1"/>
  <c r="J325" i="1"/>
  <c r="J324" i="1"/>
  <c r="J323" i="1"/>
  <c r="J322" i="1"/>
  <c r="K322" i="1" s="1"/>
  <c r="J321" i="1"/>
  <c r="J320" i="1"/>
  <c r="J319" i="1"/>
  <c r="J318" i="1"/>
  <c r="J317" i="1"/>
  <c r="J316" i="1"/>
  <c r="J315" i="1"/>
  <c r="J314" i="1"/>
  <c r="K314" i="1" s="1"/>
  <c r="J313" i="1"/>
  <c r="J312" i="1"/>
  <c r="K312" i="1" s="1"/>
  <c r="J311" i="1"/>
  <c r="K311" i="1" s="1"/>
  <c r="J310" i="1"/>
  <c r="K310" i="1"/>
  <c r="J309" i="1"/>
  <c r="J308" i="1"/>
  <c r="K308" i="1" s="1"/>
  <c r="J307" i="1"/>
  <c r="K307" i="1" s="1"/>
  <c r="J306" i="1"/>
  <c r="K306" i="1"/>
  <c r="J305" i="1"/>
  <c r="J304" i="1"/>
  <c r="J303" i="1"/>
  <c r="K303" i="1" s="1"/>
  <c r="J302" i="1"/>
  <c r="K302" i="1" s="1"/>
  <c r="J301" i="1"/>
  <c r="J300" i="1"/>
  <c r="J299" i="1"/>
  <c r="J298" i="1"/>
  <c r="J297" i="1"/>
  <c r="J296" i="1"/>
  <c r="K296" i="1" s="1"/>
  <c r="J295" i="1"/>
  <c r="K295" i="1" s="1"/>
  <c r="J294" i="1"/>
  <c r="J293" i="1"/>
  <c r="J292" i="1"/>
  <c r="J291" i="1"/>
  <c r="K291" i="1" s="1"/>
  <c r="J290" i="1"/>
  <c r="K290" i="1"/>
  <c r="J289" i="1"/>
  <c r="J288" i="1"/>
  <c r="J287" i="1"/>
  <c r="K287" i="1" s="1"/>
  <c r="J286" i="1"/>
  <c r="K286" i="1" s="1"/>
  <c r="J285" i="1"/>
  <c r="K285" i="1"/>
  <c r="J284" i="1"/>
  <c r="J283" i="1"/>
  <c r="J282" i="1"/>
  <c r="J281" i="1"/>
  <c r="J280" i="1"/>
  <c r="J279" i="1"/>
  <c r="K279" i="1" s="1"/>
  <c r="J278" i="1"/>
  <c r="K278" i="1" s="1"/>
  <c r="J277" i="1"/>
  <c r="J276" i="1"/>
  <c r="K276" i="1" s="1"/>
  <c r="J275" i="1"/>
  <c r="J274" i="1"/>
  <c r="K274" i="1" s="1"/>
  <c r="J273" i="1"/>
  <c r="J272" i="1"/>
  <c r="J271" i="1"/>
  <c r="J270" i="1"/>
  <c r="J269" i="1"/>
  <c r="J268" i="1"/>
  <c r="J267" i="1"/>
  <c r="J266" i="1"/>
  <c r="J265" i="1"/>
  <c r="J264" i="1"/>
  <c r="J263" i="1"/>
  <c r="J262" i="1"/>
  <c r="K262" i="1" s="1"/>
  <c r="L262" i="1" s="1"/>
  <c r="M262" i="1" s="1"/>
  <c r="J261" i="1"/>
  <c r="J260" i="1"/>
  <c r="J259" i="1"/>
  <c r="K259" i="1" s="1"/>
  <c r="J258" i="1"/>
  <c r="J257" i="1"/>
  <c r="J256" i="1"/>
  <c r="J255" i="1"/>
  <c r="J254" i="1"/>
  <c r="J253" i="1"/>
  <c r="J252" i="1"/>
  <c r="K252" i="1" s="1"/>
  <c r="J251" i="1"/>
  <c r="J250" i="1"/>
  <c r="K250" i="1" s="1"/>
  <c r="J249" i="1"/>
  <c r="J248" i="1"/>
  <c r="K248" i="1"/>
  <c r="J247" i="1"/>
  <c r="J246" i="1"/>
  <c r="K246" i="1" s="1"/>
  <c r="J245" i="1"/>
  <c r="J244" i="1"/>
  <c r="J243" i="1"/>
  <c r="J242" i="1"/>
  <c r="J241" i="1"/>
  <c r="J240" i="1"/>
  <c r="K240" i="1" s="1"/>
  <c r="J239" i="1"/>
  <c r="J238" i="1"/>
  <c r="K238" i="1"/>
  <c r="J237" i="1"/>
  <c r="J236" i="1"/>
  <c r="J235" i="1"/>
  <c r="J234" i="1"/>
  <c r="J233" i="1"/>
  <c r="J232" i="1"/>
  <c r="K232" i="1" s="1"/>
  <c r="J231" i="1"/>
  <c r="K231" i="1" s="1"/>
  <c r="L231" i="1" s="1"/>
  <c r="M231" i="1" s="1"/>
  <c r="J230" i="1"/>
  <c r="K230" i="1" s="1"/>
  <c r="J229" i="1"/>
  <c r="J228" i="1"/>
  <c r="J227" i="1"/>
  <c r="K227" i="1" s="1"/>
  <c r="J226" i="1"/>
  <c r="J225" i="1"/>
  <c r="J224" i="1"/>
  <c r="J223" i="1"/>
  <c r="J222" i="1"/>
  <c r="J221" i="1"/>
  <c r="J220" i="1"/>
  <c r="J219" i="1"/>
  <c r="K219" i="1" s="1"/>
  <c r="J218" i="1"/>
  <c r="J217" i="1"/>
  <c r="J216" i="1"/>
  <c r="J215" i="1"/>
  <c r="J214" i="1"/>
  <c r="K214" i="1"/>
  <c r="J213" i="1"/>
  <c r="J212" i="1"/>
  <c r="J211" i="1"/>
  <c r="K211" i="1" s="1"/>
  <c r="J210" i="1"/>
  <c r="J209" i="1"/>
  <c r="J208" i="1"/>
  <c r="J207" i="1"/>
  <c r="K207" i="1" s="1"/>
  <c r="J206" i="1"/>
  <c r="J205" i="1"/>
  <c r="J204" i="1"/>
  <c r="J203" i="1"/>
  <c r="K203" i="1" s="1"/>
  <c r="J202" i="1"/>
  <c r="J201" i="1"/>
  <c r="J200" i="1"/>
  <c r="J199" i="1"/>
  <c r="K199" i="1"/>
  <c r="J198" i="1"/>
  <c r="K198" i="1" s="1"/>
  <c r="J197" i="1"/>
  <c r="J196" i="1"/>
  <c r="K196" i="1"/>
  <c r="J195" i="1"/>
  <c r="J194" i="1"/>
  <c r="J193" i="1"/>
  <c r="J192" i="1"/>
  <c r="J191" i="1"/>
  <c r="J190" i="1"/>
  <c r="J189" i="1"/>
  <c r="J188" i="1"/>
  <c r="J187" i="1"/>
  <c r="K187" i="1" s="1"/>
  <c r="J186" i="1"/>
  <c r="J185" i="1"/>
  <c r="J184" i="1"/>
  <c r="J183" i="1"/>
  <c r="J182" i="1"/>
  <c r="J181" i="1"/>
  <c r="J180" i="1"/>
  <c r="J179" i="1"/>
  <c r="K179" i="1" s="1"/>
  <c r="J178" i="1"/>
  <c r="J177" i="1"/>
  <c r="K177" i="1" s="1"/>
  <c r="J176" i="1"/>
  <c r="J175" i="1"/>
  <c r="J174" i="1"/>
  <c r="J173" i="1"/>
  <c r="J172" i="1"/>
  <c r="J171" i="1"/>
  <c r="K171" i="1" s="1"/>
  <c r="J170" i="1"/>
  <c r="J169" i="1"/>
  <c r="K169" i="1" s="1"/>
  <c r="J168" i="1"/>
  <c r="J167" i="1"/>
  <c r="J166" i="1"/>
  <c r="J165" i="1"/>
  <c r="J164" i="1"/>
  <c r="J163" i="1"/>
  <c r="K163" i="1" s="1"/>
  <c r="J162" i="1"/>
  <c r="J161" i="1"/>
  <c r="K161" i="1" s="1"/>
  <c r="J160" i="1"/>
  <c r="J159" i="1"/>
  <c r="J158" i="1"/>
  <c r="J157" i="1"/>
  <c r="J156" i="1"/>
  <c r="J155" i="1"/>
  <c r="K155" i="1" s="1"/>
  <c r="J154" i="1"/>
  <c r="J153" i="1"/>
  <c r="J152" i="1"/>
  <c r="J151" i="1"/>
  <c r="K151" i="1" s="1"/>
  <c r="J150" i="1"/>
  <c r="J149" i="1"/>
  <c r="J148" i="1"/>
  <c r="K148" i="1" s="1"/>
  <c r="J147" i="1"/>
  <c r="K147" i="1" s="1"/>
  <c r="J146" i="1"/>
  <c r="J145" i="1"/>
  <c r="J144" i="1"/>
  <c r="J143" i="1"/>
  <c r="K143" i="1" s="1"/>
  <c r="L143" i="1" s="1"/>
  <c r="M143" i="1" s="1"/>
  <c r="J142" i="1"/>
  <c r="J141" i="1"/>
  <c r="J140" i="1"/>
  <c r="J139" i="1"/>
  <c r="K139" i="1"/>
  <c r="J138" i="1"/>
  <c r="J137" i="1"/>
  <c r="K137" i="1" s="1"/>
  <c r="J136" i="1"/>
  <c r="K135" i="1"/>
  <c r="L135" i="1"/>
  <c r="M135" i="1" s="1"/>
  <c r="J134" i="1"/>
  <c r="J133" i="1"/>
  <c r="J132" i="1"/>
  <c r="J131" i="1"/>
  <c r="J130" i="1"/>
  <c r="J129" i="1"/>
  <c r="J128" i="1"/>
  <c r="J127" i="1"/>
  <c r="K127" i="1"/>
  <c r="J126" i="1"/>
  <c r="J125" i="1"/>
  <c r="J124" i="1"/>
  <c r="J123" i="1"/>
  <c r="J122" i="1"/>
  <c r="J121" i="1"/>
  <c r="J120" i="1"/>
  <c r="J119" i="1"/>
  <c r="K119" i="1" s="1"/>
  <c r="J118" i="1"/>
  <c r="J117" i="1"/>
  <c r="K117" i="1"/>
  <c r="J116" i="1"/>
  <c r="J115" i="1"/>
  <c r="K115" i="1" s="1"/>
  <c r="J114" i="1"/>
  <c r="J113" i="1"/>
  <c r="J112" i="1"/>
  <c r="J111" i="1"/>
  <c r="J110" i="1"/>
  <c r="J109" i="1"/>
  <c r="J108" i="1"/>
  <c r="J107" i="1"/>
  <c r="K107" i="1"/>
  <c r="J106" i="1"/>
  <c r="J105" i="1"/>
  <c r="J104" i="1"/>
  <c r="J103" i="1"/>
  <c r="J102" i="1"/>
  <c r="J101" i="1"/>
  <c r="J100" i="1"/>
  <c r="J99" i="1"/>
  <c r="K99" i="1" s="1"/>
  <c r="J98" i="1"/>
  <c r="J97" i="1"/>
  <c r="K97" i="1" s="1"/>
  <c r="J96" i="1"/>
  <c r="J95" i="1"/>
  <c r="K95" i="1" s="1"/>
  <c r="J94" i="1"/>
  <c r="J93" i="1"/>
  <c r="J92" i="1"/>
  <c r="J91" i="1"/>
  <c r="K91" i="1" s="1"/>
  <c r="J90" i="1"/>
  <c r="J89" i="1"/>
  <c r="K89" i="1"/>
  <c r="J88" i="1"/>
  <c r="J87" i="1"/>
  <c r="K87" i="1" s="1"/>
  <c r="J86" i="1"/>
  <c r="J85" i="1"/>
  <c r="J84" i="1"/>
  <c r="J83" i="1"/>
  <c r="K83" i="1" s="1"/>
  <c r="J82" i="1"/>
  <c r="J81" i="1"/>
  <c r="J80" i="1"/>
  <c r="J79" i="1"/>
  <c r="J78" i="1"/>
  <c r="J77" i="1"/>
  <c r="J76" i="1"/>
  <c r="J75" i="1"/>
  <c r="J74" i="1"/>
  <c r="J73" i="1"/>
  <c r="K73" i="1" s="1"/>
  <c r="J72" i="1"/>
  <c r="J71" i="1"/>
  <c r="K71" i="1"/>
  <c r="J70" i="1"/>
  <c r="J69" i="1"/>
  <c r="J68" i="1"/>
  <c r="J67" i="1"/>
  <c r="J66" i="1"/>
  <c r="J65" i="1"/>
  <c r="J64" i="1"/>
  <c r="J63" i="1"/>
  <c r="J62" i="1"/>
  <c r="J61" i="1"/>
  <c r="K61" i="1" s="1"/>
  <c r="J60" i="1"/>
  <c r="J59" i="1"/>
  <c r="J58" i="1"/>
  <c r="J57" i="1"/>
  <c r="J56" i="1"/>
  <c r="J55" i="1"/>
  <c r="J54" i="1"/>
  <c r="J53" i="1"/>
  <c r="K53" i="1" s="1"/>
  <c r="L53" i="1" s="1"/>
  <c r="M53" i="1" s="1"/>
  <c r="J52" i="1"/>
  <c r="J51" i="1"/>
  <c r="K51" i="1" s="1"/>
  <c r="J50" i="1"/>
  <c r="J49" i="1"/>
  <c r="J48" i="1"/>
  <c r="J47" i="1"/>
  <c r="K47" i="1" s="1"/>
  <c r="J46" i="1"/>
  <c r="J45" i="1"/>
  <c r="K45" i="1" s="1"/>
  <c r="J44" i="1"/>
  <c r="J43" i="1"/>
  <c r="J42" i="1"/>
  <c r="J41" i="1"/>
  <c r="J40" i="1"/>
  <c r="J39" i="1"/>
  <c r="J38" i="1"/>
  <c r="J37" i="1"/>
  <c r="K37" i="1" s="1"/>
  <c r="J36" i="1"/>
  <c r="J35" i="1"/>
  <c r="K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K21" i="1" s="1"/>
  <c r="J20" i="1"/>
  <c r="J19" i="1"/>
  <c r="K19" i="1" s="1"/>
  <c r="J18" i="1"/>
  <c r="J17" i="1"/>
  <c r="J16" i="1"/>
  <c r="J15" i="1"/>
  <c r="K15" i="1" s="1"/>
  <c r="J14" i="1"/>
  <c r="J13" i="1"/>
  <c r="J12" i="1"/>
  <c r="J11" i="1"/>
  <c r="J10" i="1"/>
  <c r="J9" i="1"/>
  <c r="J8" i="1"/>
  <c r="J7" i="1"/>
  <c r="K7" i="1"/>
  <c r="J6" i="1"/>
  <c r="J5" i="1"/>
  <c r="P302" i="8"/>
  <c r="K105" i="9"/>
  <c r="L105" i="9" s="1"/>
  <c r="K106" i="9"/>
  <c r="K107" i="9"/>
  <c r="L107" i="9" s="1"/>
  <c r="K108" i="9"/>
  <c r="E105" i="9"/>
  <c r="F105" i="9" s="1"/>
  <c r="E106" i="9"/>
  <c r="F106" i="9" s="1"/>
  <c r="E107" i="9"/>
  <c r="F107" i="9" s="1"/>
  <c r="E108" i="9"/>
  <c r="F108" i="9" s="1"/>
  <c r="K95" i="9"/>
  <c r="K102" i="9"/>
  <c r="L102" i="9"/>
  <c r="K103" i="9"/>
  <c r="L103" i="9" s="1"/>
  <c r="K104" i="9"/>
  <c r="L104" i="9" s="1"/>
  <c r="E102" i="9"/>
  <c r="F102" i="9" s="1"/>
  <c r="E103" i="9"/>
  <c r="F103" i="9"/>
  <c r="E104" i="9"/>
  <c r="F104" i="9" s="1"/>
  <c r="E95" i="9"/>
  <c r="F95" i="9" s="1"/>
  <c r="E96" i="9"/>
  <c r="F96" i="9"/>
  <c r="E97" i="9"/>
  <c r="F97" i="9" s="1"/>
  <c r="E98" i="9"/>
  <c r="F98" i="9" s="1"/>
  <c r="E99" i="9"/>
  <c r="F99" i="9" s="1"/>
  <c r="K286" i="8"/>
  <c r="L286" i="8" s="1"/>
  <c r="K287" i="8"/>
  <c r="K267" i="8"/>
  <c r="L267" i="8" s="1"/>
  <c r="K258" i="8"/>
  <c r="K259" i="8"/>
  <c r="K260" i="8"/>
  <c r="K261" i="8"/>
  <c r="K262" i="8"/>
  <c r="K263" i="8"/>
  <c r="K264" i="8"/>
  <c r="L264" i="8"/>
  <c r="K265" i="8"/>
  <c r="K266" i="8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7" i="8"/>
  <c r="F267" i="8" s="1"/>
  <c r="K289" i="8"/>
  <c r="K290" i="8"/>
  <c r="K291" i="8"/>
  <c r="K292" i="8"/>
  <c r="K293" i="8"/>
  <c r="K294" i="8"/>
  <c r="K296" i="8"/>
  <c r="K297" i="8"/>
  <c r="L297" i="8" s="1"/>
  <c r="M297" i="8" s="1"/>
  <c r="O297" i="8" s="1"/>
  <c r="K298" i="8"/>
  <c r="L298" i="8" s="1"/>
  <c r="K299" i="8"/>
  <c r="L299" i="8" s="1"/>
  <c r="E289" i="8"/>
  <c r="F289" i="8" s="1"/>
  <c r="E290" i="8"/>
  <c r="F290" i="8" s="1"/>
  <c r="E292" i="8"/>
  <c r="F292" i="8" s="1"/>
  <c r="E293" i="8"/>
  <c r="F293" i="8"/>
  <c r="E294" i="8"/>
  <c r="F294" i="8" s="1"/>
  <c r="E296" i="8"/>
  <c r="F296" i="8" s="1"/>
  <c r="E297" i="8"/>
  <c r="F297" i="8" s="1"/>
  <c r="E298" i="8"/>
  <c r="F298" i="8" s="1"/>
  <c r="E299" i="8"/>
  <c r="F299" i="8" s="1"/>
  <c r="E300" i="8"/>
  <c r="F300" i="8" s="1"/>
  <c r="K288" i="8"/>
  <c r="K300" i="8"/>
  <c r="E275" i="8"/>
  <c r="F275" i="8" s="1"/>
  <c r="K222" i="8"/>
  <c r="L222" i="8" s="1"/>
  <c r="M222" i="8" s="1"/>
  <c r="O222" i="8" s="1"/>
  <c r="E239" i="8"/>
  <c r="E238" i="8"/>
  <c r="F238" i="8" s="1"/>
  <c r="E237" i="8"/>
  <c r="F237" i="8" s="1"/>
  <c r="E236" i="8"/>
  <c r="E235" i="8"/>
  <c r="F235" i="8" s="1"/>
  <c r="E234" i="8"/>
  <c r="E233" i="8"/>
  <c r="F233" i="8" s="1"/>
  <c r="E232" i="8"/>
  <c r="F232" i="8" s="1"/>
  <c r="E231" i="8"/>
  <c r="F231" i="8" s="1"/>
  <c r="E229" i="8"/>
  <c r="F229" i="8" s="1"/>
  <c r="E228" i="8"/>
  <c r="F228" i="8" s="1"/>
  <c r="E227" i="8"/>
  <c r="F227" i="8" s="1"/>
  <c r="E226" i="8"/>
  <c r="F226" i="8" s="1"/>
  <c r="E225" i="8"/>
  <c r="F225" i="8" s="1"/>
  <c r="E224" i="8"/>
  <c r="F224" i="8" s="1"/>
  <c r="E223" i="8"/>
  <c r="F223" i="8" s="1"/>
  <c r="E222" i="8"/>
  <c r="F222" i="8" s="1"/>
  <c r="E221" i="8"/>
  <c r="F221" i="8" s="1"/>
  <c r="E56" i="9"/>
  <c r="F56" i="9"/>
  <c r="K179" i="8"/>
  <c r="K178" i="8"/>
  <c r="K177" i="8"/>
  <c r="M177" i="8" s="1"/>
  <c r="O177" i="8" s="1"/>
  <c r="K159" i="8"/>
  <c r="K158" i="8"/>
  <c r="K157" i="8"/>
  <c r="K156" i="8"/>
  <c r="E178" i="8"/>
  <c r="F178" i="8"/>
  <c r="E179" i="8"/>
  <c r="F179" i="8" s="1"/>
  <c r="E157" i="8"/>
  <c r="F157" i="8" s="1"/>
  <c r="E158" i="8"/>
  <c r="F158" i="8" s="1"/>
  <c r="E159" i="8"/>
  <c r="F159" i="8" s="1"/>
  <c r="E156" i="8"/>
  <c r="F156" i="8" s="1"/>
  <c r="E176" i="8"/>
  <c r="F176" i="8" s="1"/>
  <c r="E177" i="8"/>
  <c r="F177" i="8" s="1"/>
  <c r="E180" i="8"/>
  <c r="F180" i="8" s="1"/>
  <c r="E143" i="8"/>
  <c r="F143" i="8" s="1"/>
  <c r="E144" i="8"/>
  <c r="K39" i="9"/>
  <c r="K40" i="9"/>
  <c r="L40" i="9" s="1"/>
  <c r="K41" i="9"/>
  <c r="K38" i="9"/>
  <c r="L38" i="9" s="1"/>
  <c r="K37" i="9"/>
  <c r="K36" i="9"/>
  <c r="K35" i="9"/>
  <c r="K34" i="9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K30" i="9"/>
  <c r="E32" i="9"/>
  <c r="F32" i="9" s="1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E30" i="9"/>
  <c r="F30" i="9" s="1"/>
  <c r="E31" i="9"/>
  <c r="F31" i="9" s="1"/>
  <c r="E33" i="9"/>
  <c r="E41" i="9"/>
  <c r="F41" i="9" s="1"/>
  <c r="E42" i="9"/>
  <c r="F42" i="9" s="1"/>
  <c r="E43" i="9"/>
  <c r="F43" i="9" s="1"/>
  <c r="E44" i="9"/>
  <c r="F44" i="9" s="1"/>
  <c r="E45" i="9"/>
  <c r="F45" i="9" s="1"/>
  <c r="E46" i="9"/>
  <c r="F46" i="9" s="1"/>
  <c r="E47" i="9"/>
  <c r="E48" i="9"/>
  <c r="F48" i="9" s="1"/>
  <c r="E49" i="9"/>
  <c r="F49" i="9" s="1"/>
  <c r="E50" i="9"/>
  <c r="F50" i="9" s="1"/>
  <c r="E51" i="9"/>
  <c r="F51" i="9" s="1"/>
  <c r="E52" i="9"/>
  <c r="F52" i="9" s="1"/>
  <c r="E53" i="9"/>
  <c r="F53" i="9" s="1"/>
  <c r="E54" i="9"/>
  <c r="E55" i="9"/>
  <c r="F55" i="9" s="1"/>
  <c r="E57" i="9"/>
  <c r="F57" i="9" s="1"/>
  <c r="E58" i="9"/>
  <c r="F58" i="9" s="1"/>
  <c r="E59" i="9"/>
  <c r="F59" i="9" s="1"/>
  <c r="E61" i="9"/>
  <c r="F61" i="9" s="1"/>
  <c r="E62" i="9"/>
  <c r="F62" i="9" s="1"/>
  <c r="E63" i="9"/>
  <c r="F63" i="9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E72" i="9"/>
  <c r="F72" i="9" s="1"/>
  <c r="E73" i="9"/>
  <c r="E74" i="9"/>
  <c r="E75" i="9"/>
  <c r="F75" i="9" s="1"/>
  <c r="E76" i="9"/>
  <c r="F76" i="9" s="1"/>
  <c r="E77" i="9"/>
  <c r="F77" i="9" s="1"/>
  <c r="E78" i="9"/>
  <c r="F78" i="9" s="1"/>
  <c r="E79" i="9"/>
  <c r="F79" i="9" s="1"/>
  <c r="E80" i="9"/>
  <c r="F80" i="9" s="1"/>
  <c r="E81" i="9"/>
  <c r="F81" i="9" s="1"/>
  <c r="E82" i="9"/>
  <c r="F82" i="9" s="1"/>
  <c r="E83" i="9"/>
  <c r="F83" i="9" s="1"/>
  <c r="E84" i="9"/>
  <c r="F84" i="9" s="1"/>
  <c r="E85" i="9"/>
  <c r="F85" i="9" s="1"/>
  <c r="E86" i="9"/>
  <c r="F86" i="9" s="1"/>
  <c r="E87" i="9"/>
  <c r="F87" i="9"/>
  <c r="E88" i="9"/>
  <c r="F88" i="9"/>
  <c r="E89" i="9"/>
  <c r="F89" i="9" s="1"/>
  <c r="E90" i="9"/>
  <c r="F90" i="9" s="1"/>
  <c r="E91" i="9"/>
  <c r="F91" i="9" s="1"/>
  <c r="E92" i="9"/>
  <c r="F92" i="9" s="1"/>
  <c r="E93" i="9"/>
  <c r="F93" i="9"/>
  <c r="E94" i="9"/>
  <c r="F94" i="9"/>
  <c r="E5" i="9"/>
  <c r="F5" i="9" s="1"/>
  <c r="E5" i="8"/>
  <c r="F5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E15" i="8"/>
  <c r="F15" i="8" s="1"/>
  <c r="E16" i="8"/>
  <c r="F16" i="8" s="1"/>
  <c r="E17" i="8"/>
  <c r="F17" i="8" s="1"/>
  <c r="E18" i="8"/>
  <c r="F18" i="8"/>
  <c r="E19" i="8"/>
  <c r="F19" i="8" s="1"/>
  <c r="E20" i="8"/>
  <c r="F20" i="8" s="1"/>
  <c r="E21" i="8"/>
  <c r="F21" i="8" s="1"/>
  <c r="E22" i="8"/>
  <c r="F22" i="8" s="1"/>
  <c r="E23" i="8"/>
  <c r="F23" i="8"/>
  <c r="E24" i="8"/>
  <c r="F24" i="8" s="1"/>
  <c r="E25" i="8"/>
  <c r="E26" i="8"/>
  <c r="F26" i="8" s="1"/>
  <c r="E27" i="8"/>
  <c r="E28" i="8"/>
  <c r="F28" i="8" s="1"/>
  <c r="E29" i="8"/>
  <c r="F29" i="8" s="1"/>
  <c r="E30" i="8"/>
  <c r="F30" i="8" s="1"/>
  <c r="E31" i="8"/>
  <c r="F31" i="8" s="1"/>
  <c r="E32" i="8"/>
  <c r="F32" i="8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E44" i="8"/>
  <c r="F44" i="8" s="1"/>
  <c r="E45" i="8"/>
  <c r="E46" i="8"/>
  <c r="E47" i="8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73" i="8"/>
  <c r="F73" i="8" s="1"/>
  <c r="E74" i="8"/>
  <c r="F74" i="8" s="1"/>
  <c r="E75" i="8"/>
  <c r="F75" i="8" s="1"/>
  <c r="E76" i="8"/>
  <c r="F76" i="8" s="1"/>
  <c r="E78" i="8"/>
  <c r="E79" i="8"/>
  <c r="E80" i="8"/>
  <c r="E81" i="8"/>
  <c r="E82" i="8"/>
  <c r="F82" i="8" s="1"/>
  <c r="E83" i="8"/>
  <c r="F83" i="8" s="1"/>
  <c r="E84" i="8"/>
  <c r="E85" i="8"/>
  <c r="E86" i="8"/>
  <c r="F86" i="8" s="1"/>
  <c r="E87" i="8"/>
  <c r="F87" i="8" s="1"/>
  <c r="E88" i="8"/>
  <c r="F88" i="8" s="1"/>
  <c r="E89" i="8"/>
  <c r="F89" i="8" s="1"/>
  <c r="E90" i="8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/>
  <c r="E97" i="8"/>
  <c r="F97" i="8" s="1"/>
  <c r="E98" i="8"/>
  <c r="F98" i="8"/>
  <c r="E99" i="8"/>
  <c r="F99" i="8" s="1"/>
  <c r="E100" i="8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E111" i="8"/>
  <c r="F111" i="8" s="1"/>
  <c r="E112" i="8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E132" i="8"/>
  <c r="F132" i="8" s="1"/>
  <c r="E133" i="8"/>
  <c r="F133" i="8" s="1"/>
  <c r="E134" i="8"/>
  <c r="F134" i="8" s="1"/>
  <c r="E135" i="8"/>
  <c r="E136" i="8"/>
  <c r="F136" i="8" s="1"/>
  <c r="E137" i="8"/>
  <c r="E138" i="8"/>
  <c r="F138" i="8" s="1"/>
  <c r="E139" i="8"/>
  <c r="F139" i="8" s="1"/>
  <c r="E140" i="8"/>
  <c r="F140" i="8" s="1"/>
  <c r="E141" i="8"/>
  <c r="F141" i="8" s="1"/>
  <c r="E142" i="8"/>
  <c r="F142" i="8"/>
  <c r="E145" i="8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E160" i="8"/>
  <c r="F160" i="8" s="1"/>
  <c r="E161" i="8"/>
  <c r="E162" i="8"/>
  <c r="F162" i="8" s="1"/>
  <c r="E163" i="8"/>
  <c r="F163" i="8" s="1"/>
  <c r="E164" i="8"/>
  <c r="F164" i="8" s="1"/>
  <c r="E166" i="8"/>
  <c r="F166" i="8" s="1"/>
  <c r="E167" i="8"/>
  <c r="E168" i="8"/>
  <c r="F168" i="8" s="1"/>
  <c r="E169" i="8"/>
  <c r="F169" i="8" s="1"/>
  <c r="E170" i="8"/>
  <c r="F170" i="8"/>
  <c r="E171" i="8"/>
  <c r="F171" i="8" s="1"/>
  <c r="E172" i="8"/>
  <c r="F172" i="8" s="1"/>
  <c r="E173" i="8"/>
  <c r="F173" i="8" s="1"/>
  <c r="E174" i="8"/>
  <c r="F174" i="8" s="1"/>
  <c r="E175" i="8"/>
  <c r="F175" i="8"/>
  <c r="E181" i="8"/>
  <c r="F181" i="8"/>
  <c r="E182" i="8"/>
  <c r="F182" i="8" s="1"/>
  <c r="E183" i="8"/>
  <c r="F183" i="8"/>
  <c r="E184" i="8"/>
  <c r="F184" i="8" s="1"/>
  <c r="E185" i="8"/>
  <c r="F185" i="8" s="1"/>
  <c r="E186" i="8"/>
  <c r="F186" i="8" s="1"/>
  <c r="E187" i="8"/>
  <c r="F187" i="8" s="1"/>
  <c r="E188" i="8"/>
  <c r="E189" i="8"/>
  <c r="E190" i="8"/>
  <c r="F190" i="8" s="1"/>
  <c r="E191" i="8"/>
  <c r="F191" i="8"/>
  <c r="E192" i="8"/>
  <c r="F192" i="8"/>
  <c r="E193" i="8"/>
  <c r="F193" i="8" s="1"/>
  <c r="E194" i="8"/>
  <c r="F194" i="8"/>
  <c r="E195" i="8"/>
  <c r="F195" i="8" s="1"/>
  <c r="E196" i="8"/>
  <c r="F196" i="8" s="1"/>
  <c r="E197" i="8"/>
  <c r="F197" i="8" s="1"/>
  <c r="E198" i="8"/>
  <c r="F198" i="8"/>
  <c r="E199" i="8"/>
  <c r="F199" i="8" s="1"/>
  <c r="E200" i="8"/>
  <c r="E201" i="8"/>
  <c r="F201" i="8" s="1"/>
  <c r="E202" i="8"/>
  <c r="F202" i="8" s="1"/>
  <c r="E203" i="8"/>
  <c r="F203" i="8" s="1"/>
  <c r="E204" i="8"/>
  <c r="F204" i="8" s="1"/>
  <c r="E205" i="8"/>
  <c r="E206" i="8"/>
  <c r="E207" i="8"/>
  <c r="F207" i="8" s="1"/>
  <c r="E208" i="8"/>
  <c r="F208" i="8" s="1"/>
  <c r="E209" i="8"/>
  <c r="F209" i="8" s="1"/>
  <c r="E210" i="8"/>
  <c r="F210" i="8" s="1"/>
  <c r="E211" i="8"/>
  <c r="E212" i="8"/>
  <c r="F212" i="8" s="1"/>
  <c r="E213" i="8"/>
  <c r="F213" i="8" s="1"/>
  <c r="E214" i="8"/>
  <c r="F214" i="8" s="1"/>
  <c r="E215" i="8"/>
  <c r="F215" i="8" s="1"/>
  <c r="E217" i="8"/>
  <c r="F217" i="8" s="1"/>
  <c r="E218" i="8"/>
  <c r="F218" i="8"/>
  <c r="E219" i="8"/>
  <c r="E220" i="8"/>
  <c r="E240" i="8"/>
  <c r="E241" i="8"/>
  <c r="E242" i="8"/>
  <c r="E243" i="8"/>
  <c r="E244" i="8"/>
  <c r="F244" i="8" s="1"/>
  <c r="E245" i="8"/>
  <c r="E246" i="8"/>
  <c r="E247" i="8"/>
  <c r="F247" i="8" s="1"/>
  <c r="E248" i="8"/>
  <c r="F248" i="8" s="1"/>
  <c r="E249" i="8"/>
  <c r="F249" i="8" s="1"/>
  <c r="E250" i="8"/>
  <c r="F250" i="8" s="1"/>
  <c r="E251" i="8"/>
  <c r="E252" i="8"/>
  <c r="F252" i="8" s="1"/>
  <c r="E253" i="8"/>
  <c r="F253" i="8"/>
  <c r="E254" i="8"/>
  <c r="F254" i="8"/>
  <c r="E255" i="8"/>
  <c r="F255" i="8" s="1"/>
  <c r="E256" i="8"/>
  <c r="F256" i="8" s="1"/>
  <c r="E257" i="8"/>
  <c r="E268" i="8"/>
  <c r="F268" i="8" s="1"/>
  <c r="E269" i="8"/>
  <c r="F269" i="8" s="1"/>
  <c r="E270" i="8"/>
  <c r="F270" i="8" s="1"/>
  <c r="E271" i="8"/>
  <c r="E272" i="8"/>
  <c r="F272" i="8" s="1"/>
  <c r="E273" i="8"/>
  <c r="F273" i="8" s="1"/>
  <c r="E274" i="8"/>
  <c r="F274" i="8"/>
  <c r="E276" i="8"/>
  <c r="F276" i="8" s="1"/>
  <c r="K94" i="9"/>
  <c r="K93" i="9"/>
  <c r="L93" i="9" s="1"/>
  <c r="K92" i="9"/>
  <c r="L92" i="9"/>
  <c r="K91" i="9"/>
  <c r="L91" i="9" s="1"/>
  <c r="M91" i="9" s="1"/>
  <c r="O91" i="9" s="1"/>
  <c r="K90" i="9"/>
  <c r="L90" i="9" s="1"/>
  <c r="K89" i="9"/>
  <c r="L89" i="9" s="1"/>
  <c r="M89" i="9" s="1"/>
  <c r="O89" i="9" s="1"/>
  <c r="K88" i="9"/>
  <c r="L88" i="9" s="1"/>
  <c r="M88" i="9" s="1"/>
  <c r="O88" i="9" s="1"/>
  <c r="T88" i="9" s="1"/>
  <c r="K87" i="9"/>
  <c r="K86" i="9"/>
  <c r="L86" i="9"/>
  <c r="K85" i="9"/>
  <c r="L85" i="9" s="1"/>
  <c r="K84" i="9"/>
  <c r="L84" i="9" s="1"/>
  <c r="M84" i="9" s="1"/>
  <c r="O84" i="9" s="1"/>
  <c r="K83" i="9"/>
  <c r="L83" i="9" s="1"/>
  <c r="K82" i="9"/>
  <c r="L82" i="9" s="1"/>
  <c r="K81" i="9"/>
  <c r="K80" i="9"/>
  <c r="L80" i="9" s="1"/>
  <c r="M80" i="9" s="1"/>
  <c r="O80" i="9" s="1"/>
  <c r="K79" i="9"/>
  <c r="L79" i="9" s="1"/>
  <c r="K78" i="9"/>
  <c r="K77" i="9"/>
  <c r="L77" i="9" s="1"/>
  <c r="M77" i="9" s="1"/>
  <c r="O77" i="9" s="1"/>
  <c r="K76" i="9"/>
  <c r="K75" i="9"/>
  <c r="L75" i="9" s="1"/>
  <c r="M75" i="9" s="1"/>
  <c r="O75" i="9" s="1"/>
  <c r="K74" i="9"/>
  <c r="L74" i="9" s="1"/>
  <c r="M74" i="9" s="1"/>
  <c r="O74" i="9" s="1"/>
  <c r="K73" i="9"/>
  <c r="L73" i="9"/>
  <c r="K72" i="9"/>
  <c r="K71" i="9"/>
  <c r="K70" i="9"/>
  <c r="L70" i="9" s="1"/>
  <c r="K69" i="9"/>
  <c r="K68" i="9"/>
  <c r="L68" i="9" s="1"/>
  <c r="M68" i="9" s="1"/>
  <c r="O68" i="9" s="1"/>
  <c r="K67" i="9"/>
  <c r="K66" i="9"/>
  <c r="L66" i="9" s="1"/>
  <c r="K65" i="9"/>
  <c r="L65" i="9" s="1"/>
  <c r="M65" i="9" s="1"/>
  <c r="O65" i="9" s="1"/>
  <c r="K64" i="9"/>
  <c r="L64" i="9"/>
  <c r="K63" i="9"/>
  <c r="M63" i="9" s="1"/>
  <c r="O63" i="9" s="1"/>
  <c r="L63" i="9"/>
  <c r="K62" i="9"/>
  <c r="K61" i="9"/>
  <c r="K59" i="9"/>
  <c r="L59" i="9"/>
  <c r="K58" i="9"/>
  <c r="L58" i="9" s="1"/>
  <c r="K57" i="9"/>
  <c r="L57" i="9" s="1"/>
  <c r="M57" i="9" s="1"/>
  <c r="O57" i="9" s="1"/>
  <c r="K56" i="9"/>
  <c r="L56" i="9" s="1"/>
  <c r="M56" i="9"/>
  <c r="O56" i="9" s="1"/>
  <c r="K55" i="9"/>
  <c r="K54" i="9"/>
  <c r="L54" i="9" s="1"/>
  <c r="K53" i="9"/>
  <c r="K52" i="9"/>
  <c r="L52" i="9" s="1"/>
  <c r="K51" i="9"/>
  <c r="K50" i="9"/>
  <c r="L50" i="9" s="1"/>
  <c r="K49" i="9"/>
  <c r="K48" i="9"/>
  <c r="L48" i="9" s="1"/>
  <c r="M48" i="9"/>
  <c r="O48" i="9" s="1"/>
  <c r="K47" i="9"/>
  <c r="L47" i="9" s="1"/>
  <c r="M47" i="9" s="1"/>
  <c r="O47" i="9" s="1"/>
  <c r="K46" i="9"/>
  <c r="K45" i="9"/>
  <c r="L45" i="9" s="1"/>
  <c r="K44" i="9"/>
  <c r="K43" i="9"/>
  <c r="K42" i="9"/>
  <c r="L42" i="9" s="1"/>
  <c r="K33" i="9"/>
  <c r="L33" i="9" s="1"/>
  <c r="K32" i="9"/>
  <c r="K31" i="9"/>
  <c r="L31" i="9"/>
  <c r="M31" i="9" s="1"/>
  <c r="O31" i="9" s="1"/>
  <c r="K29" i="9"/>
  <c r="L29" i="9"/>
  <c r="M29" i="9" s="1"/>
  <c r="O29" i="9" s="1"/>
  <c r="K28" i="9"/>
  <c r="K27" i="9"/>
  <c r="L27" i="9" s="1"/>
  <c r="M27" i="9" s="1"/>
  <c r="O27" i="9" s="1"/>
  <c r="K26" i="9"/>
  <c r="L26" i="9" s="1"/>
  <c r="K25" i="9"/>
  <c r="K24" i="9"/>
  <c r="L24" i="9" s="1"/>
  <c r="K23" i="9"/>
  <c r="L23" i="9"/>
  <c r="K22" i="9"/>
  <c r="K21" i="9"/>
  <c r="L21" i="9"/>
  <c r="K20" i="9"/>
  <c r="L20" i="9"/>
  <c r="M20" i="9" s="1"/>
  <c r="O20" i="9" s="1"/>
  <c r="K19" i="9"/>
  <c r="L19" i="9"/>
  <c r="M19" i="9" s="1"/>
  <c r="O19" i="9" s="1"/>
  <c r="K18" i="9"/>
  <c r="L18" i="9" s="1"/>
  <c r="K17" i="9"/>
  <c r="L17" i="9" s="1"/>
  <c r="K16" i="9"/>
  <c r="L16" i="9" s="1"/>
  <c r="K15" i="9"/>
  <c r="M15" i="9" s="1"/>
  <c r="O15" i="9" s="1"/>
  <c r="L15" i="9"/>
  <c r="K14" i="9"/>
  <c r="K13" i="9"/>
  <c r="K12" i="9"/>
  <c r="L12" i="9" s="1"/>
  <c r="M12" i="9" s="1"/>
  <c r="O12" i="9" s="1"/>
  <c r="K11" i="9"/>
  <c r="L11" i="9" s="1"/>
  <c r="K10" i="9"/>
  <c r="L10" i="9" s="1"/>
  <c r="M10" i="9" s="1"/>
  <c r="O10" i="9" s="1"/>
  <c r="K9" i="9"/>
  <c r="K8" i="9"/>
  <c r="K7" i="9"/>
  <c r="K5" i="9"/>
  <c r="K285" i="8"/>
  <c r="L285" i="8" s="1"/>
  <c r="M285" i="8" s="1"/>
  <c r="O285" i="8" s="1"/>
  <c r="K280" i="8"/>
  <c r="L280" i="8" s="1"/>
  <c r="K279" i="8"/>
  <c r="L279" i="8" s="1"/>
  <c r="K278" i="8"/>
  <c r="K277" i="8"/>
  <c r="L277" i="8" s="1"/>
  <c r="K276" i="8"/>
  <c r="L276" i="8" s="1"/>
  <c r="K275" i="8"/>
  <c r="K274" i="8"/>
  <c r="M274" i="8" s="1"/>
  <c r="O274" i="8" s="1"/>
  <c r="L274" i="8"/>
  <c r="K273" i="8"/>
  <c r="L273" i="8" s="1"/>
  <c r="K272" i="8"/>
  <c r="M272" i="8" s="1"/>
  <c r="O272" i="8" s="1"/>
  <c r="L272" i="8"/>
  <c r="K271" i="8"/>
  <c r="L271" i="8" s="1"/>
  <c r="M271" i="8" s="1"/>
  <c r="O271" i="8" s="1"/>
  <c r="L270" i="8"/>
  <c r="M270" i="8" s="1"/>
  <c r="O270" i="8" s="1"/>
  <c r="K269" i="8"/>
  <c r="K268" i="8"/>
  <c r="L268" i="8" s="1"/>
  <c r="K257" i="8"/>
  <c r="L257" i="8" s="1"/>
  <c r="K256" i="8"/>
  <c r="L256" i="8" s="1"/>
  <c r="M256" i="8" s="1"/>
  <c r="O256" i="8" s="1"/>
  <c r="K255" i="8"/>
  <c r="L255" i="8" s="1"/>
  <c r="K254" i="8"/>
  <c r="K253" i="8"/>
  <c r="L253" i="8" s="1"/>
  <c r="M253" i="8" s="1"/>
  <c r="O253" i="8" s="1"/>
  <c r="K252" i="8"/>
  <c r="K251" i="8"/>
  <c r="K250" i="8"/>
  <c r="L250" i="8"/>
  <c r="M250" i="8" s="1"/>
  <c r="O250" i="8" s="1"/>
  <c r="K249" i="8"/>
  <c r="L249" i="8"/>
  <c r="M249" i="8"/>
  <c r="O249" i="8" s="1"/>
  <c r="K248" i="8"/>
  <c r="L248" i="8" s="1"/>
  <c r="M248" i="8" s="1"/>
  <c r="O248" i="8" s="1"/>
  <c r="K247" i="8"/>
  <c r="K246" i="8"/>
  <c r="L246" i="8" s="1"/>
  <c r="K245" i="8"/>
  <c r="K244" i="8"/>
  <c r="K243" i="8"/>
  <c r="K242" i="8"/>
  <c r="K241" i="8"/>
  <c r="K240" i="8"/>
  <c r="L240" i="8" s="1"/>
  <c r="K239" i="8"/>
  <c r="L239" i="8" s="1"/>
  <c r="K238" i="8"/>
  <c r="K237" i="8"/>
  <c r="L237" i="8" s="1"/>
  <c r="M237" i="8" s="1"/>
  <c r="O237" i="8" s="1"/>
  <c r="K236" i="8"/>
  <c r="L236" i="8" s="1"/>
  <c r="M236" i="8"/>
  <c r="O236" i="8" s="1"/>
  <c r="K235" i="8"/>
  <c r="K234" i="8"/>
  <c r="L234" i="8" s="1"/>
  <c r="M234" i="8" s="1"/>
  <c r="O234" i="8" s="1"/>
  <c r="K233" i="8"/>
  <c r="K232" i="8"/>
  <c r="L232" i="8" s="1"/>
  <c r="M232" i="8" s="1"/>
  <c r="K231" i="8"/>
  <c r="L231" i="8" s="1"/>
  <c r="K230" i="8"/>
  <c r="K229" i="8"/>
  <c r="K228" i="8"/>
  <c r="K227" i="8"/>
  <c r="L227" i="8" s="1"/>
  <c r="K226" i="8"/>
  <c r="L226" i="8" s="1"/>
  <c r="K225" i="8"/>
  <c r="L225" i="8" s="1"/>
  <c r="M225" i="8" s="1"/>
  <c r="O225" i="8" s="1"/>
  <c r="K224" i="8"/>
  <c r="L224" i="8" s="1"/>
  <c r="M224" i="8" s="1"/>
  <c r="O224" i="8" s="1"/>
  <c r="K223" i="8"/>
  <c r="L223" i="8" s="1"/>
  <c r="K221" i="8"/>
  <c r="L221" i="8" s="1"/>
  <c r="M221" i="8" s="1"/>
  <c r="O221" i="8" s="1"/>
  <c r="K220" i="8"/>
  <c r="L220" i="8"/>
  <c r="K219" i="8"/>
  <c r="L219" i="8" s="1"/>
  <c r="M219" i="8" s="1"/>
  <c r="O219" i="8" s="1"/>
  <c r="K218" i="8"/>
  <c r="K217" i="8"/>
  <c r="L217" i="8" s="1"/>
  <c r="K216" i="8"/>
  <c r="L216" i="8"/>
  <c r="K215" i="8"/>
  <c r="L215" i="8" s="1"/>
  <c r="K214" i="8"/>
  <c r="M214" i="8" s="1"/>
  <c r="O214" i="8" s="1"/>
  <c r="L214" i="8"/>
  <c r="K213" i="8"/>
  <c r="L213" i="8" s="1"/>
  <c r="K212" i="8"/>
  <c r="L212" i="8" s="1"/>
  <c r="M212" i="8" s="1"/>
  <c r="O212" i="8" s="1"/>
  <c r="K211" i="8"/>
  <c r="L211" i="8"/>
  <c r="K210" i="8"/>
  <c r="K209" i="8"/>
  <c r="K208" i="8"/>
  <c r="K207" i="8"/>
  <c r="K206" i="8"/>
  <c r="L206" i="8" s="1"/>
  <c r="K205" i="8"/>
  <c r="K204" i="8"/>
  <c r="L204" i="8" s="1"/>
  <c r="K203" i="8"/>
  <c r="L203" i="8" s="1"/>
  <c r="K202" i="8"/>
  <c r="L202" i="8" s="1"/>
  <c r="K201" i="8"/>
  <c r="L201" i="8"/>
  <c r="M201" i="8"/>
  <c r="O201" i="8" s="1"/>
  <c r="K200" i="8"/>
  <c r="K199" i="8"/>
  <c r="L199" i="8" s="1"/>
  <c r="K198" i="8"/>
  <c r="K197" i="8"/>
  <c r="K196" i="8"/>
  <c r="L196" i="8"/>
  <c r="K195" i="8"/>
  <c r="K194" i="8"/>
  <c r="L194" i="8"/>
  <c r="K193" i="8"/>
  <c r="L193" i="8" s="1"/>
  <c r="K192" i="8"/>
  <c r="L192" i="8"/>
  <c r="M192" i="8"/>
  <c r="O192" i="8" s="1"/>
  <c r="K191" i="8"/>
  <c r="K190" i="8"/>
  <c r="L190" i="8" s="1"/>
  <c r="K189" i="8"/>
  <c r="L189" i="8" s="1"/>
  <c r="K188" i="8"/>
  <c r="L188" i="8" s="1"/>
  <c r="M188" i="8" s="1"/>
  <c r="O188" i="8" s="1"/>
  <c r="K187" i="8"/>
  <c r="L187" i="8" s="1"/>
  <c r="K186" i="8"/>
  <c r="K185" i="8"/>
  <c r="L185" i="8"/>
  <c r="M185" i="8"/>
  <c r="O185" i="8" s="1"/>
  <c r="K184" i="8"/>
  <c r="L184" i="8" s="1"/>
  <c r="M184" i="8" s="1"/>
  <c r="O184" i="8" s="1"/>
  <c r="K183" i="8"/>
  <c r="K182" i="8"/>
  <c r="K181" i="8"/>
  <c r="L181" i="8" s="1"/>
  <c r="M181" i="8"/>
  <c r="O181" i="8" s="1"/>
  <c r="K180" i="8"/>
  <c r="L180" i="8" s="1"/>
  <c r="K176" i="8"/>
  <c r="K175" i="8"/>
  <c r="L175" i="8" s="1"/>
  <c r="K174" i="8"/>
  <c r="L174" i="8" s="1"/>
  <c r="M174" i="8" s="1"/>
  <c r="O174" i="8" s="1"/>
  <c r="K173" i="8"/>
  <c r="L173" i="8" s="1"/>
  <c r="M173" i="8" s="1"/>
  <c r="O173" i="8" s="1"/>
  <c r="K172" i="8"/>
  <c r="L172" i="8"/>
  <c r="M172" i="8"/>
  <c r="O172" i="8" s="1"/>
  <c r="K171" i="8"/>
  <c r="L171" i="8" s="1"/>
  <c r="K170" i="8"/>
  <c r="L170" i="8" s="1"/>
  <c r="K169" i="8"/>
  <c r="L169" i="8" s="1"/>
  <c r="K168" i="8"/>
  <c r="L168" i="8" s="1"/>
  <c r="M168" i="8" s="1"/>
  <c r="K167" i="8"/>
  <c r="M167" i="8" s="1"/>
  <c r="O167" i="8" s="1"/>
  <c r="L167" i="8"/>
  <c r="K166" i="8"/>
  <c r="L166" i="8" s="1"/>
  <c r="K165" i="8"/>
  <c r="K164" i="8"/>
  <c r="L164" i="8" s="1"/>
  <c r="M164" i="8" s="1"/>
  <c r="O164" i="8" s="1"/>
  <c r="K163" i="8"/>
  <c r="L163" i="8" s="1"/>
  <c r="M163" i="8" s="1"/>
  <c r="O163" i="8" s="1"/>
  <c r="K162" i="8"/>
  <c r="L162" i="8" s="1"/>
  <c r="K161" i="8"/>
  <c r="L161" i="8" s="1"/>
  <c r="K160" i="8"/>
  <c r="K155" i="8"/>
  <c r="L155" i="8"/>
  <c r="K154" i="8"/>
  <c r="K153" i="8"/>
  <c r="L153" i="8" s="1"/>
  <c r="K152" i="8"/>
  <c r="L152" i="8"/>
  <c r="K151" i="8"/>
  <c r="L151" i="8"/>
  <c r="M151" i="8" s="1"/>
  <c r="O151" i="8" s="1"/>
  <c r="K150" i="8"/>
  <c r="L150" i="8"/>
  <c r="K149" i="8"/>
  <c r="L149" i="8" s="1"/>
  <c r="M149" i="8" s="1"/>
  <c r="O149" i="8" s="1"/>
  <c r="K148" i="8"/>
  <c r="L148" i="8" s="1"/>
  <c r="M148" i="8" s="1"/>
  <c r="O148" i="8" s="1"/>
  <c r="K147" i="8"/>
  <c r="M147" i="8" s="1"/>
  <c r="O147" i="8" s="1"/>
  <c r="L147" i="8"/>
  <c r="K146" i="8"/>
  <c r="L146" i="8"/>
  <c r="K145" i="8"/>
  <c r="L145" i="8" s="1"/>
  <c r="K144" i="8"/>
  <c r="K143" i="8"/>
  <c r="L143" i="8"/>
  <c r="M143" i="8" s="1"/>
  <c r="K142" i="8"/>
  <c r="L142" i="8" s="1"/>
  <c r="K141" i="8"/>
  <c r="K140" i="8"/>
  <c r="L140" i="8" s="1"/>
  <c r="M140" i="8" s="1"/>
  <c r="O140" i="8" s="1"/>
  <c r="K139" i="8"/>
  <c r="L139" i="8"/>
  <c r="M139" i="8" s="1"/>
  <c r="O139" i="8" s="1"/>
  <c r="K138" i="8"/>
  <c r="L138" i="8" s="1"/>
  <c r="K137" i="8"/>
  <c r="L137" i="8" s="1"/>
  <c r="K136" i="8"/>
  <c r="L136" i="8" s="1"/>
  <c r="K135" i="8"/>
  <c r="K134" i="8"/>
  <c r="K133" i="8"/>
  <c r="L133" i="8" s="1"/>
  <c r="K132" i="8"/>
  <c r="K131" i="8"/>
  <c r="L131" i="8"/>
  <c r="K130" i="8"/>
  <c r="L130" i="8" s="1"/>
  <c r="M130" i="8"/>
  <c r="O130" i="8" s="1"/>
  <c r="K129" i="8"/>
  <c r="L129" i="8"/>
  <c r="K128" i="8"/>
  <c r="L128" i="8" s="1"/>
  <c r="K127" i="8"/>
  <c r="L127" i="8" s="1"/>
  <c r="K126" i="8"/>
  <c r="L126" i="8" s="1"/>
  <c r="K125" i="8"/>
  <c r="L125" i="8" s="1"/>
  <c r="M125" i="8" s="1"/>
  <c r="O125" i="8" s="1"/>
  <c r="K124" i="8"/>
  <c r="L124" i="8"/>
  <c r="M124" i="8"/>
  <c r="O124" i="8" s="1"/>
  <c r="K123" i="8"/>
  <c r="L123" i="8"/>
  <c r="K121" i="8"/>
  <c r="L121" i="8" s="1"/>
  <c r="K120" i="8"/>
  <c r="L120" i="8" s="1"/>
  <c r="K119" i="8"/>
  <c r="K118" i="8"/>
  <c r="L118" i="8" s="1"/>
  <c r="K117" i="8"/>
  <c r="K116" i="8"/>
  <c r="L116" i="8" s="1"/>
  <c r="M116" i="8" s="1"/>
  <c r="O116" i="8" s="1"/>
  <c r="K115" i="8"/>
  <c r="K114" i="8"/>
  <c r="L114" i="8"/>
  <c r="K113" i="8"/>
  <c r="L113" i="8" s="1"/>
  <c r="K112" i="8"/>
  <c r="L112" i="8" s="1"/>
  <c r="K111" i="8"/>
  <c r="K110" i="8"/>
  <c r="L110" i="8" s="1"/>
  <c r="K109" i="8"/>
  <c r="K108" i="8"/>
  <c r="L108" i="8"/>
  <c r="K107" i="8"/>
  <c r="L107" i="8" s="1"/>
  <c r="M107" i="8" s="1"/>
  <c r="O107" i="8" s="1"/>
  <c r="K106" i="8"/>
  <c r="L106" i="8" s="1"/>
  <c r="K105" i="8"/>
  <c r="L105" i="8" s="1"/>
  <c r="K104" i="8"/>
  <c r="K103" i="8"/>
  <c r="L103" i="8" s="1"/>
  <c r="K102" i="8"/>
  <c r="K101" i="8"/>
  <c r="K100" i="8"/>
  <c r="K99" i="8"/>
  <c r="L99" i="8" s="1"/>
  <c r="K98" i="8"/>
  <c r="L98" i="8" s="1"/>
  <c r="K97" i="8"/>
  <c r="L97" i="8"/>
  <c r="M97" i="8" s="1"/>
  <c r="O97" i="8" s="1"/>
  <c r="K96" i="8"/>
  <c r="K95" i="8"/>
  <c r="L95" i="8" s="1"/>
  <c r="M95" i="8" s="1"/>
  <c r="O95" i="8" s="1"/>
  <c r="K94" i="8"/>
  <c r="L94" i="8" s="1"/>
  <c r="K93" i="8"/>
  <c r="L93" i="8" s="1"/>
  <c r="K92" i="8"/>
  <c r="L92" i="8"/>
  <c r="K91" i="8"/>
  <c r="K90" i="8"/>
  <c r="L90" i="8"/>
  <c r="K89" i="8"/>
  <c r="L89" i="8" s="1"/>
  <c r="K88" i="8"/>
  <c r="K87" i="8"/>
  <c r="K86" i="8"/>
  <c r="L86" i="8" s="1"/>
  <c r="K85" i="8"/>
  <c r="L85" i="8" s="1"/>
  <c r="M85" i="8"/>
  <c r="O85" i="8" s="1"/>
  <c r="K84" i="8"/>
  <c r="L84" i="8"/>
  <c r="K83" i="8"/>
  <c r="K82" i="8"/>
  <c r="K81" i="8"/>
  <c r="L81" i="8"/>
  <c r="K80" i="8"/>
  <c r="L80" i="8" s="1"/>
  <c r="K79" i="8"/>
  <c r="K78" i="8"/>
  <c r="K76" i="8"/>
  <c r="L76" i="8" s="1"/>
  <c r="K75" i="8"/>
  <c r="L75" i="8" s="1"/>
  <c r="K74" i="8"/>
  <c r="L74" i="8" s="1"/>
  <c r="M74" i="8" s="1"/>
  <c r="O74" i="8" s="1"/>
  <c r="K73" i="8"/>
  <c r="L73" i="8" s="1"/>
  <c r="K65" i="8"/>
  <c r="L65" i="8"/>
  <c r="K64" i="8"/>
  <c r="L64" i="8" s="1"/>
  <c r="M64" i="8" s="1"/>
  <c r="O64" i="8" s="1"/>
  <c r="K63" i="8"/>
  <c r="L63" i="8" s="1"/>
  <c r="K62" i="8"/>
  <c r="M62" i="8" s="1"/>
  <c r="O62" i="8" s="1"/>
  <c r="L62" i="8"/>
  <c r="K61" i="8"/>
  <c r="K60" i="8"/>
  <c r="L60" i="8"/>
  <c r="K59" i="8"/>
  <c r="K58" i="8"/>
  <c r="L58" i="8"/>
  <c r="M58" i="8"/>
  <c r="O58" i="8" s="1"/>
  <c r="K57" i="8"/>
  <c r="L57" i="8" s="1"/>
  <c r="M57" i="8" s="1"/>
  <c r="O57" i="8" s="1"/>
  <c r="K56" i="8"/>
  <c r="K55" i="8"/>
  <c r="L55" i="8" s="1"/>
  <c r="M55" i="8" s="1"/>
  <c r="O55" i="8" s="1"/>
  <c r="K54" i="8"/>
  <c r="K53" i="8"/>
  <c r="L53" i="8" s="1"/>
  <c r="K52" i="8"/>
  <c r="M52" i="8" s="1"/>
  <c r="O52" i="8" s="1"/>
  <c r="L52" i="8"/>
  <c r="K51" i="8"/>
  <c r="L51" i="8"/>
  <c r="M51" i="8" s="1"/>
  <c r="O51" i="8" s="1"/>
  <c r="K50" i="8"/>
  <c r="L50" i="8"/>
  <c r="K49" i="8"/>
  <c r="L49" i="8" s="1"/>
  <c r="K48" i="8"/>
  <c r="L48" i="8"/>
  <c r="M48" i="8" s="1"/>
  <c r="O48" i="8" s="1"/>
  <c r="K47" i="8"/>
  <c r="L47" i="8" s="1"/>
  <c r="K46" i="8"/>
  <c r="L46" i="8" s="1"/>
  <c r="K45" i="8"/>
  <c r="L45" i="8" s="1"/>
  <c r="K44" i="8"/>
  <c r="K43" i="8"/>
  <c r="L43" i="8" s="1"/>
  <c r="K42" i="8"/>
  <c r="L42" i="8" s="1"/>
  <c r="K41" i="8"/>
  <c r="L41" i="8" s="1"/>
  <c r="K40" i="8"/>
  <c r="L40" i="8"/>
  <c r="K39" i="8"/>
  <c r="L39" i="8" s="1"/>
  <c r="K38" i="8"/>
  <c r="K37" i="8"/>
  <c r="K36" i="8"/>
  <c r="L36" i="8" s="1"/>
  <c r="K35" i="8"/>
  <c r="L35" i="8" s="1"/>
  <c r="K34" i="8"/>
  <c r="L34" i="8" s="1"/>
  <c r="K33" i="8"/>
  <c r="L33" i="8" s="1"/>
  <c r="K32" i="8"/>
  <c r="K31" i="8"/>
  <c r="L31" i="8" s="1"/>
  <c r="K30" i="8"/>
  <c r="K29" i="8"/>
  <c r="L29" i="8"/>
  <c r="M29" i="8"/>
  <c r="O29" i="8" s="1"/>
  <c r="K28" i="8"/>
  <c r="L28" i="8" s="1"/>
  <c r="K27" i="8"/>
  <c r="L27" i="8"/>
  <c r="M27" i="8" s="1"/>
  <c r="O27" i="8" s="1"/>
  <c r="K26" i="8"/>
  <c r="L26" i="8" s="1"/>
  <c r="K25" i="8"/>
  <c r="L25" i="8"/>
  <c r="M25" i="8" s="1"/>
  <c r="O25" i="8" s="1"/>
  <c r="K24" i="8"/>
  <c r="L24" i="8"/>
  <c r="K23" i="8"/>
  <c r="L23" i="8" s="1"/>
  <c r="K22" i="8"/>
  <c r="L22" i="8" s="1"/>
  <c r="M22" i="8" s="1"/>
  <c r="O22" i="8" s="1"/>
  <c r="K21" i="8"/>
  <c r="L21" i="8" s="1"/>
  <c r="K20" i="8"/>
  <c r="K19" i="8"/>
  <c r="L19" i="8" s="1"/>
  <c r="M19" i="8" s="1"/>
  <c r="O19" i="8" s="1"/>
  <c r="K18" i="8"/>
  <c r="K17" i="8"/>
  <c r="O16" i="8"/>
  <c r="K15" i="8"/>
  <c r="L15" i="8" s="1"/>
  <c r="O14" i="8"/>
  <c r="K13" i="8"/>
  <c r="O12" i="8"/>
  <c r="K11" i="8"/>
  <c r="L11" i="8" s="1"/>
  <c r="O10" i="8"/>
  <c r="K9" i="8"/>
  <c r="L9" i="8"/>
  <c r="M9" i="8" s="1"/>
  <c r="O9" i="8" s="1"/>
  <c r="O8" i="8"/>
  <c r="K7" i="8"/>
  <c r="O6" i="8"/>
  <c r="K5" i="8"/>
  <c r="L41" i="9"/>
  <c r="M41" i="9" s="1"/>
  <c r="O41" i="9" s="1"/>
  <c r="L287" i="8"/>
  <c r="M287" i="8" s="1"/>
  <c r="O287" i="8" s="1"/>
  <c r="L260" i="8"/>
  <c r="M260" i="8"/>
  <c r="O260" i="8" s="1"/>
  <c r="L177" i="8"/>
  <c r="L158" i="8"/>
  <c r="M158" i="8" s="1"/>
  <c r="O158" i="8" s="1"/>
  <c r="L159" i="8"/>
  <c r="M159" i="8" s="1"/>
  <c r="O159" i="8" s="1"/>
  <c r="L35" i="9"/>
  <c r="M35" i="9" s="1"/>
  <c r="O35" i="9" s="1"/>
  <c r="L36" i="9"/>
  <c r="M36" i="9" s="1"/>
  <c r="O36" i="9" s="1"/>
  <c r="L37" i="9"/>
  <c r="M37" i="9" s="1"/>
  <c r="O37" i="9" s="1"/>
  <c r="L34" i="9"/>
  <c r="M34" i="9" s="1"/>
  <c r="O34" i="9" s="1"/>
  <c r="L262" i="8"/>
  <c r="M262" i="8" s="1"/>
  <c r="O262" i="8" s="1"/>
  <c r="L261" i="8"/>
  <c r="M261" i="8" s="1"/>
  <c r="O261" i="8" s="1"/>
  <c r="K94" i="2"/>
  <c r="K8" i="1"/>
  <c r="L8" i="1" s="1"/>
  <c r="M8" i="1" s="1"/>
  <c r="K16" i="1"/>
  <c r="L16" i="1" s="1"/>
  <c r="M16" i="1" s="1"/>
  <c r="K60" i="1"/>
  <c r="L60" i="1"/>
  <c r="M60" i="1"/>
  <c r="K64" i="1"/>
  <c r="L64" i="1" s="1"/>
  <c r="M64" i="1" s="1"/>
  <c r="K68" i="1"/>
  <c r="L68" i="1"/>
  <c r="M68" i="1" s="1"/>
  <c r="K72" i="1"/>
  <c r="L72" i="1" s="1"/>
  <c r="M72" i="1" s="1"/>
  <c r="K76" i="1"/>
  <c r="L76" i="1"/>
  <c r="M76" i="1" s="1"/>
  <c r="K80" i="1"/>
  <c r="L80" i="1" s="1"/>
  <c r="M80" i="1" s="1"/>
  <c r="K92" i="1"/>
  <c r="L92" i="1"/>
  <c r="M92" i="1" s="1"/>
  <c r="K96" i="1"/>
  <c r="L96" i="1" s="1"/>
  <c r="M96" i="1"/>
  <c r="K100" i="1"/>
  <c r="L100" i="1"/>
  <c r="M100" i="1" s="1"/>
  <c r="K104" i="1"/>
  <c r="L104" i="1" s="1"/>
  <c r="M104" i="1" s="1"/>
  <c r="K108" i="1"/>
  <c r="L108" i="1" s="1"/>
  <c r="M108" i="1" s="1"/>
  <c r="K112" i="1"/>
  <c r="L112" i="1"/>
  <c r="M112" i="1" s="1"/>
  <c r="K124" i="1"/>
  <c r="L124" i="1" s="1"/>
  <c r="M124" i="1" s="1"/>
  <c r="K132" i="1"/>
  <c r="L132" i="1" s="1"/>
  <c r="M132" i="1"/>
  <c r="K136" i="1"/>
  <c r="L136" i="1" s="1"/>
  <c r="M136" i="1"/>
  <c r="K140" i="1"/>
  <c r="L140" i="1"/>
  <c r="M140" i="1" s="1"/>
  <c r="K144" i="1"/>
  <c r="L144" i="1" s="1"/>
  <c r="M144" i="1" s="1"/>
  <c r="K184" i="1"/>
  <c r="L184" i="1" s="1"/>
  <c r="M184" i="1" s="1"/>
  <c r="K192" i="1"/>
  <c r="L192" i="1" s="1"/>
  <c r="M192" i="1" s="1"/>
  <c r="K200" i="1"/>
  <c r="L200" i="1" s="1"/>
  <c r="M200" i="1" s="1"/>
  <c r="K208" i="1"/>
  <c r="L208" i="1" s="1"/>
  <c r="M208" i="1" s="1"/>
  <c r="K242" i="1"/>
  <c r="L242" i="1"/>
  <c r="M242" i="1" s="1"/>
  <c r="K265" i="1"/>
  <c r="L265" i="1" s="1"/>
  <c r="M265" i="1" s="1"/>
  <c r="K269" i="1"/>
  <c r="L269" i="1" s="1"/>
  <c r="M269" i="1" s="1"/>
  <c r="K273" i="1"/>
  <c r="L273" i="1" s="1"/>
  <c r="M273" i="1" s="1"/>
  <c r="K281" i="1"/>
  <c r="L281" i="1"/>
  <c r="M281" i="1" s="1"/>
  <c r="K292" i="1"/>
  <c r="L292" i="1"/>
  <c r="M292" i="1" s="1"/>
  <c r="K299" i="1"/>
  <c r="L299" i="1" s="1"/>
  <c r="M299" i="1" s="1"/>
  <c r="K315" i="1"/>
  <c r="L315" i="1"/>
  <c r="M315" i="1" s="1"/>
  <c r="K331" i="1"/>
  <c r="L331" i="1" s="1"/>
  <c r="M331" i="1" s="1"/>
  <c r="K347" i="1"/>
  <c r="L347" i="1" s="1"/>
  <c r="M347" i="1" s="1"/>
  <c r="K363" i="1"/>
  <c r="L363" i="1" s="1"/>
  <c r="M363" i="1" s="1"/>
  <c r="K379" i="1"/>
  <c r="L379" i="1" s="1"/>
  <c r="M379" i="1" s="1"/>
  <c r="K395" i="1"/>
  <c r="L395" i="1" s="1"/>
  <c r="M395" i="1" s="1"/>
  <c r="K411" i="1"/>
  <c r="L411" i="1"/>
  <c r="M411" i="1"/>
  <c r="K427" i="1"/>
  <c r="L427" i="1"/>
  <c r="M427" i="1" s="1"/>
  <c r="K443" i="1"/>
  <c r="L443" i="1" s="1"/>
  <c r="M443" i="1" s="1"/>
  <c r="K459" i="1"/>
  <c r="L459" i="1" s="1"/>
  <c r="M459" i="1" s="1"/>
  <c r="K479" i="1"/>
  <c r="L479" i="1" s="1"/>
  <c r="M479" i="1" s="1"/>
  <c r="K495" i="1"/>
  <c r="L495" i="1" s="1"/>
  <c r="M495" i="1" s="1"/>
  <c r="K534" i="1"/>
  <c r="L534" i="1" s="1"/>
  <c r="M534" i="1" s="1"/>
  <c r="K13" i="1"/>
  <c r="L13" i="1"/>
  <c r="M13" i="1" s="1"/>
  <c r="K25" i="1"/>
  <c r="L25" i="1"/>
  <c r="M25" i="1" s="1"/>
  <c r="K33" i="1"/>
  <c r="L33" i="1" s="1"/>
  <c r="M33" i="1" s="1"/>
  <c r="K41" i="1"/>
  <c r="L41" i="1" s="1"/>
  <c r="M41" i="1" s="1"/>
  <c r="K49" i="1"/>
  <c r="L49" i="1" s="1"/>
  <c r="M49" i="1" s="1"/>
  <c r="K57" i="1"/>
  <c r="L57" i="1" s="1"/>
  <c r="M57" i="1" s="1"/>
  <c r="K65" i="1"/>
  <c r="L65" i="1"/>
  <c r="M65" i="1" s="1"/>
  <c r="K85" i="1"/>
  <c r="L85" i="1" s="1"/>
  <c r="M85" i="1"/>
  <c r="K93" i="1"/>
  <c r="L93" i="1" s="1"/>
  <c r="M93" i="1" s="1"/>
  <c r="K105" i="1"/>
  <c r="L105" i="1"/>
  <c r="M105" i="1" s="1"/>
  <c r="K121" i="1"/>
  <c r="L121" i="1" s="1"/>
  <c r="M121" i="1"/>
  <c r="K129" i="1"/>
  <c r="L129" i="1"/>
  <c r="M129" i="1" s="1"/>
  <c r="K141" i="1"/>
  <c r="L141" i="1" s="1"/>
  <c r="M141" i="1" s="1"/>
  <c r="K181" i="1"/>
  <c r="L181" i="1" s="1"/>
  <c r="M181" i="1" s="1"/>
  <c r="K185" i="1"/>
  <c r="L185" i="1" s="1"/>
  <c r="M185" i="1" s="1"/>
  <c r="K189" i="1"/>
  <c r="L189" i="1" s="1"/>
  <c r="M189" i="1" s="1"/>
  <c r="K193" i="1"/>
  <c r="L193" i="1" s="1"/>
  <c r="M193" i="1"/>
  <c r="K197" i="1"/>
  <c r="L197" i="1" s="1"/>
  <c r="M197" i="1" s="1"/>
  <c r="K201" i="1"/>
  <c r="L201" i="1" s="1"/>
  <c r="M201" i="1" s="1"/>
  <c r="K205" i="1"/>
  <c r="L205" i="1" s="1"/>
  <c r="M205" i="1" s="1"/>
  <c r="K223" i="1"/>
  <c r="L223" i="1" s="1"/>
  <c r="M223" i="1"/>
  <c r="K243" i="1"/>
  <c r="L243" i="1" s="1"/>
  <c r="M243" i="1" s="1"/>
  <c r="K289" i="1"/>
  <c r="L289" i="1" s="1"/>
  <c r="M289" i="1" s="1"/>
  <c r="K293" i="1"/>
  <c r="L293" i="1" s="1"/>
  <c r="M293" i="1" s="1"/>
  <c r="K297" i="1"/>
  <c r="L297" i="1" s="1"/>
  <c r="M297" i="1" s="1"/>
  <c r="K300" i="1"/>
  <c r="L300" i="1"/>
  <c r="M300" i="1"/>
  <c r="K304" i="1"/>
  <c r="L304" i="1" s="1"/>
  <c r="M304" i="1" s="1"/>
  <c r="K316" i="1"/>
  <c r="L316" i="1" s="1"/>
  <c r="M316" i="1" s="1"/>
  <c r="K320" i="1"/>
  <c r="L320" i="1" s="1"/>
  <c r="M320" i="1" s="1"/>
  <c r="K563" i="1"/>
  <c r="L563" i="1" s="1"/>
  <c r="M563" i="1" s="1"/>
  <c r="K579" i="1"/>
  <c r="L579" i="1" s="1"/>
  <c r="M579" i="1" s="1"/>
  <c r="K603" i="1"/>
  <c r="L603" i="1"/>
  <c r="M603" i="1" s="1"/>
  <c r="K619" i="1"/>
  <c r="L619" i="1" s="1"/>
  <c r="M619" i="1" s="1"/>
  <c r="K635" i="1"/>
  <c r="L635" i="1"/>
  <c r="M635" i="1" s="1"/>
  <c r="K6" i="1"/>
  <c r="L6" i="1"/>
  <c r="M6" i="1" s="1"/>
  <c r="K10" i="1"/>
  <c r="L10" i="1"/>
  <c r="M10" i="1" s="1"/>
  <c r="K14" i="1"/>
  <c r="L14" i="1"/>
  <c r="M14" i="1" s="1"/>
  <c r="K18" i="1"/>
  <c r="L18" i="1"/>
  <c r="M18" i="1" s="1"/>
  <c r="K22" i="1"/>
  <c r="L22" i="1" s="1"/>
  <c r="M22" i="1" s="1"/>
  <c r="K26" i="1"/>
  <c r="L26" i="1" s="1"/>
  <c r="M26" i="1" s="1"/>
  <c r="K30" i="1"/>
  <c r="L30" i="1"/>
  <c r="M30" i="1" s="1"/>
  <c r="K34" i="1"/>
  <c r="L34" i="1"/>
  <c r="M34" i="1" s="1"/>
  <c r="K38" i="1"/>
  <c r="L38" i="1"/>
  <c r="M38" i="1" s="1"/>
  <c r="K42" i="1"/>
  <c r="L42" i="1" s="1"/>
  <c r="M42" i="1" s="1"/>
  <c r="K46" i="1"/>
  <c r="L46" i="1" s="1"/>
  <c r="M46" i="1" s="1"/>
  <c r="K50" i="1"/>
  <c r="L50" i="1"/>
  <c r="M50" i="1" s="1"/>
  <c r="K54" i="1"/>
  <c r="L54" i="1" s="1"/>
  <c r="M54" i="1"/>
  <c r="K58" i="1"/>
  <c r="L58" i="1" s="1"/>
  <c r="M58" i="1"/>
  <c r="K70" i="1"/>
  <c r="L70" i="1" s="1"/>
  <c r="M70" i="1" s="1"/>
  <c r="K78" i="1"/>
  <c r="L78" i="1" s="1"/>
  <c r="M78" i="1" s="1"/>
  <c r="K82" i="1"/>
  <c r="L82" i="1"/>
  <c r="M82" i="1" s="1"/>
  <c r="K90" i="1"/>
  <c r="L90" i="1"/>
  <c r="M90" i="1" s="1"/>
  <c r="K102" i="1"/>
  <c r="L102" i="1" s="1"/>
  <c r="M102" i="1" s="1"/>
  <c r="K110" i="1"/>
  <c r="L110" i="1"/>
  <c r="M110" i="1" s="1"/>
  <c r="K122" i="1"/>
  <c r="L122" i="1" s="1"/>
  <c r="M122" i="1" s="1"/>
  <c r="K134" i="1"/>
  <c r="L134" i="1"/>
  <c r="M134" i="1" s="1"/>
  <c r="K152" i="1"/>
  <c r="L152" i="1" s="1"/>
  <c r="M152" i="1" s="1"/>
  <c r="K156" i="1"/>
  <c r="L156" i="1" s="1"/>
  <c r="M156" i="1" s="1"/>
  <c r="K160" i="1"/>
  <c r="L160" i="1" s="1"/>
  <c r="M160" i="1" s="1"/>
  <c r="K164" i="1"/>
  <c r="L164" i="1"/>
  <c r="M164" i="1" s="1"/>
  <c r="K168" i="1"/>
  <c r="L168" i="1" s="1"/>
  <c r="M168" i="1" s="1"/>
  <c r="K172" i="1"/>
  <c r="L172" i="1" s="1"/>
  <c r="M172" i="1" s="1"/>
  <c r="K176" i="1"/>
  <c r="L176" i="1" s="1"/>
  <c r="M176" i="1" s="1"/>
  <c r="K220" i="1"/>
  <c r="L220" i="1" s="1"/>
  <c r="M220" i="1" s="1"/>
  <c r="K228" i="1"/>
  <c r="L228" i="1" s="1"/>
  <c r="M228" i="1"/>
  <c r="K236" i="1"/>
  <c r="L236" i="1" s="1"/>
  <c r="M236" i="1" s="1"/>
  <c r="K244" i="1"/>
  <c r="L244" i="1"/>
  <c r="M244" i="1" s="1"/>
  <c r="K256" i="1"/>
  <c r="L256" i="1" s="1"/>
  <c r="M256" i="1" s="1"/>
  <c r="K267" i="1"/>
  <c r="L267" i="1" s="1"/>
  <c r="M267" i="1" s="1"/>
  <c r="K294" i="1"/>
  <c r="L294" i="1"/>
  <c r="M294" i="1" s="1"/>
  <c r="K301" i="1"/>
  <c r="L301" i="1" s="1"/>
  <c r="M301" i="1" s="1"/>
  <c r="K305" i="1"/>
  <c r="L305" i="1"/>
  <c r="M305" i="1"/>
  <c r="K309" i="1"/>
  <c r="L309" i="1" s="1"/>
  <c r="M309" i="1" s="1"/>
  <c r="K313" i="1"/>
  <c r="L313" i="1" s="1"/>
  <c r="M313" i="1" s="1"/>
  <c r="K317" i="1"/>
  <c r="L317" i="1"/>
  <c r="M317" i="1"/>
  <c r="K321" i="1"/>
  <c r="L321" i="1" s="1"/>
  <c r="M321" i="1" s="1"/>
  <c r="K325" i="1"/>
  <c r="L325" i="1" s="1"/>
  <c r="M325" i="1" s="1"/>
  <c r="K329" i="1"/>
  <c r="L329" i="1"/>
  <c r="M329" i="1"/>
  <c r="K333" i="1"/>
  <c r="L333" i="1" s="1"/>
  <c r="M333" i="1" s="1"/>
  <c r="K337" i="1"/>
  <c r="L337" i="1"/>
  <c r="M337" i="1" s="1"/>
  <c r="K341" i="1"/>
  <c r="L341" i="1" s="1"/>
  <c r="M341" i="1"/>
  <c r="K345" i="1"/>
  <c r="L345" i="1" s="1"/>
  <c r="M345" i="1" s="1"/>
  <c r="K349" i="1"/>
  <c r="L349" i="1" s="1"/>
  <c r="M349" i="1" s="1"/>
  <c r="K353" i="1"/>
  <c r="L353" i="1"/>
  <c r="M353" i="1" s="1"/>
  <c r="K357" i="1"/>
  <c r="L357" i="1" s="1"/>
  <c r="M357" i="1" s="1"/>
  <c r="K361" i="1"/>
  <c r="L361" i="1" s="1"/>
  <c r="M361" i="1"/>
  <c r="K365" i="1"/>
  <c r="L365" i="1" s="1"/>
  <c r="M365" i="1" s="1"/>
  <c r="K369" i="1"/>
  <c r="L369" i="1" s="1"/>
  <c r="M369" i="1" s="1"/>
  <c r="K373" i="1"/>
  <c r="L373" i="1"/>
  <c r="M373" i="1" s="1"/>
  <c r="K377" i="1"/>
  <c r="L377" i="1"/>
  <c r="M377" i="1"/>
  <c r="K381" i="1"/>
  <c r="L381" i="1" s="1"/>
  <c r="M381" i="1" s="1"/>
  <c r="K385" i="1"/>
  <c r="L385" i="1" s="1"/>
  <c r="M385" i="1" s="1"/>
  <c r="K389" i="1"/>
  <c r="L389" i="1"/>
  <c r="M389" i="1" s="1"/>
  <c r="K393" i="1"/>
  <c r="L393" i="1"/>
  <c r="M393" i="1" s="1"/>
  <c r="K397" i="1"/>
  <c r="L397" i="1" s="1"/>
  <c r="M397" i="1" s="1"/>
  <c r="K401" i="1"/>
  <c r="L401" i="1" s="1"/>
  <c r="M401" i="1" s="1"/>
  <c r="K409" i="1"/>
  <c r="L409" i="1" s="1"/>
  <c r="M409" i="1" s="1"/>
  <c r="K413" i="1"/>
  <c r="L413" i="1"/>
  <c r="M413" i="1" s="1"/>
  <c r="K417" i="1"/>
  <c r="L417" i="1"/>
  <c r="M417" i="1" s="1"/>
  <c r="K421" i="1"/>
  <c r="L421" i="1"/>
  <c r="M421" i="1" s="1"/>
  <c r="K425" i="1"/>
  <c r="L425" i="1" s="1"/>
  <c r="M425" i="1" s="1"/>
  <c r="K429" i="1"/>
  <c r="L429" i="1" s="1"/>
  <c r="M429" i="1" s="1"/>
  <c r="K433" i="1"/>
  <c r="L433" i="1"/>
  <c r="M433" i="1" s="1"/>
  <c r="K437" i="1"/>
  <c r="L437" i="1" s="1"/>
  <c r="M437" i="1" s="1"/>
  <c r="K441" i="1"/>
  <c r="L441" i="1" s="1"/>
  <c r="M441" i="1" s="1"/>
  <c r="K445" i="1"/>
  <c r="L445" i="1"/>
  <c r="M445" i="1" s="1"/>
  <c r="K449" i="1"/>
  <c r="L449" i="1"/>
  <c r="M449" i="1" s="1"/>
  <c r="K453" i="1"/>
  <c r="L453" i="1" s="1"/>
  <c r="M453" i="1"/>
  <c r="K457" i="1"/>
  <c r="L457" i="1" s="1"/>
  <c r="M457" i="1"/>
  <c r="K461" i="1"/>
  <c r="L461" i="1"/>
  <c r="M461" i="1" s="1"/>
  <c r="K469" i="1"/>
  <c r="L469" i="1" s="1"/>
  <c r="M469" i="1" s="1"/>
  <c r="K473" i="1"/>
  <c r="L473" i="1" s="1"/>
  <c r="M473" i="1"/>
  <c r="K485" i="1"/>
  <c r="L485" i="1" s="1"/>
  <c r="M485" i="1" s="1"/>
  <c r="K493" i="1"/>
  <c r="L493" i="1" s="1"/>
  <c r="M493" i="1" s="1"/>
  <c r="K497" i="1"/>
  <c r="L497" i="1"/>
  <c r="M497" i="1" s="1"/>
  <c r="K505" i="1"/>
  <c r="L505" i="1" s="1"/>
  <c r="M505" i="1" s="1"/>
  <c r="K509" i="1"/>
  <c r="L509" i="1"/>
  <c r="M509" i="1" s="1"/>
  <c r="K517" i="1"/>
  <c r="L517" i="1"/>
  <c r="M517" i="1"/>
  <c r="K532" i="1"/>
  <c r="L532" i="1" s="1"/>
  <c r="M532" i="1" s="1"/>
  <c r="K548" i="1"/>
  <c r="L548" i="1"/>
  <c r="M548" i="1" s="1"/>
  <c r="K556" i="1"/>
  <c r="L556" i="1"/>
  <c r="M556" i="1" s="1"/>
  <c r="K883" i="1"/>
  <c r="L883" i="1"/>
  <c r="M883" i="1" s="1"/>
  <c r="K902" i="1"/>
  <c r="L902" i="1" s="1"/>
  <c r="M902" i="1" s="1"/>
  <c r="K926" i="1"/>
  <c r="L926" i="1"/>
  <c r="M926" i="1" s="1"/>
  <c r="K111" i="1"/>
  <c r="L111" i="1"/>
  <c r="M111" i="1" s="1"/>
  <c r="K153" i="1"/>
  <c r="L153" i="1" s="1"/>
  <c r="M153" i="1" s="1"/>
  <c r="K165" i="1"/>
  <c r="L165" i="1" s="1"/>
  <c r="M165" i="1" s="1"/>
  <c r="K173" i="1"/>
  <c r="L173" i="1" s="1"/>
  <c r="M173" i="1"/>
  <c r="K195" i="1"/>
  <c r="L195" i="1" s="1"/>
  <c r="M195" i="1" s="1"/>
  <c r="K217" i="1"/>
  <c r="L217" i="1" s="1"/>
  <c r="M217" i="1" s="1"/>
  <c r="K221" i="1"/>
  <c r="L221" i="1" s="1"/>
  <c r="M221" i="1" s="1"/>
  <c r="K225" i="1"/>
  <c r="L225" i="1" s="1"/>
  <c r="M225" i="1" s="1"/>
  <c r="K229" i="1"/>
  <c r="L229" i="1" s="1"/>
  <c r="M229" i="1" s="1"/>
  <c r="K233" i="1"/>
  <c r="L233" i="1" s="1"/>
  <c r="M233" i="1" s="1"/>
  <c r="K237" i="1"/>
  <c r="L237" i="1" s="1"/>
  <c r="M237" i="1" s="1"/>
  <c r="K241" i="1"/>
  <c r="L241" i="1" s="1"/>
  <c r="M241" i="1"/>
  <c r="K245" i="1"/>
  <c r="L245" i="1" s="1"/>
  <c r="M245" i="1" s="1"/>
  <c r="K249" i="1"/>
  <c r="L249" i="1"/>
  <c r="M249" i="1"/>
  <c r="K253" i="1"/>
  <c r="L253" i="1" s="1"/>
  <c r="M253" i="1" s="1"/>
  <c r="K257" i="1"/>
  <c r="L257" i="1" s="1"/>
  <c r="M257" i="1" s="1"/>
  <c r="K264" i="1"/>
  <c r="L264" i="1" s="1"/>
  <c r="M264" i="1" s="1"/>
  <c r="K272" i="1"/>
  <c r="L272" i="1"/>
  <c r="M272" i="1" s="1"/>
  <c r="K318" i="1"/>
  <c r="L318" i="1" s="1"/>
  <c r="M318" i="1" s="1"/>
  <c r="K557" i="1"/>
  <c r="L557" i="1" s="1"/>
  <c r="M557" i="1" s="1"/>
  <c r="K565" i="1"/>
  <c r="L565" i="1"/>
  <c r="M565" i="1"/>
  <c r="K569" i="1"/>
  <c r="L569" i="1" s="1"/>
  <c r="M569" i="1"/>
  <c r="K573" i="1"/>
  <c r="L573" i="1" s="1"/>
  <c r="M573" i="1" s="1"/>
  <c r="K577" i="1"/>
  <c r="L577" i="1" s="1"/>
  <c r="M577" i="1" s="1"/>
  <c r="K581" i="1"/>
  <c r="L581" i="1" s="1"/>
  <c r="M581" i="1" s="1"/>
  <c r="K585" i="1"/>
  <c r="L585" i="1" s="1"/>
  <c r="M585" i="1" s="1"/>
  <c r="K593" i="1"/>
  <c r="L593" i="1"/>
  <c r="M593" i="1"/>
  <c r="K597" i="1"/>
  <c r="L597" i="1" s="1"/>
  <c r="M597" i="1" s="1"/>
  <c r="K601" i="1"/>
  <c r="L601" i="1"/>
  <c r="M601" i="1" s="1"/>
  <c r="K605" i="1"/>
  <c r="L605" i="1"/>
  <c r="M605" i="1"/>
  <c r="K609" i="1"/>
  <c r="L609" i="1" s="1"/>
  <c r="M609" i="1" s="1"/>
  <c r="K613" i="1"/>
  <c r="L613" i="1" s="1"/>
  <c r="M613" i="1" s="1"/>
  <c r="K617" i="1"/>
  <c r="L617" i="1" s="1"/>
  <c r="M617" i="1" s="1"/>
  <c r="K621" i="1"/>
  <c r="L621" i="1" s="1"/>
  <c r="M621" i="1"/>
  <c r="K625" i="1"/>
  <c r="L625" i="1" s="1"/>
  <c r="M625" i="1"/>
  <c r="K629" i="1"/>
  <c r="L629" i="1" s="1"/>
  <c r="M629" i="1" s="1"/>
  <c r="K633" i="1"/>
  <c r="L633" i="1" s="1"/>
  <c r="M633" i="1" s="1"/>
  <c r="K637" i="1"/>
  <c r="L637" i="1" s="1"/>
  <c r="M637" i="1" s="1"/>
  <c r="K641" i="1"/>
  <c r="L641" i="1"/>
  <c r="M641" i="1" s="1"/>
  <c r="K645" i="1"/>
  <c r="L645" i="1"/>
  <c r="M645" i="1" s="1"/>
  <c r="K649" i="1"/>
  <c r="L649" i="1" s="1"/>
  <c r="M649" i="1" s="1"/>
  <c r="K653" i="1"/>
  <c r="L653" i="1" s="1"/>
  <c r="M653" i="1" s="1"/>
  <c r="K657" i="1"/>
  <c r="L657" i="1" s="1"/>
  <c r="M657" i="1" s="1"/>
  <c r="K661" i="1"/>
  <c r="L661" i="1"/>
  <c r="M661" i="1" s="1"/>
  <c r="K665" i="1"/>
  <c r="L665" i="1" s="1"/>
  <c r="M665" i="1" s="1"/>
  <c r="K669" i="1"/>
  <c r="L669" i="1"/>
  <c r="M669" i="1"/>
  <c r="K673" i="1"/>
  <c r="L673" i="1"/>
  <c r="M673" i="1"/>
  <c r="K677" i="1"/>
  <c r="L677" i="1"/>
  <c r="M677" i="1" s="1"/>
  <c r="K681" i="1"/>
  <c r="L681" i="1"/>
  <c r="M681" i="1" s="1"/>
  <c r="K685" i="1"/>
  <c r="L685" i="1" s="1"/>
  <c r="M685" i="1" s="1"/>
  <c r="K689" i="1"/>
  <c r="L689" i="1" s="1"/>
  <c r="M689" i="1"/>
  <c r="K693" i="1"/>
  <c r="L693" i="1" s="1"/>
  <c r="M693" i="1" s="1"/>
  <c r="K697" i="1"/>
  <c r="L697" i="1"/>
  <c r="M697" i="1" s="1"/>
  <c r="K701" i="1"/>
  <c r="L701" i="1" s="1"/>
  <c r="M701" i="1" s="1"/>
  <c r="K705" i="1"/>
  <c r="L705" i="1" s="1"/>
  <c r="M705" i="1" s="1"/>
  <c r="K709" i="1"/>
  <c r="L709" i="1" s="1"/>
  <c r="M709" i="1" s="1"/>
  <c r="K717" i="1"/>
  <c r="L717" i="1"/>
  <c r="M717" i="1"/>
  <c r="K721" i="1"/>
  <c r="L721" i="1"/>
  <c r="M721" i="1" s="1"/>
  <c r="K729" i="1"/>
  <c r="L729" i="1" s="1"/>
  <c r="M729" i="1" s="1"/>
  <c r="K733" i="1"/>
  <c r="L733" i="1" s="1"/>
  <c r="M733" i="1" s="1"/>
  <c r="K737" i="1"/>
  <c r="L737" i="1" s="1"/>
  <c r="M737" i="1" s="1"/>
  <c r="K741" i="1"/>
  <c r="L741" i="1"/>
  <c r="M741" i="1"/>
  <c r="K745" i="1"/>
  <c r="L745" i="1" s="1"/>
  <c r="M745" i="1" s="1"/>
  <c r="K753" i="1"/>
  <c r="L753" i="1"/>
  <c r="M753" i="1" s="1"/>
  <c r="K757" i="1"/>
  <c r="L757" i="1"/>
  <c r="M757" i="1" s="1"/>
  <c r="K761" i="1"/>
  <c r="L761" i="1" s="1"/>
  <c r="M761" i="1"/>
  <c r="K765" i="1"/>
  <c r="L765" i="1" s="1"/>
  <c r="M765" i="1" s="1"/>
  <c r="K769" i="1"/>
  <c r="L769" i="1"/>
  <c r="M769" i="1" s="1"/>
  <c r="K777" i="1"/>
  <c r="L777" i="1" s="1"/>
  <c r="M777" i="1" s="1"/>
  <c r="K781" i="1"/>
  <c r="L781" i="1" s="1"/>
  <c r="M781" i="1" s="1"/>
  <c r="K789" i="1"/>
  <c r="L789" i="1" s="1"/>
  <c r="M789" i="1" s="1"/>
  <c r="K797" i="1"/>
  <c r="L797" i="1" s="1"/>
  <c r="M797" i="1" s="1"/>
  <c r="K805" i="1"/>
  <c r="L805" i="1" s="1"/>
  <c r="M805" i="1" s="1"/>
  <c r="K809" i="1"/>
  <c r="L809" i="1" s="1"/>
  <c r="M809" i="1" s="1"/>
  <c r="K813" i="1"/>
  <c r="L813" i="1" s="1"/>
  <c r="M813" i="1" s="1"/>
  <c r="K817" i="1"/>
  <c r="L817" i="1" s="1"/>
  <c r="M817" i="1" s="1"/>
  <c r="K821" i="1"/>
  <c r="L821" i="1" s="1"/>
  <c r="M821" i="1" s="1"/>
  <c r="K825" i="1"/>
  <c r="L825" i="1" s="1"/>
  <c r="M825" i="1" s="1"/>
  <c r="K833" i="1"/>
  <c r="L833" i="1"/>
  <c r="M833" i="1" s="1"/>
  <c r="K841" i="1"/>
  <c r="L841" i="1"/>
  <c r="M841" i="1" s="1"/>
  <c r="K845" i="1"/>
  <c r="L845" i="1" s="1"/>
  <c r="M845" i="1" s="1"/>
  <c r="K849" i="1"/>
  <c r="L849" i="1" s="1"/>
  <c r="M849" i="1" s="1"/>
  <c r="K853" i="1"/>
  <c r="L853" i="1" s="1"/>
  <c r="M853" i="1" s="1"/>
  <c r="K857" i="1"/>
  <c r="L857" i="1" s="1"/>
  <c r="M857" i="1" s="1"/>
  <c r="K865" i="1"/>
  <c r="L865" i="1" s="1"/>
  <c r="M865" i="1" s="1"/>
  <c r="K869" i="1"/>
  <c r="L869" i="1" s="1"/>
  <c r="M869" i="1" s="1"/>
  <c r="K873" i="1"/>
  <c r="L873" i="1" s="1"/>
  <c r="M873" i="1" s="1"/>
  <c r="K877" i="1"/>
  <c r="L877" i="1" s="1"/>
  <c r="M877" i="1" s="1"/>
  <c r="K328" i="1"/>
  <c r="L328" i="1"/>
  <c r="M328" i="1" s="1"/>
  <c r="K332" i="1"/>
  <c r="L332" i="1" s="1"/>
  <c r="M332" i="1" s="1"/>
  <c r="K336" i="1"/>
  <c r="L336" i="1"/>
  <c r="M336" i="1"/>
  <c r="K340" i="1"/>
  <c r="L340" i="1" s="1"/>
  <c r="M340" i="1" s="1"/>
  <c r="K344" i="1"/>
  <c r="L344" i="1"/>
  <c r="M344" i="1" s="1"/>
  <c r="K348" i="1"/>
  <c r="L348" i="1" s="1"/>
  <c r="M348" i="1" s="1"/>
  <c r="K352" i="1"/>
  <c r="L352" i="1" s="1"/>
  <c r="M352" i="1" s="1"/>
  <c r="K360" i="1"/>
  <c r="L360" i="1"/>
  <c r="M360" i="1" s="1"/>
  <c r="K368" i="1"/>
  <c r="L368" i="1"/>
  <c r="M368" i="1"/>
  <c r="K376" i="1"/>
  <c r="L376" i="1" s="1"/>
  <c r="M376" i="1" s="1"/>
  <c r="K380" i="1"/>
  <c r="L380" i="1" s="1"/>
  <c r="M380" i="1" s="1"/>
  <c r="K384" i="1"/>
  <c r="L384" i="1" s="1"/>
  <c r="M384" i="1" s="1"/>
  <c r="K388" i="1"/>
  <c r="L388" i="1" s="1"/>
  <c r="M388" i="1" s="1"/>
  <c r="K396" i="1"/>
  <c r="L396" i="1" s="1"/>
  <c r="M396" i="1"/>
  <c r="K412" i="1"/>
  <c r="L412" i="1" s="1"/>
  <c r="M412" i="1" s="1"/>
  <c r="K416" i="1"/>
  <c r="L416" i="1" s="1"/>
  <c r="M416" i="1" s="1"/>
  <c r="K428" i="1"/>
  <c r="L428" i="1" s="1"/>
  <c r="M428" i="1" s="1"/>
  <c r="K444" i="1"/>
  <c r="L444" i="1" s="1"/>
  <c r="M444" i="1" s="1"/>
  <c r="K476" i="1"/>
  <c r="L476" i="1" s="1"/>
  <c r="M476" i="1" s="1"/>
  <c r="K484" i="1"/>
  <c r="L484" i="1"/>
  <c r="M484" i="1"/>
  <c r="K504" i="1"/>
  <c r="L504" i="1" s="1"/>
  <c r="M504" i="1" s="1"/>
  <c r="K516" i="1"/>
  <c r="L516" i="1" s="1"/>
  <c r="M516" i="1" s="1"/>
  <c r="L520" i="1"/>
  <c r="M520" i="1" s="1"/>
  <c r="K531" i="1"/>
  <c r="L531" i="1" s="1"/>
  <c r="M531" i="1" s="1"/>
  <c r="K539" i="1"/>
  <c r="L539" i="1"/>
  <c r="M539" i="1" s="1"/>
  <c r="K547" i="1"/>
  <c r="L547" i="1"/>
  <c r="M547" i="1" s="1"/>
  <c r="K586" i="1"/>
  <c r="L586" i="1" s="1"/>
  <c r="M586" i="1" s="1"/>
  <c r="K598" i="1"/>
  <c r="L598" i="1" s="1"/>
  <c r="M598" i="1" s="1"/>
  <c r="K606" i="1"/>
  <c r="L606" i="1"/>
  <c r="M606" i="1" s="1"/>
  <c r="K614" i="1"/>
  <c r="L614" i="1" s="1"/>
  <c r="M614" i="1" s="1"/>
  <c r="K622" i="1"/>
  <c r="L622" i="1" s="1"/>
  <c r="M622" i="1" s="1"/>
  <c r="K638" i="1"/>
  <c r="L638" i="1" s="1"/>
  <c r="M638" i="1" s="1"/>
  <c r="K646" i="1"/>
  <c r="L646" i="1" s="1"/>
  <c r="M646" i="1" s="1"/>
  <c r="K654" i="1"/>
  <c r="L654" i="1"/>
  <c r="M654" i="1"/>
  <c r="K658" i="1"/>
  <c r="L658" i="1" s="1"/>
  <c r="M658" i="1" s="1"/>
  <c r="K662" i="1"/>
  <c r="L662" i="1" s="1"/>
  <c r="M662" i="1"/>
  <c r="K666" i="1"/>
  <c r="L666" i="1" s="1"/>
  <c r="M666" i="1" s="1"/>
  <c r="K674" i="1"/>
  <c r="L674" i="1" s="1"/>
  <c r="M674" i="1" s="1"/>
  <c r="K678" i="1"/>
  <c r="L678" i="1" s="1"/>
  <c r="M678" i="1"/>
  <c r="K686" i="1"/>
  <c r="L686" i="1" s="1"/>
  <c r="M686" i="1" s="1"/>
  <c r="K694" i="1"/>
  <c r="L694" i="1" s="1"/>
  <c r="M694" i="1" s="1"/>
  <c r="K698" i="1"/>
  <c r="L698" i="1" s="1"/>
  <c r="M698" i="1" s="1"/>
  <c r="K702" i="1"/>
  <c r="L702" i="1" s="1"/>
  <c r="M702" i="1" s="1"/>
  <c r="K710" i="1"/>
  <c r="L710" i="1" s="1"/>
  <c r="M710" i="1" s="1"/>
  <c r="K722" i="1"/>
  <c r="L722" i="1" s="1"/>
  <c r="M722" i="1" s="1"/>
  <c r="K734" i="1"/>
  <c r="L734" i="1" s="1"/>
  <c r="M734" i="1" s="1"/>
  <c r="K742" i="1"/>
  <c r="L742" i="1"/>
  <c r="M742" i="1" s="1"/>
  <c r="K750" i="1"/>
  <c r="L750" i="1"/>
  <c r="M750" i="1" s="1"/>
  <c r="K758" i="1"/>
  <c r="L758" i="1" s="1"/>
  <c r="M758" i="1" s="1"/>
  <c r="K762" i="1"/>
  <c r="L762" i="1"/>
  <c r="M762" i="1" s="1"/>
  <c r="K770" i="1"/>
  <c r="L770" i="1" s="1"/>
  <c r="M770" i="1" s="1"/>
  <c r="K774" i="1"/>
  <c r="L774" i="1" s="1"/>
  <c r="M774" i="1"/>
  <c r="K778" i="1"/>
  <c r="L778" i="1" s="1"/>
  <c r="M778" i="1" s="1"/>
  <c r="K802" i="1"/>
  <c r="L802" i="1" s="1"/>
  <c r="M802" i="1"/>
  <c r="K806" i="1"/>
  <c r="L806" i="1" s="1"/>
  <c r="M806" i="1" s="1"/>
  <c r="K814" i="1"/>
  <c r="L814" i="1"/>
  <c r="M814" i="1" s="1"/>
  <c r="K826" i="1"/>
  <c r="L826" i="1"/>
  <c r="M826" i="1" s="1"/>
  <c r="L834" i="1"/>
  <c r="M834" i="1"/>
  <c r="K838" i="1"/>
  <c r="L838" i="1" s="1"/>
  <c r="M838" i="1" s="1"/>
  <c r="K850" i="1"/>
  <c r="L850" i="1"/>
  <c r="M850" i="1"/>
  <c r="K854" i="1"/>
  <c r="L854" i="1" s="1"/>
  <c r="M854" i="1" s="1"/>
  <c r="K858" i="1"/>
  <c r="L858" i="1" s="1"/>
  <c r="M858" i="1" s="1"/>
  <c r="K870" i="1"/>
  <c r="L870" i="1" s="1"/>
  <c r="M870" i="1" s="1"/>
  <c r="K878" i="1"/>
  <c r="L878" i="1" s="1"/>
  <c r="M878" i="1" s="1"/>
  <c r="K881" i="1"/>
  <c r="L881" i="1" s="1"/>
  <c r="M881" i="1" s="1"/>
  <c r="K884" i="1"/>
  <c r="L884" i="1" s="1"/>
  <c r="M884" i="1" s="1"/>
  <c r="K888" i="1"/>
  <c r="L888" i="1" s="1"/>
  <c r="M888" i="1" s="1"/>
  <c r="K891" i="1"/>
  <c r="L891" i="1"/>
  <c r="M891" i="1"/>
  <c r="K895" i="1"/>
  <c r="L895" i="1" s="1"/>
  <c r="M895" i="1" s="1"/>
  <c r="K899" i="1"/>
  <c r="L899" i="1" s="1"/>
  <c r="M899" i="1" s="1"/>
  <c r="K903" i="1"/>
  <c r="L903" i="1" s="1"/>
  <c r="M903" i="1" s="1"/>
  <c r="K907" i="1"/>
  <c r="L907" i="1" s="1"/>
  <c r="M907" i="1" s="1"/>
  <c r="K911" i="1"/>
  <c r="L911" i="1" s="1"/>
  <c r="M911" i="1" s="1"/>
  <c r="K915" i="1"/>
  <c r="L915" i="1" s="1"/>
  <c r="M915" i="1"/>
  <c r="K919" i="1"/>
  <c r="L919" i="1" s="1"/>
  <c r="M919" i="1" s="1"/>
  <c r="K923" i="1"/>
  <c r="L923" i="1" s="1"/>
  <c r="M923" i="1" s="1"/>
  <c r="K927" i="1"/>
  <c r="L927" i="1" s="1"/>
  <c r="M927" i="1"/>
  <c r="K663" i="1"/>
  <c r="L663" i="1" s="1"/>
  <c r="M663" i="1" s="1"/>
  <c r="K667" i="1"/>
  <c r="L667" i="1" s="1"/>
  <c r="M667" i="1" s="1"/>
  <c r="K671" i="1"/>
  <c r="L671" i="1" s="1"/>
  <c r="M671" i="1" s="1"/>
  <c r="K679" i="1"/>
  <c r="L679" i="1" s="1"/>
  <c r="M679" i="1" s="1"/>
  <c r="K683" i="1"/>
  <c r="L683" i="1" s="1"/>
  <c r="M683" i="1"/>
  <c r="K687" i="1"/>
  <c r="L687" i="1"/>
  <c r="M687" i="1" s="1"/>
  <c r="K691" i="1"/>
  <c r="L691" i="1" s="1"/>
  <c r="M691" i="1" s="1"/>
  <c r="K695" i="1"/>
  <c r="L695" i="1"/>
  <c r="M695" i="1" s="1"/>
  <c r="K699" i="1"/>
  <c r="L699" i="1" s="1"/>
  <c r="M699" i="1"/>
  <c r="K703" i="1"/>
  <c r="L703" i="1" s="1"/>
  <c r="M703" i="1" s="1"/>
  <c r="K707" i="1"/>
  <c r="L707" i="1"/>
  <c r="M707" i="1" s="1"/>
  <c r="K711" i="1"/>
  <c r="L711" i="1" s="1"/>
  <c r="M711" i="1" s="1"/>
  <c r="K715" i="1"/>
  <c r="L715" i="1" s="1"/>
  <c r="M715" i="1" s="1"/>
  <c r="K719" i="1"/>
  <c r="L719" i="1" s="1"/>
  <c r="M719" i="1" s="1"/>
  <c r="K723" i="1"/>
  <c r="L723" i="1" s="1"/>
  <c r="M723" i="1" s="1"/>
  <c r="K727" i="1"/>
  <c r="L727" i="1" s="1"/>
  <c r="M727" i="1" s="1"/>
  <c r="K731" i="1"/>
  <c r="L731" i="1"/>
  <c r="M731" i="1" s="1"/>
  <c r="K735" i="1"/>
  <c r="L735" i="1" s="1"/>
  <c r="M735" i="1" s="1"/>
  <c r="K747" i="1"/>
  <c r="L747" i="1" s="1"/>
  <c r="M747" i="1" s="1"/>
  <c r="K751" i="1"/>
  <c r="L751" i="1"/>
  <c r="M751" i="1"/>
  <c r="K755" i="1"/>
  <c r="L755" i="1" s="1"/>
  <c r="M755" i="1" s="1"/>
  <c r="K759" i="1"/>
  <c r="L759" i="1" s="1"/>
  <c r="M759" i="1" s="1"/>
  <c r="K763" i="1"/>
  <c r="L763" i="1"/>
  <c r="M763" i="1" s="1"/>
  <c r="K767" i="1"/>
  <c r="L767" i="1" s="1"/>
  <c r="M767" i="1" s="1"/>
  <c r="K771" i="1"/>
  <c r="L771" i="1" s="1"/>
  <c r="M771" i="1" s="1"/>
  <c r="K779" i="1"/>
  <c r="L779" i="1"/>
  <c r="M779" i="1" s="1"/>
  <c r="K783" i="1"/>
  <c r="L783" i="1"/>
  <c r="M783" i="1" s="1"/>
  <c r="K787" i="1"/>
  <c r="L787" i="1" s="1"/>
  <c r="M787" i="1" s="1"/>
  <c r="K791" i="1"/>
  <c r="L791" i="1" s="1"/>
  <c r="M791" i="1" s="1"/>
  <c r="K795" i="1"/>
  <c r="L795" i="1"/>
  <c r="M795" i="1" s="1"/>
  <c r="K799" i="1"/>
  <c r="L799" i="1" s="1"/>
  <c r="M799" i="1" s="1"/>
  <c r="K803" i="1"/>
  <c r="L803" i="1"/>
  <c r="M803" i="1" s="1"/>
  <c r="K819" i="1"/>
  <c r="L819" i="1" s="1"/>
  <c r="M819" i="1" s="1"/>
  <c r="K823" i="1"/>
  <c r="L823" i="1" s="1"/>
  <c r="M823" i="1" s="1"/>
  <c r="K827" i="1"/>
  <c r="L827" i="1" s="1"/>
  <c r="M827" i="1" s="1"/>
  <c r="K831" i="1"/>
  <c r="L831" i="1"/>
  <c r="M831" i="1" s="1"/>
  <c r="K835" i="1"/>
  <c r="L835" i="1"/>
  <c r="M835" i="1" s="1"/>
  <c r="K839" i="1"/>
  <c r="L839" i="1" s="1"/>
  <c r="M839" i="1" s="1"/>
  <c r="K843" i="1"/>
  <c r="L843" i="1"/>
  <c r="M843" i="1" s="1"/>
  <c r="K851" i="1"/>
  <c r="L851" i="1"/>
  <c r="M851" i="1" s="1"/>
  <c r="K855" i="1"/>
  <c r="L855" i="1" s="1"/>
  <c r="M855" i="1" s="1"/>
  <c r="K859" i="1"/>
  <c r="L859" i="1" s="1"/>
  <c r="M859" i="1" s="1"/>
  <c r="K863" i="1"/>
  <c r="L863" i="1" s="1"/>
  <c r="M863" i="1" s="1"/>
  <c r="K867" i="1"/>
  <c r="L867" i="1" s="1"/>
  <c r="M867" i="1" s="1"/>
  <c r="K871" i="1"/>
  <c r="L871" i="1" s="1"/>
  <c r="M871" i="1" s="1"/>
  <c r="K875" i="1"/>
  <c r="L875" i="1"/>
  <c r="M875" i="1" s="1"/>
  <c r="K879" i="1"/>
  <c r="L879" i="1" s="1"/>
  <c r="M879" i="1"/>
  <c r="K885" i="1"/>
  <c r="L885" i="1" s="1"/>
  <c r="M885" i="1" s="1"/>
  <c r="K889" i="1"/>
  <c r="L889" i="1" s="1"/>
  <c r="M889" i="1" s="1"/>
  <c r="K892" i="1"/>
  <c r="L892" i="1"/>
  <c r="M892" i="1" s="1"/>
  <c r="K900" i="1"/>
  <c r="L900" i="1" s="1"/>
  <c r="M900" i="1"/>
  <c r="K904" i="1"/>
  <c r="L904" i="1" s="1"/>
  <c r="M904" i="1" s="1"/>
  <c r="K908" i="1"/>
  <c r="L908" i="1" s="1"/>
  <c r="M908" i="1" s="1"/>
  <c r="K912" i="1"/>
  <c r="L912" i="1" s="1"/>
  <c r="M912" i="1" s="1"/>
  <c r="K924" i="1"/>
  <c r="L924" i="1"/>
  <c r="M924" i="1" s="1"/>
  <c r="K928" i="1"/>
  <c r="L928" i="1"/>
  <c r="M928" i="1" s="1"/>
  <c r="L690" i="1"/>
  <c r="M690" i="1" s="1"/>
  <c r="K394" i="1"/>
  <c r="L394" i="1" s="1"/>
  <c r="M394" i="1" s="1"/>
  <c r="L398" i="1"/>
  <c r="M398" i="1" s="1"/>
  <c r="K406" i="1"/>
  <c r="L406" i="1" s="1"/>
  <c r="M406" i="1" s="1"/>
  <c r="K410" i="1"/>
  <c r="L410" i="1" s="1"/>
  <c r="M410" i="1"/>
  <c r="K418" i="1"/>
  <c r="L418" i="1"/>
  <c r="M418" i="1" s="1"/>
  <c r="K422" i="1"/>
  <c r="L422" i="1" s="1"/>
  <c r="M422" i="1" s="1"/>
  <c r="K430" i="1"/>
  <c r="L430" i="1"/>
  <c r="M430" i="1" s="1"/>
  <c r="K434" i="1"/>
  <c r="L434" i="1" s="1"/>
  <c r="M434" i="1" s="1"/>
  <c r="K438" i="1"/>
  <c r="L438" i="1" s="1"/>
  <c r="M438" i="1" s="1"/>
  <c r="K446" i="1"/>
  <c r="L446" i="1" s="1"/>
  <c r="M446" i="1" s="1"/>
  <c r="K450" i="1"/>
  <c r="L450" i="1" s="1"/>
  <c r="M450" i="1"/>
  <c r="K458" i="1"/>
  <c r="L458" i="1" s="1"/>
  <c r="M458" i="1" s="1"/>
  <c r="K474" i="1"/>
  <c r="L474" i="1" s="1"/>
  <c r="M474" i="1" s="1"/>
  <c r="K478" i="1"/>
  <c r="L478" i="1" s="1"/>
  <c r="M478" i="1" s="1"/>
  <c r="K490" i="1"/>
  <c r="L490" i="1"/>
  <c r="M490" i="1" s="1"/>
  <c r="K502" i="1"/>
  <c r="L502" i="1" s="1"/>
  <c r="M502" i="1" s="1"/>
  <c r="K506" i="1"/>
  <c r="L506" i="1"/>
  <c r="M506" i="1"/>
  <c r="K521" i="1"/>
  <c r="L521" i="1"/>
  <c r="M521" i="1" s="1"/>
  <c r="K525" i="1"/>
  <c r="L525" i="1" s="1"/>
  <c r="M525" i="1" s="1"/>
  <c r="K533" i="1"/>
  <c r="L533" i="1" s="1"/>
  <c r="M533" i="1" s="1"/>
  <c r="K537" i="1"/>
  <c r="L537" i="1" s="1"/>
  <c r="M537" i="1" s="1"/>
  <c r="K541" i="1"/>
  <c r="L541" i="1" s="1"/>
  <c r="M541" i="1" s="1"/>
  <c r="K549" i="1"/>
  <c r="L549" i="1"/>
  <c r="M549" i="1" s="1"/>
  <c r="K553" i="1"/>
  <c r="L553" i="1"/>
  <c r="M553" i="1"/>
  <c r="K560" i="1"/>
  <c r="L560" i="1" s="1"/>
  <c r="M560" i="1" s="1"/>
  <c r="K580" i="1"/>
  <c r="L580" i="1"/>
  <c r="M580" i="1"/>
  <c r="K588" i="1"/>
  <c r="L588" i="1" s="1"/>
  <c r="M588" i="1" s="1"/>
  <c r="K592" i="1"/>
  <c r="L592" i="1" s="1"/>
  <c r="M592" i="1" s="1"/>
  <c r="K596" i="1"/>
  <c r="L596" i="1" s="1"/>
  <c r="M596" i="1" s="1"/>
  <c r="K600" i="1"/>
  <c r="L600" i="1"/>
  <c r="M600" i="1" s="1"/>
  <c r="K604" i="1"/>
  <c r="L604" i="1" s="1"/>
  <c r="M604" i="1" s="1"/>
  <c r="K608" i="1"/>
  <c r="L608" i="1"/>
  <c r="M608" i="1" s="1"/>
  <c r="K612" i="1"/>
  <c r="L612" i="1" s="1"/>
  <c r="M612" i="1" s="1"/>
  <c r="K616" i="1"/>
  <c r="L616" i="1" s="1"/>
  <c r="M616" i="1" s="1"/>
  <c r="K620" i="1"/>
  <c r="L620" i="1" s="1"/>
  <c r="M620" i="1" s="1"/>
  <c r="K624" i="1"/>
  <c r="L624" i="1" s="1"/>
  <c r="M624" i="1" s="1"/>
  <c r="K628" i="1"/>
  <c r="L628" i="1"/>
  <c r="M628" i="1" s="1"/>
  <c r="K632" i="1"/>
  <c r="L632" i="1" s="1"/>
  <c r="M632" i="1" s="1"/>
  <c r="K636" i="1"/>
  <c r="L636" i="1" s="1"/>
  <c r="M636" i="1" s="1"/>
  <c r="K640" i="1"/>
  <c r="L640" i="1" s="1"/>
  <c r="M640" i="1" s="1"/>
  <c r="K644" i="1"/>
  <c r="L644" i="1" s="1"/>
  <c r="M644" i="1" s="1"/>
  <c r="K680" i="1"/>
  <c r="L680" i="1"/>
  <c r="M680" i="1" s="1"/>
  <c r="K684" i="1"/>
  <c r="L684" i="1" s="1"/>
  <c r="M684" i="1" s="1"/>
  <c r="K688" i="1"/>
  <c r="L688" i="1" s="1"/>
  <c r="M688" i="1" s="1"/>
  <c r="K692" i="1"/>
  <c r="L692" i="1" s="1"/>
  <c r="M692" i="1" s="1"/>
  <c r="K696" i="1"/>
  <c r="L696" i="1"/>
  <c r="M696" i="1"/>
  <c r="K700" i="1"/>
  <c r="L700" i="1" s="1"/>
  <c r="M700" i="1" s="1"/>
  <c r="K704" i="1"/>
  <c r="L704" i="1" s="1"/>
  <c r="M704" i="1" s="1"/>
  <c r="K708" i="1"/>
  <c r="L708" i="1" s="1"/>
  <c r="M708" i="1" s="1"/>
  <c r="K712" i="1"/>
  <c r="L712" i="1"/>
  <c r="M712" i="1" s="1"/>
  <c r="K720" i="1"/>
  <c r="L720" i="1"/>
  <c r="M720" i="1" s="1"/>
  <c r="K724" i="1"/>
  <c r="L724" i="1" s="1"/>
  <c r="M724" i="1" s="1"/>
  <c r="K728" i="1"/>
  <c r="L728" i="1" s="1"/>
  <c r="M728" i="1" s="1"/>
  <c r="K732" i="1"/>
  <c r="L732" i="1" s="1"/>
  <c r="M732" i="1" s="1"/>
  <c r="K740" i="1"/>
  <c r="L740" i="1" s="1"/>
  <c r="M740" i="1" s="1"/>
  <c r="K744" i="1"/>
  <c r="L744" i="1" s="1"/>
  <c r="M744" i="1" s="1"/>
  <c r="K748" i="1"/>
  <c r="L748" i="1" s="1"/>
  <c r="M748" i="1" s="1"/>
  <c r="K752" i="1"/>
  <c r="L752" i="1" s="1"/>
  <c r="M752" i="1" s="1"/>
  <c r="K756" i="1"/>
  <c r="L756" i="1" s="1"/>
  <c r="M756" i="1" s="1"/>
  <c r="K760" i="1"/>
  <c r="L760" i="1" s="1"/>
  <c r="M760" i="1"/>
  <c r="K764" i="1"/>
  <c r="L764" i="1" s="1"/>
  <c r="M764" i="1" s="1"/>
  <c r="K772" i="1"/>
  <c r="L772" i="1"/>
  <c r="M772" i="1" s="1"/>
  <c r="K776" i="1"/>
  <c r="L776" i="1" s="1"/>
  <c r="M776" i="1" s="1"/>
  <c r="K780" i="1"/>
  <c r="L780" i="1" s="1"/>
  <c r="M780" i="1" s="1"/>
  <c r="K788" i="1"/>
  <c r="L788" i="1" s="1"/>
  <c r="M788" i="1" s="1"/>
  <c r="K792" i="1"/>
  <c r="L792" i="1" s="1"/>
  <c r="M792" i="1"/>
  <c r="K796" i="1"/>
  <c r="L796" i="1"/>
  <c r="M796" i="1" s="1"/>
  <c r="K800" i="1"/>
  <c r="L800" i="1" s="1"/>
  <c r="M800" i="1" s="1"/>
  <c r="K804" i="1"/>
  <c r="L804" i="1" s="1"/>
  <c r="M804" i="1" s="1"/>
  <c r="K808" i="1"/>
  <c r="L808" i="1" s="1"/>
  <c r="M808" i="1" s="1"/>
  <c r="K812" i="1"/>
  <c r="L812" i="1" s="1"/>
  <c r="M812" i="1"/>
  <c r="K816" i="1"/>
  <c r="L816" i="1" s="1"/>
  <c r="M816" i="1" s="1"/>
  <c r="K824" i="1"/>
  <c r="L824" i="1" s="1"/>
  <c r="M824" i="1" s="1"/>
  <c r="K828" i="1"/>
  <c r="L828" i="1"/>
  <c r="M828" i="1" s="1"/>
  <c r="K832" i="1"/>
  <c r="L832" i="1" s="1"/>
  <c r="M832" i="1" s="1"/>
  <c r="K840" i="1"/>
  <c r="L840" i="1" s="1"/>
  <c r="M840" i="1" s="1"/>
  <c r="K852" i="1"/>
  <c r="L852" i="1"/>
  <c r="M852" i="1" s="1"/>
  <c r="K856" i="1"/>
  <c r="L856" i="1" s="1"/>
  <c r="M856" i="1" s="1"/>
  <c r="K860" i="1"/>
  <c r="L860" i="1" s="1"/>
  <c r="M860" i="1" s="1"/>
  <c r="K868" i="1"/>
  <c r="L868" i="1" s="1"/>
  <c r="M868" i="1" s="1"/>
  <c r="K872" i="1"/>
  <c r="L872" i="1" s="1"/>
  <c r="M872" i="1" s="1"/>
  <c r="K876" i="1"/>
  <c r="L876" i="1" s="1"/>
  <c r="M876" i="1" s="1"/>
  <c r="K880" i="1"/>
  <c r="L880" i="1"/>
  <c r="M880" i="1" s="1"/>
  <c r="K886" i="1"/>
  <c r="L886" i="1" s="1"/>
  <c r="M886" i="1" s="1"/>
  <c r="K893" i="1"/>
  <c r="L893" i="1" s="1"/>
  <c r="M893" i="1"/>
  <c r="K897" i="1"/>
  <c r="L897" i="1" s="1"/>
  <c r="M897" i="1" s="1"/>
  <c r="K901" i="1"/>
  <c r="L901" i="1" s="1"/>
  <c r="M901" i="1" s="1"/>
  <c r="K905" i="1"/>
  <c r="L905" i="1" s="1"/>
  <c r="M905" i="1" s="1"/>
  <c r="K909" i="1"/>
  <c r="L909" i="1"/>
  <c r="M909" i="1" s="1"/>
  <c r="K913" i="1"/>
  <c r="L913" i="1" s="1"/>
  <c r="M913" i="1" s="1"/>
  <c r="K917" i="1"/>
  <c r="L917" i="1" s="1"/>
  <c r="M917" i="1" s="1"/>
  <c r="K921" i="1"/>
  <c r="L921" i="1"/>
  <c r="M921" i="1" s="1"/>
  <c r="K925" i="1"/>
  <c r="L925" i="1" s="1"/>
  <c r="M925" i="1" s="1"/>
  <c r="M599" i="1"/>
  <c r="K475" i="1"/>
  <c r="L475" i="1" s="1"/>
  <c r="M475" i="1"/>
  <c r="K277" i="1"/>
  <c r="L277" i="1" s="1"/>
  <c r="M277" i="1" s="1"/>
  <c r="K149" i="1"/>
  <c r="L149" i="1" s="1"/>
  <c r="M149" i="1" s="1"/>
  <c r="K157" i="1"/>
  <c r="L157" i="1" s="1"/>
  <c r="M157" i="1" s="1"/>
  <c r="K213" i="1"/>
  <c r="L213" i="1" s="1"/>
  <c r="M213" i="1" s="1"/>
  <c r="K9" i="1"/>
  <c r="L9" i="1" s="1"/>
  <c r="M9" i="1" s="1"/>
  <c r="K17" i="1"/>
  <c r="L17" i="1" s="1"/>
  <c r="M17" i="1"/>
  <c r="K239" i="1"/>
  <c r="L239" i="1" s="1"/>
  <c r="M239" i="1" s="1"/>
  <c r="K255" i="1"/>
  <c r="L255" i="1" s="1"/>
  <c r="M255" i="1" s="1"/>
  <c r="K271" i="1"/>
  <c r="L271" i="1" s="1"/>
  <c r="M271" i="1" s="1"/>
  <c r="K12" i="1"/>
  <c r="L12" i="1"/>
  <c r="M12" i="1" s="1"/>
  <c r="K63" i="1"/>
  <c r="L63" i="1" s="1"/>
  <c r="M63" i="1" s="1"/>
  <c r="K79" i="1"/>
  <c r="L79" i="1" s="1"/>
  <c r="M79" i="1" s="1"/>
  <c r="K88" i="1"/>
  <c r="L88" i="1" s="1"/>
  <c r="M88" i="1" s="1"/>
  <c r="K120" i="1"/>
  <c r="L120" i="1" s="1"/>
  <c r="M120" i="1" s="1"/>
  <c r="K128" i="1"/>
  <c r="L128" i="1" s="1"/>
  <c r="M128" i="1" s="1"/>
  <c r="K324" i="1"/>
  <c r="L324" i="1" s="1"/>
  <c r="M324" i="1" s="1"/>
  <c r="K138" i="1"/>
  <c r="L138" i="1"/>
  <c r="M138" i="1" s="1"/>
  <c r="K142" i="1"/>
  <c r="L142" i="1" s="1"/>
  <c r="M142" i="1" s="1"/>
  <c r="K146" i="1"/>
  <c r="L146" i="1" s="1"/>
  <c r="M146" i="1" s="1"/>
  <c r="K150" i="1"/>
  <c r="L150" i="1"/>
  <c r="M150" i="1" s="1"/>
  <c r="K154" i="1"/>
  <c r="L154" i="1" s="1"/>
  <c r="M154" i="1" s="1"/>
  <c r="K158" i="1"/>
  <c r="L158" i="1"/>
  <c r="M158" i="1" s="1"/>
  <c r="K162" i="1"/>
  <c r="L162" i="1" s="1"/>
  <c r="M162" i="1" s="1"/>
  <c r="K166" i="1"/>
  <c r="L166" i="1" s="1"/>
  <c r="M166" i="1" s="1"/>
  <c r="K170" i="1"/>
  <c r="L170" i="1" s="1"/>
  <c r="M170" i="1" s="1"/>
  <c r="K174" i="1"/>
  <c r="L174" i="1"/>
  <c r="M174" i="1" s="1"/>
  <c r="K178" i="1"/>
  <c r="L178" i="1" s="1"/>
  <c r="M178" i="1" s="1"/>
  <c r="K186" i="1"/>
  <c r="L186" i="1" s="1"/>
  <c r="M186" i="1" s="1"/>
  <c r="K190" i="1"/>
  <c r="L190" i="1" s="1"/>
  <c r="M190" i="1" s="1"/>
  <c r="K194" i="1"/>
  <c r="L194" i="1" s="1"/>
  <c r="M194" i="1" s="1"/>
  <c r="K202" i="1"/>
  <c r="L202" i="1" s="1"/>
  <c r="M202" i="1"/>
  <c r="K206" i="1"/>
  <c r="L206" i="1"/>
  <c r="M206" i="1" s="1"/>
  <c r="K210" i="1"/>
  <c r="L210" i="1" s="1"/>
  <c r="M210" i="1" s="1"/>
  <c r="K218" i="1"/>
  <c r="L218" i="1" s="1"/>
  <c r="M218" i="1" s="1"/>
  <c r="K222" i="1"/>
  <c r="L222" i="1" s="1"/>
  <c r="M222" i="1" s="1"/>
  <c r="K226" i="1"/>
  <c r="L226" i="1" s="1"/>
  <c r="M226" i="1" s="1"/>
  <c r="K234" i="1"/>
  <c r="L234" i="1"/>
  <c r="M234" i="1" s="1"/>
  <c r="K280" i="1"/>
  <c r="L280" i="1" s="1"/>
  <c r="M280" i="1" s="1"/>
  <c r="K282" i="1"/>
  <c r="L282" i="1"/>
  <c r="M282" i="1"/>
  <c r="K284" i="1"/>
  <c r="L284" i="1" s="1"/>
  <c r="M284" i="1" s="1"/>
  <c r="K288" i="1"/>
  <c r="L288" i="1"/>
  <c r="M288" i="1" s="1"/>
  <c r="K356" i="1"/>
  <c r="L356" i="1"/>
  <c r="M356" i="1" s="1"/>
  <c r="K462" i="1"/>
  <c r="L462" i="1" s="1"/>
  <c r="M462" i="1" s="1"/>
  <c r="K489" i="1"/>
  <c r="L489" i="1"/>
  <c r="M489" i="1" s="1"/>
  <c r="K23" i="1"/>
  <c r="L23" i="1"/>
  <c r="M23" i="1" s="1"/>
  <c r="K31" i="1"/>
  <c r="L31" i="1" s="1"/>
  <c r="M31" i="1" s="1"/>
  <c r="K39" i="1"/>
  <c r="L39" i="1" s="1"/>
  <c r="K55" i="1"/>
  <c r="L55" i="1" s="1"/>
  <c r="M55" i="1" s="1"/>
  <c r="K86" i="1"/>
  <c r="L86" i="1" s="1"/>
  <c r="M86" i="1" s="1"/>
  <c r="K118" i="1"/>
  <c r="L118" i="1"/>
  <c r="M118" i="1"/>
  <c r="K468" i="1"/>
  <c r="L468" i="1"/>
  <c r="M468" i="1" s="1"/>
  <c r="K626" i="1"/>
  <c r="L626" i="1" s="1"/>
  <c r="M626" i="1" s="1"/>
  <c r="K630" i="1"/>
  <c r="L630" i="1"/>
  <c r="M630" i="1" s="1"/>
  <c r="K647" i="1"/>
  <c r="L647" i="1"/>
  <c r="M647" i="1"/>
  <c r="K655" i="1"/>
  <c r="L655" i="1" s="1"/>
  <c r="M655" i="1" s="1"/>
  <c r="K81" i="1"/>
  <c r="L81" i="1" s="1"/>
  <c r="M81" i="1" s="1"/>
  <c r="K77" i="1"/>
  <c r="L77" i="1" s="1"/>
  <c r="M77" i="1" s="1"/>
  <c r="K109" i="1"/>
  <c r="L109" i="1" s="1"/>
  <c r="M109" i="1"/>
  <c r="K116" i="1"/>
  <c r="L116" i="1" s="1"/>
  <c r="M116" i="1" s="1"/>
  <c r="K131" i="1"/>
  <c r="L131" i="1" s="1"/>
  <c r="M131" i="1" s="1"/>
  <c r="K20" i="1"/>
  <c r="L20" i="1" s="1"/>
  <c r="M20" i="1" s="1"/>
  <c r="K24" i="1"/>
  <c r="L24" i="1"/>
  <c r="M24" i="1" s="1"/>
  <c r="K28" i="1"/>
  <c r="L28" i="1"/>
  <c r="M28" i="1" s="1"/>
  <c r="K32" i="1"/>
  <c r="L32" i="1" s="1"/>
  <c r="M32" i="1" s="1"/>
  <c r="K36" i="1"/>
  <c r="L36" i="1"/>
  <c r="M36" i="1" s="1"/>
  <c r="K40" i="1"/>
  <c r="L40" i="1" s="1"/>
  <c r="M40" i="1" s="1"/>
  <c r="K44" i="1"/>
  <c r="L44" i="1" s="1"/>
  <c r="M44" i="1"/>
  <c r="K48" i="1"/>
  <c r="L48" i="1" s="1"/>
  <c r="M48" i="1" s="1"/>
  <c r="K52" i="1"/>
  <c r="L52" i="1"/>
  <c r="M52" i="1"/>
  <c r="K56" i="1"/>
  <c r="L56" i="1" s="1"/>
  <c r="M56" i="1" s="1"/>
  <c r="K59" i="1"/>
  <c r="L59" i="1" s="1"/>
  <c r="M59" i="1" s="1"/>
  <c r="K126" i="1"/>
  <c r="L126" i="1" s="1"/>
  <c r="M126" i="1" s="1"/>
  <c r="K133" i="1"/>
  <c r="L133" i="1"/>
  <c r="M133" i="1"/>
  <c r="K62" i="1"/>
  <c r="L62" i="1" s="1"/>
  <c r="M62" i="1"/>
  <c r="K67" i="1"/>
  <c r="L67" i="1" s="1"/>
  <c r="M67" i="1" s="1"/>
  <c r="K69" i="1"/>
  <c r="L69" i="1"/>
  <c r="M69" i="1"/>
  <c r="K74" i="1"/>
  <c r="L74" i="1"/>
  <c r="M74" i="1" s="1"/>
  <c r="K84" i="1"/>
  <c r="L84" i="1" s="1"/>
  <c r="M84" i="1" s="1"/>
  <c r="K94" i="1"/>
  <c r="L94" i="1"/>
  <c r="M94" i="1" s="1"/>
  <c r="K101" i="1"/>
  <c r="L101" i="1" s="1"/>
  <c r="M101" i="1" s="1"/>
  <c r="K106" i="1"/>
  <c r="L106" i="1" s="1"/>
  <c r="M106" i="1" s="1"/>
  <c r="K114" i="1"/>
  <c r="L114" i="1"/>
  <c r="M114" i="1"/>
  <c r="K113" i="1"/>
  <c r="L113" i="1" s="1"/>
  <c r="M113" i="1"/>
  <c r="K123" i="1"/>
  <c r="L123" i="1" s="1"/>
  <c r="M123" i="1" s="1"/>
  <c r="K452" i="1"/>
  <c r="L452" i="1"/>
  <c r="M452" i="1"/>
  <c r="K559" i="1"/>
  <c r="L559" i="1" s="1"/>
  <c r="M559" i="1" s="1"/>
  <c r="K736" i="1"/>
  <c r="L736" i="1" s="1"/>
  <c r="M736" i="1" s="1"/>
  <c r="K786" i="1"/>
  <c r="L786" i="1"/>
  <c r="M786" i="1" s="1"/>
  <c r="K864" i="1"/>
  <c r="L864" i="1" s="1"/>
  <c r="M864" i="1" s="1"/>
  <c r="K402" i="1"/>
  <c r="L402" i="1" s="1"/>
  <c r="M402" i="1" s="1"/>
  <c r="K405" i="1"/>
  <c r="L405" i="1" s="1"/>
  <c r="M405" i="1"/>
  <c r="K465" i="1"/>
  <c r="L465" i="1"/>
  <c r="M465" i="1" s="1"/>
  <c r="K512" i="1"/>
  <c r="L512" i="1" s="1"/>
  <c r="M512" i="1" s="1"/>
  <c r="K519" i="1"/>
  <c r="L519" i="1" s="1"/>
  <c r="M519" i="1"/>
  <c r="K527" i="1"/>
  <c r="L527" i="1"/>
  <c r="M527" i="1" s="1"/>
  <c r="K544" i="1"/>
  <c r="L544" i="1" s="1"/>
  <c r="M544" i="1" s="1"/>
  <c r="K551" i="1"/>
  <c r="L551" i="1" s="1"/>
  <c r="M551" i="1" s="1"/>
  <c r="K595" i="1"/>
  <c r="L595" i="1"/>
  <c r="M595" i="1" s="1"/>
  <c r="K659" i="1"/>
  <c r="L659" i="1" s="1"/>
  <c r="M659" i="1" s="1"/>
  <c r="K743" i="1"/>
  <c r="L743" i="1"/>
  <c r="M743" i="1" s="1"/>
  <c r="K477" i="1"/>
  <c r="L477" i="1"/>
  <c r="M477" i="1"/>
  <c r="K508" i="1"/>
  <c r="L508" i="1" s="1"/>
  <c r="M508" i="1" s="1"/>
  <c r="K523" i="1"/>
  <c r="L523" i="1"/>
  <c r="M523" i="1"/>
  <c r="K540" i="1"/>
  <c r="L540" i="1" s="1"/>
  <c r="M540" i="1" s="1"/>
  <c r="K555" i="1"/>
  <c r="L555" i="1" s="1"/>
  <c r="M555" i="1" s="1"/>
  <c r="K716" i="1"/>
  <c r="L716" i="1" s="1"/>
  <c r="M716" i="1" s="1"/>
  <c r="K739" i="1"/>
  <c r="L739" i="1" s="1"/>
  <c r="M739" i="1" s="1"/>
  <c r="K793" i="1"/>
  <c r="L793" i="1" s="1"/>
  <c r="M793" i="1" s="1"/>
  <c r="K829" i="1"/>
  <c r="L829" i="1"/>
  <c r="M829" i="1"/>
  <c r="K898" i="1"/>
  <c r="L898" i="1" s="1"/>
  <c r="M898" i="1" s="1"/>
  <c r="K66" i="1"/>
  <c r="L66" i="1" s="1"/>
  <c r="M66" i="1" s="1"/>
  <c r="K98" i="1"/>
  <c r="L98" i="1" s="1"/>
  <c r="M98" i="1" s="1"/>
  <c r="K130" i="1"/>
  <c r="L130" i="1" s="1"/>
  <c r="M130" i="1" s="1"/>
  <c r="K372" i="1"/>
  <c r="L372" i="1" s="1"/>
  <c r="M372" i="1" s="1"/>
  <c r="K470" i="1"/>
  <c r="L470" i="1" s="1"/>
  <c r="M470" i="1" s="1"/>
  <c r="K511" i="1"/>
  <c r="L511" i="1" s="1"/>
  <c r="M511" i="1"/>
  <c r="K528" i="1"/>
  <c r="L528" i="1" s="1"/>
  <c r="M528" i="1" s="1"/>
  <c r="K535" i="1"/>
  <c r="L535" i="1"/>
  <c r="M535" i="1"/>
  <c r="K543" i="1"/>
  <c r="L543" i="1" s="1"/>
  <c r="M543" i="1" s="1"/>
  <c r="K582" i="1"/>
  <c r="L582" i="1" s="1"/>
  <c r="M582" i="1" s="1"/>
  <c r="K675" i="1"/>
  <c r="L675" i="1" s="1"/>
  <c r="M675" i="1" s="1"/>
  <c r="K718" i="1"/>
  <c r="L718" i="1" s="1"/>
  <c r="M718" i="1" s="1"/>
  <c r="K785" i="1"/>
  <c r="L785" i="1"/>
  <c r="M785" i="1" s="1"/>
  <c r="K820" i="1"/>
  <c r="L820" i="1" s="1"/>
  <c r="M820" i="1" s="1"/>
  <c r="K896" i="1"/>
  <c r="L896" i="1" s="1"/>
  <c r="M896" i="1" s="1"/>
  <c r="K920" i="1"/>
  <c r="L920" i="1" s="1"/>
  <c r="M920" i="1" s="1"/>
  <c r="K590" i="1"/>
  <c r="L590" i="1"/>
  <c r="M590" i="1"/>
  <c r="K714" i="1"/>
  <c r="L714" i="1" s="1"/>
  <c r="M714" i="1" s="1"/>
  <c r="K916" i="1"/>
  <c r="L916" i="1" s="1"/>
  <c r="M916" i="1" s="1"/>
  <c r="K346" i="1"/>
  <c r="L346" i="1" s="1"/>
  <c r="M346" i="1" s="1"/>
  <c r="K362" i="1"/>
  <c r="L362" i="1" s="1"/>
  <c r="M362" i="1" s="1"/>
  <c r="K378" i="1"/>
  <c r="L378" i="1" s="1"/>
  <c r="M378" i="1" s="1"/>
  <c r="K574" i="1"/>
  <c r="L574" i="1"/>
  <c r="M574" i="1"/>
  <c r="K326" i="1"/>
  <c r="L326" i="1" s="1"/>
  <c r="M326" i="1" s="1"/>
  <c r="K342" i="1"/>
  <c r="L342" i="1" s="1"/>
  <c r="M342" i="1" s="1"/>
  <c r="K374" i="1"/>
  <c r="L374" i="1" s="1"/>
  <c r="M374" i="1" s="1"/>
  <c r="K390" i="1"/>
  <c r="L390" i="1" s="1"/>
  <c r="M390" i="1" s="1"/>
  <c r="K408" i="1"/>
  <c r="L408" i="1"/>
  <c r="M408" i="1"/>
  <c r="K436" i="1"/>
  <c r="L436" i="1" s="1"/>
  <c r="M436" i="1" s="1"/>
  <c r="K501" i="1"/>
  <c r="L501" i="1" s="1"/>
  <c r="M501" i="1" s="1"/>
  <c r="K510" i="1"/>
  <c r="L510" i="1" s="1"/>
  <c r="M510" i="1" s="1"/>
  <c r="K542" i="1"/>
  <c r="L542" i="1" s="1"/>
  <c r="M542" i="1" s="1"/>
  <c r="K558" i="1"/>
  <c r="L558" i="1"/>
  <c r="M558" i="1" s="1"/>
  <c r="K492" i="1"/>
  <c r="L492" i="1" s="1"/>
  <c r="M492" i="1"/>
  <c r="K334" i="1"/>
  <c r="L334" i="1" s="1"/>
  <c r="M334" i="1" s="1"/>
  <c r="K350" i="1"/>
  <c r="L350" i="1" s="1"/>
  <c r="M350" i="1" s="1"/>
  <c r="K366" i="1"/>
  <c r="L366" i="1" s="1"/>
  <c r="M366" i="1" s="1"/>
  <c r="K392" i="1"/>
  <c r="L392" i="1" s="1"/>
  <c r="M392" i="1"/>
  <c r="K424" i="1"/>
  <c r="L424" i="1" s="1"/>
  <c r="M424" i="1" s="1"/>
  <c r="K503" i="1"/>
  <c r="L503" i="1" s="1"/>
  <c r="M503" i="1" s="1"/>
  <c r="K513" i="1"/>
  <c r="L513" i="1" s="1"/>
  <c r="M513" i="1" s="1"/>
  <c r="K529" i="1"/>
  <c r="L529" i="1" s="1"/>
  <c r="M529" i="1" s="1"/>
  <c r="K545" i="1"/>
  <c r="L545" i="1" s="1"/>
  <c r="M545" i="1" s="1"/>
  <c r="K561" i="1"/>
  <c r="L561" i="1"/>
  <c r="M561" i="1" s="1"/>
  <c r="K460" i="1"/>
  <c r="L460" i="1" s="1"/>
  <c r="M460" i="1" s="1"/>
  <c r="K472" i="1"/>
  <c r="L472" i="1" s="1"/>
  <c r="M472" i="1" s="1"/>
  <c r="J931" i="1"/>
  <c r="K338" i="1"/>
  <c r="L338" i="1" s="1"/>
  <c r="M338" i="1" s="1"/>
  <c r="K354" i="1"/>
  <c r="L354" i="1"/>
  <c r="M354" i="1" s="1"/>
  <c r="K386" i="1"/>
  <c r="L386" i="1" s="1"/>
  <c r="M386" i="1" s="1"/>
  <c r="K466" i="1"/>
  <c r="L466" i="1"/>
  <c r="M466" i="1" s="1"/>
  <c r="K481" i="1"/>
  <c r="L481" i="1" s="1"/>
  <c r="M481" i="1" s="1"/>
  <c r="K456" i="1"/>
  <c r="L456" i="1"/>
  <c r="M456" i="1"/>
  <c r="K464" i="1"/>
  <c r="L464" i="1"/>
  <c r="M464" i="1" s="1"/>
  <c r="K496" i="1"/>
  <c r="L496" i="1"/>
  <c r="M496" i="1" s="1"/>
  <c r="K568" i="1"/>
  <c r="L568" i="1" s="1"/>
  <c r="M568" i="1" s="1"/>
  <c r="K576" i="1"/>
  <c r="L576" i="1" s="1"/>
  <c r="M576" i="1" s="1"/>
  <c r="K589" i="1"/>
  <c r="L589" i="1" s="1"/>
  <c r="M589" i="1" s="1"/>
  <c r="K591" i="1"/>
  <c r="L591" i="1"/>
  <c r="M591" i="1"/>
  <c r="K440" i="1"/>
  <c r="L440" i="1" s="1"/>
  <c r="M440" i="1" s="1"/>
  <c r="K480" i="1"/>
  <c r="L480" i="1" s="1"/>
  <c r="M480" i="1" s="1"/>
  <c r="K564" i="1"/>
  <c r="L564" i="1"/>
  <c r="M564" i="1" s="1"/>
  <c r="K572" i="1"/>
  <c r="L572" i="1"/>
  <c r="M572" i="1" s="1"/>
  <c r="K404" i="1"/>
  <c r="L404" i="1"/>
  <c r="M404" i="1" s="1"/>
  <c r="K420" i="1"/>
  <c r="L420" i="1" s="1"/>
  <c r="M420" i="1" s="1"/>
  <c r="K448" i="1"/>
  <c r="L448" i="1" s="1"/>
  <c r="M448" i="1" s="1"/>
  <c r="K488" i="1"/>
  <c r="L488" i="1"/>
  <c r="M488" i="1"/>
  <c r="K514" i="1"/>
  <c r="L514" i="1" s="1"/>
  <c r="M514" i="1" s="1"/>
  <c r="K546" i="1"/>
  <c r="L546" i="1" s="1"/>
  <c r="M546" i="1" s="1"/>
  <c r="K570" i="1"/>
  <c r="L570" i="1" s="1"/>
  <c r="M570" i="1" s="1"/>
  <c r="K578" i="1"/>
  <c r="L578" i="1"/>
  <c r="M578" i="1" s="1"/>
  <c r="K584" i="1"/>
  <c r="L584" i="1" s="1"/>
  <c r="M584" i="1" s="1"/>
  <c r="K648" i="1"/>
  <c r="L648" i="1"/>
  <c r="M648" i="1" s="1"/>
  <c r="K652" i="1"/>
  <c r="L652" i="1" s="1"/>
  <c r="M652" i="1" s="1"/>
  <c r="K656" i="1"/>
  <c r="L656" i="1" s="1"/>
  <c r="M656" i="1"/>
  <c r="K660" i="1"/>
  <c r="L660" i="1" s="1"/>
  <c r="M660" i="1" s="1"/>
  <c r="K664" i="1"/>
  <c r="L664" i="1" s="1"/>
  <c r="M664" i="1" s="1"/>
  <c r="K668" i="1"/>
  <c r="L668" i="1" s="1"/>
  <c r="M668" i="1" s="1"/>
  <c r="K672" i="1"/>
  <c r="L672" i="1" s="1"/>
  <c r="M672" i="1" s="1"/>
  <c r="K676" i="1"/>
  <c r="L676" i="1" s="1"/>
  <c r="M676" i="1" s="1"/>
  <c r="K725" i="1"/>
  <c r="L725" i="1" s="1"/>
  <c r="M725" i="1" s="1"/>
  <c r="K713" i="1"/>
  <c r="L713" i="1"/>
  <c r="M713" i="1" s="1"/>
  <c r="K749" i="1"/>
  <c r="L749" i="1"/>
  <c r="M749" i="1"/>
  <c r="K730" i="1"/>
  <c r="L730" i="1"/>
  <c r="M730" i="1" s="1"/>
  <c r="K768" i="1"/>
  <c r="L768" i="1" s="1"/>
  <c r="M768" i="1"/>
  <c r="K822" i="1"/>
  <c r="L822" i="1" s="1"/>
  <c r="M822" i="1" s="1"/>
  <c r="K844" i="1"/>
  <c r="L844" i="1"/>
  <c r="M844" i="1" s="1"/>
  <c r="K773" i="1"/>
  <c r="L773" i="1" s="1"/>
  <c r="M773" i="1" s="1"/>
  <c r="K801" i="1"/>
  <c r="L801" i="1"/>
  <c r="M801" i="1" s="1"/>
  <c r="K811" i="1"/>
  <c r="L811" i="1" s="1"/>
  <c r="M811" i="1" s="1"/>
  <c r="K784" i="1"/>
  <c r="L784" i="1"/>
  <c r="M784" i="1"/>
  <c r="K794" i="1"/>
  <c r="L794" i="1" s="1"/>
  <c r="M794" i="1" s="1"/>
  <c r="K807" i="1"/>
  <c r="L807" i="1" s="1"/>
  <c r="M807" i="1" s="1"/>
  <c r="K830" i="1"/>
  <c r="L830" i="1"/>
  <c r="M830" i="1" s="1"/>
  <c r="K836" i="1"/>
  <c r="L836" i="1" s="1"/>
  <c r="M836" i="1"/>
  <c r="K848" i="1"/>
  <c r="L848" i="1" s="1"/>
  <c r="M848" i="1" s="1"/>
  <c r="K790" i="1"/>
  <c r="L790" i="1" s="1"/>
  <c r="M790" i="1" s="1"/>
  <c r="K815" i="1"/>
  <c r="L815" i="1"/>
  <c r="M815" i="1"/>
  <c r="K837" i="1"/>
  <c r="L837" i="1" s="1"/>
  <c r="M837" i="1"/>
  <c r="L426" i="1"/>
  <c r="M426" i="1" s="1"/>
  <c r="L286" i="1"/>
  <c r="M286" i="1"/>
  <c r="L370" i="1"/>
  <c r="M370" i="1" s="1"/>
  <c r="L139" i="1"/>
  <c r="M139" i="1" s="1"/>
  <c r="K151" i="2"/>
  <c r="L151" i="2" s="1"/>
  <c r="M151" i="2" s="1"/>
  <c r="K258" i="1"/>
  <c r="L258" i="1" s="1"/>
  <c r="M258" i="1" s="1"/>
  <c r="K298" i="1"/>
  <c r="L298" i="1"/>
  <c r="M298" i="1" s="1"/>
  <c r="K634" i="1"/>
  <c r="L634" i="1"/>
  <c r="M634" i="1" s="1"/>
  <c r="K670" i="1"/>
  <c r="L670" i="1" s="1"/>
  <c r="M670" i="1"/>
  <c r="K706" i="1"/>
  <c r="L706" i="1"/>
  <c r="M706" i="1"/>
  <c r="K5" i="1"/>
  <c r="K145" i="1"/>
  <c r="L145" i="1" s="1"/>
  <c r="M145" i="1" s="1"/>
  <c r="L108" i="9"/>
  <c r="M108" i="9" s="1"/>
  <c r="O108" i="9" s="1"/>
  <c r="L294" i="8"/>
  <c r="M294" i="8" s="1"/>
  <c r="O294" i="8" s="1"/>
  <c r="L258" i="8"/>
  <c r="M258" i="8" s="1"/>
  <c r="O258" i="8" s="1"/>
  <c r="L300" i="8"/>
  <c r="M300" i="8" s="1"/>
  <c r="O300" i="8" s="1"/>
  <c r="L263" i="8"/>
  <c r="M263" i="8" s="1"/>
  <c r="O263" i="8" s="1"/>
  <c r="L30" i="9"/>
  <c r="M30" i="9" s="1"/>
  <c r="O30" i="9" s="1"/>
  <c r="L156" i="8"/>
  <c r="M156" i="8" s="1"/>
  <c r="O156" i="8" s="1"/>
  <c r="L178" i="8"/>
  <c r="M178" i="8" s="1"/>
  <c r="O178" i="8" s="1"/>
  <c r="L179" i="8"/>
  <c r="M179" i="8" s="1"/>
  <c r="O179" i="8" s="1"/>
  <c r="L289" i="8"/>
  <c r="M289" i="8"/>
  <c r="O289" i="8" s="1"/>
  <c r="K87" i="2"/>
  <c r="L87" i="2" s="1"/>
  <c r="M87" i="2" s="1"/>
  <c r="L242" i="2"/>
  <c r="M242" i="2"/>
  <c r="K88" i="2"/>
  <c r="L88" i="2"/>
  <c r="M88" i="2" s="1"/>
  <c r="K115" i="2"/>
  <c r="L115" i="2" s="1"/>
  <c r="M115" i="2" s="1"/>
  <c r="L307" i="1"/>
  <c r="M307" i="1" s="1"/>
  <c r="L89" i="1"/>
  <c r="M89" i="1" s="1"/>
  <c r="L97" i="1"/>
  <c r="M97" i="1"/>
  <c r="K180" i="1"/>
  <c r="L180" i="1"/>
  <c r="M180" i="1" s="1"/>
  <c r="L439" i="1"/>
  <c r="M439" i="1" s="1"/>
  <c r="L463" i="1"/>
  <c r="M463" i="1" s="1"/>
  <c r="K491" i="1"/>
  <c r="L491" i="1"/>
  <c r="M491" i="1" s="1"/>
  <c r="L500" i="1"/>
  <c r="M500" i="1"/>
  <c r="L522" i="1"/>
  <c r="M522" i="1" s="1"/>
  <c r="L866" i="1"/>
  <c r="M866" i="1" s="1"/>
  <c r="K887" i="1"/>
  <c r="L887" i="1" s="1"/>
  <c r="M887" i="1" s="1"/>
  <c r="L296" i="1"/>
  <c r="M296" i="1" s="1"/>
  <c r="L451" i="1"/>
  <c r="M451" i="1" s="1"/>
  <c r="L415" i="1"/>
  <c r="M415" i="1"/>
  <c r="K583" i="1"/>
  <c r="L583" i="1" s="1"/>
  <c r="M583" i="1"/>
  <c r="L631" i="1"/>
  <c r="M631" i="1" s="1"/>
  <c r="K746" i="1"/>
  <c r="L746" i="1" s="1"/>
  <c r="M746" i="1" s="1"/>
  <c r="L117" i="1"/>
  <c r="M117" i="1"/>
  <c r="K159" i="1"/>
  <c r="L159" i="1"/>
  <c r="M159" i="1" s="1"/>
  <c r="K247" i="1"/>
  <c r="L247" i="1" s="1"/>
  <c r="M247" i="1"/>
  <c r="K270" i="1"/>
  <c r="L270" i="1" s="1"/>
  <c r="M270" i="1" s="1"/>
  <c r="L276" i="1"/>
  <c r="M276" i="1" s="1"/>
  <c r="K431" i="1"/>
  <c r="L431" i="1" s="1"/>
  <c r="M431" i="1" s="1"/>
  <c r="L507" i="1"/>
  <c r="M507" i="1" s="1"/>
  <c r="L615" i="1"/>
  <c r="M615" i="1"/>
  <c r="L99" i="1"/>
  <c r="M99" i="1" s="1"/>
  <c r="L203" i="1"/>
  <c r="M203" i="1" s="1"/>
  <c r="K254" i="1"/>
  <c r="L254" i="1" s="1"/>
  <c r="M254" i="1"/>
  <c r="L285" i="1"/>
  <c r="M285" i="1"/>
  <c r="L312" i="1"/>
  <c r="M312" i="1"/>
  <c r="K351" i="1"/>
  <c r="L351" i="1" s="1"/>
  <c r="M351" i="1" s="1"/>
  <c r="L51" i="1"/>
  <c r="M51" i="1" s="1"/>
  <c r="L61" i="1"/>
  <c r="M61" i="1"/>
  <c r="L115" i="1"/>
  <c r="M115" i="1"/>
  <c r="L171" i="1"/>
  <c r="M171" i="1" s="1"/>
  <c r="L310" i="1"/>
  <c r="M310" i="1" s="1"/>
  <c r="K407" i="1"/>
  <c r="L407" i="1" s="1"/>
  <c r="M407" i="1" s="1"/>
  <c r="L467" i="1"/>
  <c r="M467" i="1" s="1"/>
  <c r="L643" i="1"/>
  <c r="M643" i="1"/>
  <c r="L918" i="1"/>
  <c r="M918" i="1" s="1"/>
  <c r="K29" i="1"/>
  <c r="L29" i="1"/>
  <c r="M29" i="1" s="1"/>
  <c r="K43" i="1"/>
  <c r="L43" i="1" s="1"/>
  <c r="M43" i="1" s="1"/>
  <c r="L45" i="1"/>
  <c r="M45" i="1" s="1"/>
  <c r="K167" i="1"/>
  <c r="L167" i="1"/>
  <c r="M167" i="1" s="1"/>
  <c r="K188" i="1"/>
  <c r="L188" i="1"/>
  <c r="M188" i="1"/>
  <c r="K204" i="1"/>
  <c r="L204" i="1" s="1"/>
  <c r="M204" i="1" s="1"/>
  <c r="K251" i="1"/>
  <c r="L251" i="1" s="1"/>
  <c r="M251" i="1" s="1"/>
  <c r="K283" i="1"/>
  <c r="L283" i="1"/>
  <c r="M283" i="1" s="1"/>
  <c r="L302" i="1"/>
  <c r="M302" i="1"/>
  <c r="K323" i="1"/>
  <c r="L323" i="1" s="1"/>
  <c r="M323" i="1" s="1"/>
  <c r="K518" i="1"/>
  <c r="L518" i="1" s="1"/>
  <c r="M518" i="1" s="1"/>
  <c r="K526" i="1"/>
  <c r="L526" i="1" s="1"/>
  <c r="M526" i="1" s="1"/>
  <c r="K536" i="1"/>
  <c r="L536" i="1"/>
  <c r="M536" i="1" s="1"/>
  <c r="K623" i="1"/>
  <c r="L623" i="1" s="1"/>
  <c r="M623" i="1" s="1"/>
  <c r="K738" i="1"/>
  <c r="L738" i="1" s="1"/>
  <c r="M738" i="1" s="1"/>
  <c r="L95" i="1"/>
  <c r="M95" i="1" s="1"/>
  <c r="L240" i="1"/>
  <c r="M240" i="1" s="1"/>
  <c r="L442" i="1"/>
  <c r="M442" i="1" s="1"/>
  <c r="L219" i="1"/>
  <c r="M219" i="1" s="1"/>
  <c r="L274" i="1"/>
  <c r="M274" i="1"/>
  <c r="L335" i="1"/>
  <c r="M335" i="1" s="1"/>
  <c r="L454" i="1"/>
  <c r="M454" i="1" s="1"/>
  <c r="L471" i="1"/>
  <c r="M471" i="1"/>
  <c r="L754" i="1"/>
  <c r="M754" i="1" s="1"/>
  <c r="K263" i="1"/>
  <c r="L263" i="1" s="1"/>
  <c r="M263" i="1" s="1"/>
  <c r="L295" i="1"/>
  <c r="M295" i="1" s="1"/>
  <c r="M339" i="1"/>
  <c r="K447" i="1"/>
  <c r="L447" i="1"/>
  <c r="M447" i="1" s="1"/>
  <c r="K862" i="1"/>
  <c r="L862" i="1"/>
  <c r="M862" i="1" s="1"/>
  <c r="K906" i="1"/>
  <c r="L906" i="1"/>
  <c r="M906" i="1"/>
  <c r="M77" i="8"/>
  <c r="O77" i="8" s="1"/>
  <c r="L157" i="8"/>
  <c r="M157" i="8" s="1"/>
  <c r="O157" i="8" s="1"/>
  <c r="L68" i="8"/>
  <c r="M68" i="8" s="1"/>
  <c r="O68" i="8" s="1"/>
  <c r="L35" i="1"/>
  <c r="M35" i="1" s="1"/>
  <c r="L163" i="1"/>
  <c r="M163" i="1" s="1"/>
  <c r="L364" i="1"/>
  <c r="M364" i="1" s="1"/>
  <c r="L177" i="1"/>
  <c r="M177" i="1" s="1"/>
  <c r="L359" i="1"/>
  <c r="M359" i="1" s="1"/>
  <c r="L482" i="1"/>
  <c r="M482" i="1" s="1"/>
  <c r="L650" i="1"/>
  <c r="M650" i="1" s="1"/>
  <c r="L423" i="1"/>
  <c r="M423" i="1" s="1"/>
  <c r="L890" i="1"/>
  <c r="M890" i="1" s="1"/>
  <c r="L73" i="1"/>
  <c r="M73" i="1" s="1"/>
  <c r="L383" i="1"/>
  <c r="M383" i="1" s="1"/>
  <c r="L874" i="1"/>
  <c r="M874" i="1"/>
  <c r="M38" i="9"/>
  <c r="O38" i="9" s="1"/>
  <c r="L39" i="9"/>
  <c r="M39" i="9" s="1"/>
  <c r="O39" i="9" s="1"/>
  <c r="L60" i="9"/>
  <c r="M60" i="9" s="1"/>
  <c r="O60" i="9" s="1"/>
  <c r="L288" i="8"/>
  <c r="M288" i="8"/>
  <c r="O288" i="8" s="1"/>
  <c r="L69" i="8"/>
  <c r="M69" i="8" s="1"/>
  <c r="O69" i="8" s="1"/>
  <c r="M66" i="8"/>
  <c r="O66" i="8"/>
  <c r="L259" i="8"/>
  <c r="M259" i="8" s="1"/>
  <c r="O259" i="8" s="1"/>
  <c r="K139" i="2"/>
  <c r="L139" i="2" s="1"/>
  <c r="M139" i="2" s="1"/>
  <c r="K232" i="2"/>
  <c r="L232" i="2" s="1"/>
  <c r="M232" i="2" s="1"/>
  <c r="K270" i="2"/>
  <c r="L270" i="2" s="1"/>
  <c r="M270" i="2" s="1"/>
  <c r="L23" i="2"/>
  <c r="M23" i="2" s="1"/>
  <c r="K164" i="2"/>
  <c r="L164" i="2"/>
  <c r="M164" i="2"/>
  <c r="K234" i="2"/>
  <c r="L234" i="2" s="1"/>
  <c r="M234" i="2" s="1"/>
  <c r="K136" i="2"/>
  <c r="L136" i="2" s="1"/>
  <c r="M136" i="2" s="1"/>
  <c r="K45" i="2"/>
  <c r="L45" i="2" s="1"/>
  <c r="M45" i="2" s="1"/>
  <c r="K554" i="1"/>
  <c r="L554" i="1"/>
  <c r="M554" i="1"/>
  <c r="L51" i="2"/>
  <c r="M51" i="2" s="1"/>
  <c r="K65" i="2"/>
  <c r="L65" i="2" s="1"/>
  <c r="M65" i="2" s="1"/>
  <c r="K13" i="2"/>
  <c r="L13" i="2" s="1"/>
  <c r="M13" i="2" s="1"/>
  <c r="K53" i="2"/>
  <c r="L53" i="2" s="1"/>
  <c r="M53" i="2" s="1"/>
  <c r="K111" i="2"/>
  <c r="L111" i="2" s="1"/>
  <c r="M111" i="2" s="1"/>
  <c r="K48" i="2"/>
  <c r="L48" i="2"/>
  <c r="M48" i="2" s="1"/>
  <c r="K50" i="2"/>
  <c r="L50" i="2" s="1"/>
  <c r="M50" i="2" s="1"/>
  <c r="K169" i="2"/>
  <c r="L169" i="2" s="1"/>
  <c r="M169" i="2" s="1"/>
  <c r="K171" i="2"/>
  <c r="L171" i="2" s="1"/>
  <c r="M171" i="2" s="1"/>
  <c r="K239" i="2"/>
  <c r="L239" i="2" s="1"/>
  <c r="M239" i="2" s="1"/>
  <c r="K172" i="2"/>
  <c r="L172" i="2" s="1"/>
  <c r="M172" i="2" s="1"/>
  <c r="K217" i="2"/>
  <c r="L217" i="2" s="1"/>
  <c r="M217" i="2" s="1"/>
  <c r="K209" i="1"/>
  <c r="L209" i="1"/>
  <c r="M209" i="1" s="1"/>
  <c r="K275" i="1"/>
  <c r="L275" i="1" s="1"/>
  <c r="M275" i="1" s="1"/>
  <c r="K847" i="1"/>
  <c r="L847" i="1" s="1"/>
  <c r="M847" i="1" s="1"/>
  <c r="K11" i="1"/>
  <c r="L11" i="1"/>
  <c r="M11" i="1" s="1"/>
  <c r="K191" i="1"/>
  <c r="L191" i="1"/>
  <c r="M191" i="1" s="1"/>
  <c r="K216" i="1"/>
  <c r="L216" i="1" s="1"/>
  <c r="M216" i="1" s="1"/>
  <c r="L21" i="1"/>
  <c r="M21" i="1"/>
  <c r="L107" i="1"/>
  <c r="M107" i="1" s="1"/>
  <c r="L278" i="1"/>
  <c r="M278" i="1" s="1"/>
  <c r="L279" i="1"/>
  <c r="M279" i="1" s="1"/>
  <c r="K223" i="2"/>
  <c r="L223" i="2"/>
  <c r="M223" i="2" s="1"/>
  <c r="K24" i="2"/>
  <c r="L24" i="2" s="1"/>
  <c r="M24" i="2" s="1"/>
  <c r="K118" i="2"/>
  <c r="K119" i="2"/>
  <c r="L119" i="2"/>
  <c r="M119" i="2" s="1"/>
  <c r="K133" i="2"/>
  <c r="L133" i="2" s="1"/>
  <c r="M133" i="2" s="1"/>
  <c r="L162" i="2"/>
  <c r="M162" i="2" s="1"/>
  <c r="K220" i="2"/>
  <c r="L220" i="2"/>
  <c r="M220" i="2"/>
  <c r="K224" i="2"/>
  <c r="L224" i="2" s="1"/>
  <c r="M224" i="2" s="1"/>
  <c r="K158" i="2"/>
  <c r="L158" i="2" s="1"/>
  <c r="M158" i="2" s="1"/>
  <c r="K221" i="2"/>
  <c r="L221" i="2" s="1"/>
  <c r="M221" i="2" s="1"/>
  <c r="L487" i="1"/>
  <c r="M487" i="1"/>
  <c r="L211" i="1"/>
  <c r="M211" i="1"/>
  <c r="K343" i="1"/>
  <c r="L343" i="1" s="1"/>
  <c r="M343" i="1" s="1"/>
  <c r="L214" i="1"/>
  <c r="M214" i="1" s="1"/>
  <c r="L187" i="1"/>
  <c r="M187" i="1" s="1"/>
  <c r="L246" i="1"/>
  <c r="M246" i="1"/>
  <c r="L399" i="1"/>
  <c r="M399" i="1" s="1"/>
  <c r="L610" i="1"/>
  <c r="M610" i="1"/>
  <c r="L311" i="1"/>
  <c r="M311" i="1" s="1"/>
  <c r="L571" i="1"/>
  <c r="M571" i="1" s="1"/>
  <c r="K212" i="2"/>
  <c r="L212" i="2" s="1"/>
  <c r="M212" i="2" s="1"/>
  <c r="K37" i="2"/>
  <c r="L37" i="2"/>
  <c r="M37" i="2" s="1"/>
  <c r="K106" i="2"/>
  <c r="L106" i="2" s="1"/>
  <c r="M106" i="2" s="1"/>
  <c r="K109" i="2"/>
  <c r="L109" i="2" s="1"/>
  <c r="M109" i="2" s="1"/>
  <c r="L79" i="2"/>
  <c r="M79" i="2" s="1"/>
  <c r="K192" i="2"/>
  <c r="L192" i="2" s="1"/>
  <c r="M192" i="2" s="1"/>
  <c r="K196" i="2"/>
  <c r="L196" i="2" s="1"/>
  <c r="M196" i="2" s="1"/>
  <c r="K213" i="2"/>
  <c r="L213" i="2"/>
  <c r="M213" i="2"/>
  <c r="K27" i="2"/>
  <c r="L27" i="2" s="1"/>
  <c r="M27" i="2" s="1"/>
  <c r="K34" i="2"/>
  <c r="L34" i="2"/>
  <c r="M34" i="2" s="1"/>
  <c r="L36" i="2"/>
  <c r="M36" i="2" s="1"/>
  <c r="K75" i="2"/>
  <c r="L75" i="2" s="1"/>
  <c r="M75" i="2" s="1"/>
  <c r="K194" i="2"/>
  <c r="L194" i="2"/>
  <c r="M194" i="2" s="1"/>
  <c r="L19" i="1"/>
  <c r="M19" i="1" s="1"/>
  <c r="L15" i="1"/>
  <c r="M15" i="1" s="1"/>
  <c r="L47" i="1"/>
  <c r="M47" i="1"/>
  <c r="L207" i="1"/>
  <c r="M207" i="1" s="1"/>
  <c r="L196" i="1"/>
  <c r="M196" i="1" s="1"/>
  <c r="L602" i="1"/>
  <c r="M602" i="1"/>
  <c r="L303" i="1"/>
  <c r="M303" i="1" s="1"/>
  <c r="L330" i="1"/>
  <c r="M330" i="1" s="1"/>
  <c r="L432" i="1"/>
  <c r="M432" i="1" s="1"/>
  <c r="L494" i="1"/>
  <c r="M494" i="1" s="1"/>
  <c r="L498" i="1"/>
  <c r="M498" i="1" s="1"/>
  <c r="L607" i="1"/>
  <c r="M607" i="1" s="1"/>
  <c r="L818" i="1"/>
  <c r="M818" i="1" s="1"/>
  <c r="L232" i="1"/>
  <c r="M232" i="1" s="1"/>
  <c r="L238" i="1"/>
  <c r="M238" i="1" s="1"/>
  <c r="L611" i="1"/>
  <c r="M611" i="1" s="1"/>
  <c r="K8" i="2"/>
  <c r="L8" i="2"/>
  <c r="M8" i="2"/>
  <c r="K225" i="2"/>
  <c r="L225" i="2" s="1"/>
  <c r="M225" i="2" s="1"/>
  <c r="K243" i="2"/>
  <c r="L243" i="2" s="1"/>
  <c r="M243" i="2" s="1"/>
  <c r="K246" i="2"/>
  <c r="L246" i="2"/>
  <c r="M246" i="2" s="1"/>
  <c r="K252" i="2"/>
  <c r="K157" i="2"/>
  <c r="L157" i="2"/>
  <c r="M157" i="2" s="1"/>
  <c r="L173" i="2"/>
  <c r="M173" i="2" s="1"/>
  <c r="K248" i="2"/>
  <c r="L248" i="2" s="1"/>
  <c r="M248" i="2" s="1"/>
  <c r="K145" i="2"/>
  <c r="L145" i="2" s="1"/>
  <c r="M145" i="2" s="1"/>
  <c r="K228" i="2"/>
  <c r="L228" i="2"/>
  <c r="M228" i="2" s="1"/>
  <c r="K154" i="2"/>
  <c r="L154" i="2" s="1"/>
  <c r="M154" i="2" s="1"/>
  <c r="K175" i="2"/>
  <c r="L175" i="2" s="1"/>
  <c r="M175" i="2" s="1"/>
  <c r="K256" i="2"/>
  <c r="L256" i="2"/>
  <c r="M256" i="2" s="1"/>
  <c r="L141" i="2"/>
  <c r="M141" i="2" s="1"/>
  <c r="L206" i="2"/>
  <c r="M206" i="2" s="1"/>
  <c r="L327" i="1"/>
  <c r="M327" i="1" s="1"/>
  <c r="L358" i="1"/>
  <c r="M358" i="1" s="1"/>
  <c r="L775" i="1"/>
  <c r="M775" i="1"/>
  <c r="L161" i="1"/>
  <c r="M161" i="1" s="1"/>
  <c r="L199" i="1"/>
  <c r="M199" i="1"/>
  <c r="L306" i="1"/>
  <c r="M306" i="1"/>
  <c r="L314" i="1"/>
  <c r="M314" i="1" s="1"/>
  <c r="L367" i="1"/>
  <c r="M367" i="1" s="1"/>
  <c r="L642" i="1"/>
  <c r="M642" i="1" s="1"/>
  <c r="K75" i="1"/>
  <c r="L75" i="1"/>
  <c r="M75" i="1" s="1"/>
  <c r="L91" i="1"/>
  <c r="M91" i="1" s="1"/>
  <c r="K103" i="1"/>
  <c r="L103" i="1" s="1"/>
  <c r="M103" i="1" s="1"/>
  <c r="L119" i="1"/>
  <c r="M119" i="1" s="1"/>
  <c r="L148" i="1"/>
  <c r="M148" i="1"/>
  <c r="L179" i="1"/>
  <c r="M179" i="1" s="1"/>
  <c r="K183" i="1"/>
  <c r="L183" i="1"/>
  <c r="M183" i="1"/>
  <c r="K261" i="1"/>
  <c r="L261" i="1" s="1"/>
  <c r="M261" i="1"/>
  <c r="L290" i="1"/>
  <c r="M290" i="1" s="1"/>
  <c r="K387" i="1"/>
  <c r="L387" i="1" s="1"/>
  <c r="M387" i="1" s="1"/>
  <c r="L486" i="1"/>
  <c r="M486" i="1"/>
  <c r="K567" i="1"/>
  <c r="L567" i="1"/>
  <c r="M567" i="1" s="1"/>
  <c r="K914" i="1"/>
  <c r="L914" i="1" s="1"/>
  <c r="M914" i="1" s="1"/>
  <c r="L929" i="1"/>
  <c r="M929" i="1" s="1"/>
  <c r="L7" i="1"/>
  <c r="M7" i="1" s="1"/>
  <c r="L37" i="1"/>
  <c r="M37" i="1"/>
  <c r="L198" i="1"/>
  <c r="M198" i="1"/>
  <c r="L248" i="1"/>
  <c r="M248" i="1" s="1"/>
  <c r="L287" i="1"/>
  <c r="M287" i="1" s="1"/>
  <c r="L308" i="1"/>
  <c r="M308" i="1" s="1"/>
  <c r="L483" i="1"/>
  <c r="M483" i="1" s="1"/>
  <c r="L575" i="1"/>
  <c r="M575" i="1" s="1"/>
  <c r="L651" i="1"/>
  <c r="M651" i="1"/>
  <c r="L782" i="1"/>
  <c r="M782" i="1" s="1"/>
  <c r="L922" i="1"/>
  <c r="M922" i="1" s="1"/>
  <c r="L127" i="1"/>
  <c r="M127" i="1"/>
  <c r="L259" i="1"/>
  <c r="M259" i="1" s="1"/>
  <c r="L283" i="8"/>
  <c r="M283" i="8" s="1"/>
  <c r="O283" i="8" s="1"/>
  <c r="L282" i="8"/>
  <c r="M282" i="8" s="1"/>
  <c r="O282" i="8" s="1"/>
  <c r="M299" i="8"/>
  <c r="O299" i="8" s="1"/>
  <c r="L281" i="8"/>
  <c r="M281" i="8" s="1"/>
  <c r="O281" i="8" s="1"/>
  <c r="L284" i="8"/>
  <c r="M284" i="8"/>
  <c r="O284" i="8"/>
  <c r="L88" i="8"/>
  <c r="M88" i="8" s="1"/>
  <c r="O88" i="8" s="1"/>
  <c r="L227" i="1"/>
  <c r="M227" i="1" s="1"/>
  <c r="L627" i="1"/>
  <c r="M627" i="1"/>
  <c r="L894" i="1"/>
  <c r="M894" i="1" s="1"/>
  <c r="L639" i="1"/>
  <c r="M639" i="1"/>
  <c r="L71" i="1"/>
  <c r="M71" i="1"/>
  <c r="L151" i="1"/>
  <c r="M151" i="1" s="1"/>
  <c r="L355" i="1"/>
  <c r="M355" i="1"/>
  <c r="M98" i="9"/>
  <c r="O98" i="9" s="1"/>
  <c r="M93" i="9"/>
  <c r="O93" i="9" s="1"/>
  <c r="T93" i="9" s="1"/>
  <c r="L53" i="9"/>
  <c r="M53" i="9" s="1"/>
  <c r="O53" i="9" s="1"/>
  <c r="L94" i="9"/>
  <c r="M94" i="9"/>
  <c r="O94" i="9"/>
  <c r="T94" i="9" s="1"/>
  <c r="L14" i="9"/>
  <c r="M18" i="9"/>
  <c r="O18" i="9"/>
  <c r="L51" i="9"/>
  <c r="M51" i="9"/>
  <c r="O51" i="9" s="1"/>
  <c r="M52" i="9"/>
  <c r="O52" i="9" s="1"/>
  <c r="L103" i="2"/>
  <c r="M103" i="2"/>
  <c r="K117" i="2"/>
  <c r="L117" i="2" s="1"/>
  <c r="M117" i="2" s="1"/>
  <c r="K155" i="2"/>
  <c r="L155" i="2" s="1"/>
  <c r="M155" i="2"/>
  <c r="L258" i="2"/>
  <c r="M258" i="2" s="1"/>
  <c r="K57" i="2"/>
  <c r="L57" i="2"/>
  <c r="M57" i="2" s="1"/>
  <c r="K161" i="2"/>
  <c r="L161" i="2" s="1"/>
  <c r="M161" i="2" s="1"/>
  <c r="K266" i="2"/>
  <c r="L266" i="2"/>
  <c r="M266" i="2" s="1"/>
  <c r="L252" i="2"/>
  <c r="M252" i="2" s="1"/>
  <c r="K78" i="2"/>
  <c r="L78" i="2" s="1"/>
  <c r="M78" i="2" s="1"/>
  <c r="L96" i="2"/>
  <c r="M96" i="2" s="1"/>
  <c r="K105" i="2"/>
  <c r="L105" i="2"/>
  <c r="M105" i="2" s="1"/>
  <c r="K129" i="2"/>
  <c r="L129" i="2" s="1"/>
  <c r="M129" i="2" s="1"/>
  <c r="K140" i="2"/>
  <c r="L140" i="2"/>
  <c r="M140" i="2" s="1"/>
  <c r="K227" i="2"/>
  <c r="L227" i="2"/>
  <c r="M227" i="2" s="1"/>
  <c r="K235" i="2"/>
  <c r="L235" i="2"/>
  <c r="M235" i="2" s="1"/>
  <c r="K137" i="2"/>
  <c r="L137" i="2" s="1"/>
  <c r="M137" i="2"/>
  <c r="K148" i="2"/>
  <c r="L148" i="2" s="1"/>
  <c r="M148" i="2" s="1"/>
  <c r="K260" i="2"/>
  <c r="L260" i="2" s="1"/>
  <c r="M260" i="2" s="1"/>
  <c r="L216" i="2"/>
  <c r="M216" i="2" s="1"/>
  <c r="K20" i="2"/>
  <c r="L20" i="2" s="1"/>
  <c r="M20" i="2" s="1"/>
  <c r="K113" i="2"/>
  <c r="L113" i="2"/>
  <c r="M113" i="2" s="1"/>
  <c r="L267" i="2"/>
  <c r="M267" i="2"/>
  <c r="K49" i="2"/>
  <c r="L49" i="2" s="1"/>
  <c r="M49" i="2" s="1"/>
  <c r="K91" i="2"/>
  <c r="L91" i="2" s="1"/>
  <c r="M91" i="2" s="1"/>
  <c r="K230" i="2"/>
  <c r="L230" i="2" s="1"/>
  <c r="M230" i="2" s="1"/>
  <c r="L165" i="8"/>
  <c r="L269" i="8"/>
  <c r="M269" i="8" s="1"/>
  <c r="O269" i="8" s="1"/>
  <c r="M128" i="8"/>
  <c r="O128" i="8" s="1"/>
  <c r="L266" i="8"/>
  <c r="M266" i="8" s="1"/>
  <c r="O266" i="8" s="1"/>
  <c r="L265" i="8"/>
  <c r="M265" i="8" s="1"/>
  <c r="O265" i="8" s="1"/>
  <c r="M72" i="8"/>
  <c r="O72" i="8" s="1"/>
  <c r="M71" i="8"/>
  <c r="O71" i="8" s="1"/>
  <c r="U111" i="9"/>
  <c r="L275" i="2"/>
  <c r="M275" i="2"/>
  <c r="K255" i="2"/>
  <c r="L255" i="2" s="1"/>
  <c r="M255" i="2" s="1"/>
  <c r="L101" i="2"/>
  <c r="M101" i="2" s="1"/>
  <c r="L251" i="2"/>
  <c r="M251" i="2" s="1"/>
  <c r="L98" i="2"/>
  <c r="M98" i="2" s="1"/>
  <c r="L9" i="2"/>
  <c r="M9" i="2" s="1"/>
  <c r="L73" i="2"/>
  <c r="M73" i="2"/>
  <c r="L112" i="2"/>
  <c r="M112" i="2"/>
  <c r="L205" i="2"/>
  <c r="M205" i="2" s="1"/>
  <c r="L226" i="2"/>
  <c r="M226" i="2"/>
  <c r="L259" i="2"/>
  <c r="M259" i="2"/>
  <c r="L10" i="2"/>
  <c r="M10" i="2" s="1"/>
  <c r="L18" i="2"/>
  <c r="M18" i="2" s="1"/>
  <c r="L74" i="2"/>
  <c r="M74" i="2" s="1"/>
  <c r="L94" i="2"/>
  <c r="M94" i="2" s="1"/>
  <c r="K165" i="2"/>
  <c r="L165" i="2" s="1"/>
  <c r="M165" i="2" s="1"/>
  <c r="L210" i="8"/>
  <c r="M210" i="8" s="1"/>
  <c r="O210" i="8" s="1"/>
  <c r="L59" i="8"/>
  <c r="M59" i="8" s="1"/>
  <c r="O59" i="8" s="1"/>
  <c r="Y295" i="8"/>
  <c r="L9" i="9"/>
  <c r="M9" i="9" s="1"/>
  <c r="O9" i="9" s="1"/>
  <c r="L43" i="9"/>
  <c r="M43" i="9" s="1"/>
  <c r="O43" i="9" s="1"/>
  <c r="L46" i="9"/>
  <c r="M46" i="9" s="1"/>
  <c r="O46" i="9" s="1"/>
  <c r="L13" i="9"/>
  <c r="M13" i="9" s="1"/>
  <c r="O13" i="9" s="1"/>
  <c r="L44" i="9"/>
  <c r="M44" i="9" s="1"/>
  <c r="O44" i="9" s="1"/>
  <c r="L269" i="2"/>
  <c r="M269" i="2" s="1"/>
  <c r="K21" i="2"/>
  <c r="L21" i="2" s="1"/>
  <c r="M21" i="2" s="1"/>
  <c r="L142" i="2"/>
  <c r="M142" i="2" s="1"/>
  <c r="L198" i="2"/>
  <c r="M198" i="2" s="1"/>
  <c r="L135" i="2"/>
  <c r="M135" i="2" s="1"/>
  <c r="L42" i="2"/>
  <c r="M42" i="2" s="1"/>
  <c r="K77" i="2"/>
  <c r="L77" i="2" s="1"/>
  <c r="M77" i="2" s="1"/>
  <c r="J277" i="2"/>
  <c r="K32" i="2"/>
  <c r="L32" i="2"/>
  <c r="M32" i="2" s="1"/>
  <c r="K40" i="2"/>
  <c r="L40" i="2"/>
  <c r="M40" i="2" s="1"/>
  <c r="K43" i="2"/>
  <c r="L43" i="2" s="1"/>
  <c r="M43" i="2" s="1"/>
  <c r="K66" i="2"/>
  <c r="L66" i="2" s="1"/>
  <c r="M66" i="2" s="1"/>
  <c r="K83" i="2"/>
  <c r="L83" i="2" s="1"/>
  <c r="M83" i="2" s="1"/>
  <c r="K181" i="2"/>
  <c r="L181" i="2" s="1"/>
  <c r="M181" i="2" s="1"/>
  <c r="K183" i="2"/>
  <c r="L183" i="2" s="1"/>
  <c r="M183" i="2" s="1"/>
  <c r="L29" i="2"/>
  <c r="M29" i="2"/>
  <c r="L122" i="2"/>
  <c r="M122" i="2" s="1"/>
  <c r="L237" i="2"/>
  <c r="M237" i="2" s="1"/>
  <c r="L7" i="2"/>
  <c r="M7" i="2"/>
  <c r="L146" i="2"/>
  <c r="M146" i="2" s="1"/>
  <c r="L254" i="2"/>
  <c r="M254" i="2"/>
  <c r="L131" i="2"/>
  <c r="M131" i="2"/>
  <c r="K166" i="2"/>
  <c r="L166" i="2" s="1"/>
  <c r="M166" i="2" s="1"/>
  <c r="K68" i="2"/>
  <c r="L68" i="2" s="1"/>
  <c r="M68" i="2" s="1"/>
  <c r="K76" i="2"/>
  <c r="L76" i="2" s="1"/>
  <c r="M76" i="2" s="1"/>
  <c r="K257" i="2"/>
  <c r="L257" i="2"/>
  <c r="M257" i="2"/>
  <c r="K11" i="2"/>
  <c r="L11" i="2" s="1"/>
  <c r="M11" i="2" s="1"/>
  <c r="K17" i="2"/>
  <c r="L17" i="2"/>
  <c r="M17" i="2" s="1"/>
  <c r="K19" i="2"/>
  <c r="L19" i="2"/>
  <c r="M19" i="2"/>
  <c r="K63" i="2"/>
  <c r="L63" i="2" s="1"/>
  <c r="M63" i="2" s="1"/>
  <c r="L67" i="2"/>
  <c r="M67" i="2" s="1"/>
  <c r="K104" i="2"/>
  <c r="L104" i="2" s="1"/>
  <c r="M104" i="2" s="1"/>
  <c r="K144" i="2"/>
  <c r="L144" i="2"/>
  <c r="M144" i="2" s="1"/>
  <c r="K185" i="2"/>
  <c r="L185" i="2" s="1"/>
  <c r="M185" i="2" s="1"/>
  <c r="K189" i="2"/>
  <c r="L189" i="2"/>
  <c r="M189" i="2"/>
  <c r="L199" i="2"/>
  <c r="M199" i="2" s="1"/>
  <c r="K219" i="2"/>
  <c r="L219" i="2" s="1"/>
  <c r="M219" i="2" s="1"/>
  <c r="K99" i="2"/>
  <c r="L99" i="2" s="1"/>
  <c r="M99" i="2" s="1"/>
  <c r="K130" i="2"/>
  <c r="L130" i="2"/>
  <c r="M130" i="2" s="1"/>
  <c r="K138" i="2"/>
  <c r="L138" i="2" s="1"/>
  <c r="M138" i="2" s="1"/>
  <c r="K186" i="2"/>
  <c r="L186" i="2" s="1"/>
  <c r="M186" i="2" s="1"/>
  <c r="K253" i="2"/>
  <c r="L253" i="2" s="1"/>
  <c r="M253" i="2" s="1"/>
  <c r="L124" i="2"/>
  <c r="M124" i="2"/>
  <c r="L93" i="2"/>
  <c r="M93" i="2"/>
  <c r="K14" i="2"/>
  <c r="L14" i="2"/>
  <c r="M14" i="2" s="1"/>
  <c r="L114" i="2"/>
  <c r="M114" i="2" s="1"/>
  <c r="L118" i="2"/>
  <c r="M118" i="2" s="1"/>
  <c r="L156" i="2"/>
  <c r="M156" i="2"/>
  <c r="L187" i="2"/>
  <c r="M187" i="2" s="1"/>
  <c r="K187" i="2"/>
  <c r="K244" i="2"/>
  <c r="L244" i="2" s="1"/>
  <c r="M244" i="2" s="1"/>
  <c r="K89" i="2"/>
  <c r="L89" i="2" s="1"/>
  <c r="M89" i="2" s="1"/>
  <c r="L102" i="2"/>
  <c r="M102" i="2"/>
  <c r="K22" i="2"/>
  <c r="L22" i="2"/>
  <c r="M22" i="2" s="1"/>
  <c r="K26" i="2"/>
  <c r="L26" i="2"/>
  <c r="M26" i="2" s="1"/>
  <c r="K33" i="2"/>
  <c r="L33" i="2"/>
  <c r="M33" i="2" s="1"/>
  <c r="K59" i="2"/>
  <c r="L59" i="2"/>
  <c r="M59" i="2"/>
  <c r="K62" i="2"/>
  <c r="L62" i="2" s="1"/>
  <c r="M62" i="2" s="1"/>
  <c r="K82" i="2"/>
  <c r="L82" i="2" s="1"/>
  <c r="M82" i="2" s="1"/>
  <c r="L84" i="2"/>
  <c r="M84" i="2" s="1"/>
  <c r="K107" i="2"/>
  <c r="L107" i="2" s="1"/>
  <c r="M107" i="2" s="1"/>
  <c r="K184" i="2"/>
  <c r="L184" i="2"/>
  <c r="M184" i="2" s="1"/>
  <c r="K188" i="2"/>
  <c r="L188" i="2"/>
  <c r="M188" i="2" s="1"/>
  <c r="L262" i="2"/>
  <c r="M262" i="2" s="1"/>
  <c r="L12" i="2"/>
  <c r="M12" i="2" s="1"/>
  <c r="L120" i="2"/>
  <c r="M120" i="2" s="1"/>
  <c r="L163" i="2"/>
  <c r="M163" i="2" s="1"/>
  <c r="L177" i="2"/>
  <c r="M177" i="2" s="1"/>
  <c r="K16" i="2"/>
  <c r="L16" i="2" s="1"/>
  <c r="M16" i="2" s="1"/>
  <c r="K132" i="2"/>
  <c r="L132" i="2" s="1"/>
  <c r="M132" i="2" s="1"/>
  <c r="K240" i="2"/>
  <c r="L240" i="2" s="1"/>
  <c r="M240" i="2" s="1"/>
  <c r="L143" i="2"/>
  <c r="M143" i="2" s="1"/>
  <c r="L128" i="2"/>
  <c r="M128" i="2"/>
  <c r="L150" i="2"/>
  <c r="M150" i="2"/>
  <c r="K190" i="2"/>
  <c r="L190" i="2" s="1"/>
  <c r="M190" i="2" s="1"/>
  <c r="K116" i="2"/>
  <c r="L116" i="2"/>
  <c r="M116" i="2" s="1"/>
  <c r="L41" i="2"/>
  <c r="M41" i="2" s="1"/>
  <c r="K60" i="2"/>
  <c r="L60" i="2" s="1"/>
  <c r="M60" i="2" s="1"/>
  <c r="K69" i="2"/>
  <c r="L69" i="2" s="1"/>
  <c r="M69" i="2" s="1"/>
  <c r="K90" i="2"/>
  <c r="L90" i="2"/>
  <c r="M90" i="2"/>
  <c r="K100" i="2"/>
  <c r="L100" i="2" s="1"/>
  <c r="M100" i="2" s="1"/>
  <c r="K153" i="2"/>
  <c r="L153" i="2"/>
  <c r="M153" i="2"/>
  <c r="L201" i="2"/>
  <c r="M201" i="2"/>
  <c r="K207" i="2"/>
  <c r="L207" i="2" s="1"/>
  <c r="M207" i="2" s="1"/>
  <c r="K236" i="2"/>
  <c r="L236" i="2" s="1"/>
  <c r="M236" i="2" s="1"/>
  <c r="L35" i="2"/>
  <c r="M35" i="2"/>
  <c r="K121" i="2"/>
  <c r="L121" i="2" s="1"/>
  <c r="M121" i="2" s="1"/>
  <c r="K209" i="2"/>
  <c r="L209" i="2" s="1"/>
  <c r="M209" i="2" s="1"/>
  <c r="K250" i="2"/>
  <c r="L250" i="2"/>
  <c r="M250" i="2" s="1"/>
  <c r="K197" i="2"/>
  <c r="L197" i="2" s="1"/>
  <c r="M197" i="2" s="1"/>
  <c r="K208" i="2"/>
  <c r="L208" i="2" s="1"/>
  <c r="M208" i="2" s="1"/>
  <c r="L249" i="2"/>
  <c r="M249" i="2" s="1"/>
  <c r="L47" i="2"/>
  <c r="M47" i="2"/>
  <c r="K55" i="2"/>
  <c r="L55" i="2" s="1"/>
  <c r="M55" i="2" s="1"/>
  <c r="L86" i="2"/>
  <c r="M86" i="2" s="1"/>
  <c r="L110" i="2"/>
  <c r="M110" i="2" s="1"/>
  <c r="L159" i="2"/>
  <c r="M159" i="2" s="1"/>
  <c r="L203" i="2"/>
  <c r="M203" i="2" s="1"/>
  <c r="K210" i="2"/>
  <c r="L210" i="2"/>
  <c r="M210" i="2" s="1"/>
  <c r="K231" i="2"/>
  <c r="L231" i="2" s="1"/>
  <c r="M231" i="2" s="1"/>
  <c r="L261" i="2"/>
  <c r="M261" i="2"/>
  <c r="K27" i="1"/>
  <c r="L27" i="1" s="1"/>
  <c r="M27" i="1" s="1"/>
  <c r="K182" i="1"/>
  <c r="L182" i="1" s="1"/>
  <c r="M182" i="1" s="1"/>
  <c r="K224" i="1"/>
  <c r="L224" i="1" s="1"/>
  <c r="M224" i="1" s="1"/>
  <c r="L5" i="8"/>
  <c r="M5" i="8" s="1"/>
  <c r="O5" i="8" s="1"/>
  <c r="L290" i="8"/>
  <c r="M290" i="8" s="1"/>
  <c r="O290" i="8" s="1"/>
  <c r="L293" i="8"/>
  <c r="M293" i="8"/>
  <c r="O293" i="8"/>
  <c r="L292" i="8"/>
  <c r="M292" i="8"/>
  <c r="O292" i="8" s="1"/>
  <c r="L291" i="8"/>
  <c r="M291" i="8" s="1"/>
  <c r="O291" i="8" s="1"/>
  <c r="M286" i="8"/>
  <c r="O286" i="8" s="1"/>
  <c r="M295" i="8"/>
  <c r="O295" i="8" s="1"/>
  <c r="T295" i="8" s="1"/>
  <c r="L83" i="1"/>
  <c r="M83" i="1" s="1"/>
  <c r="K235" i="1"/>
  <c r="L235" i="1" s="1"/>
  <c r="M235" i="1" s="1"/>
  <c r="K515" i="1"/>
  <c r="L515" i="1" s="1"/>
  <c r="M515" i="1" s="1"/>
  <c r="L400" i="1"/>
  <c r="M400" i="1" s="1"/>
  <c r="L414" i="1"/>
  <c r="M414" i="1"/>
  <c r="L530" i="1"/>
  <c r="M530" i="1" s="1"/>
  <c r="L682" i="1"/>
  <c r="M682" i="1"/>
  <c r="L810" i="1"/>
  <c r="M810" i="1" s="1"/>
  <c r="L250" i="1"/>
  <c r="M250" i="1" s="1"/>
  <c r="L391" i="1"/>
  <c r="M391" i="1"/>
  <c r="L230" i="1"/>
  <c r="M230" i="1"/>
  <c r="L499" i="1"/>
  <c r="M499" i="1" s="1"/>
  <c r="L562" i="1"/>
  <c r="M562" i="1"/>
  <c r="M206" i="8"/>
  <c r="O206" i="8" s="1"/>
  <c r="M34" i="8"/>
  <c r="O34" i="8"/>
  <c r="M120" i="8"/>
  <c r="O120" i="8" s="1"/>
  <c r="M153" i="8"/>
  <c r="O153" i="8" s="1"/>
  <c r="U302" i="8"/>
  <c r="M246" i="8"/>
  <c r="O246" i="8"/>
  <c r="O232" i="8"/>
  <c r="M43" i="8"/>
  <c r="O43" i="8" s="1"/>
  <c r="S302" i="8"/>
  <c r="M11" i="8"/>
  <c r="O11" i="8" s="1"/>
  <c r="M170" i="8"/>
  <c r="O170" i="8" s="1"/>
  <c r="O143" i="8"/>
  <c r="M223" i="8"/>
  <c r="O223" i="8" s="1"/>
  <c r="M169" i="8"/>
  <c r="O169" i="8" s="1"/>
  <c r="M142" i="8"/>
  <c r="O142" i="8" s="1"/>
  <c r="O168" i="8"/>
  <c r="M35" i="8"/>
  <c r="O35" i="8"/>
  <c r="M211" i="8"/>
  <c r="O211" i="8" s="1"/>
  <c r="M193" i="8"/>
  <c r="O193" i="8" s="1"/>
  <c r="M93" i="8"/>
  <c r="O93" i="8" s="1"/>
  <c r="L5" i="1"/>
  <c r="L252" i="1"/>
  <c r="M252" i="1" s="1"/>
  <c r="L435" i="1"/>
  <c r="M435" i="1"/>
  <c r="L37" i="8"/>
  <c r="M41" i="8"/>
  <c r="O41" i="8" s="1"/>
  <c r="L44" i="8"/>
  <c r="L61" i="8"/>
  <c r="M61" i="8" s="1"/>
  <c r="O61" i="8" s="1"/>
  <c r="L91" i="8"/>
  <c r="M91" i="8" s="1"/>
  <c r="O91" i="8" s="1"/>
  <c r="M103" i="8"/>
  <c r="O103" i="8" s="1"/>
  <c r="L109" i="8"/>
  <c r="L182" i="8"/>
  <c r="M182" i="8" s="1"/>
  <c r="O182" i="8" s="1"/>
  <c r="M36" i="8"/>
  <c r="O36" i="8" s="1"/>
  <c r="L20" i="8"/>
  <c r="M20" i="8"/>
  <c r="O20" i="8" s="1"/>
  <c r="M33" i="8"/>
  <c r="O33" i="8" s="1"/>
  <c r="L56" i="8"/>
  <c r="L205" i="8"/>
  <c r="L275" i="8"/>
  <c r="M275" i="8" s="1"/>
  <c r="O275" i="8" s="1"/>
  <c r="L38" i="8"/>
  <c r="L79" i="8"/>
  <c r="M79" i="8" s="1"/>
  <c r="O79" i="8" s="1"/>
  <c r="L141" i="8"/>
  <c r="M141" i="8" s="1"/>
  <c r="O141" i="8" s="1"/>
  <c r="M180" i="8"/>
  <c r="O180" i="8" s="1"/>
  <c r="M204" i="8"/>
  <c r="O204" i="8" s="1"/>
  <c r="M152" i="8"/>
  <c r="O152" i="8"/>
  <c r="M215" i="8"/>
  <c r="O215" i="8" s="1"/>
  <c r="M298" i="8"/>
  <c r="O298" i="8"/>
  <c r="M267" i="8"/>
  <c r="O267" i="8"/>
  <c r="M122" i="8"/>
  <c r="O122" i="8" s="1"/>
  <c r="M39" i="1"/>
  <c r="K215" i="1"/>
  <c r="L215" i="1" s="1"/>
  <c r="M215" i="1" s="1"/>
  <c r="K260" i="1"/>
  <c r="L260" i="1"/>
  <c r="M260" i="1" s="1"/>
  <c r="K403" i="1"/>
  <c r="L403" i="1" s="1"/>
  <c r="M403" i="1" s="1"/>
  <c r="K455" i="1"/>
  <c r="L455" i="1" s="1"/>
  <c r="M455" i="1" s="1"/>
  <c r="K552" i="1"/>
  <c r="L552" i="1"/>
  <c r="M552" i="1" s="1"/>
  <c r="K538" i="1"/>
  <c r="L538" i="1" s="1"/>
  <c r="M538" i="1" s="1"/>
  <c r="K587" i="1"/>
  <c r="L587" i="1"/>
  <c r="M587" i="1"/>
  <c r="K842" i="1"/>
  <c r="L842" i="1" s="1"/>
  <c r="M842" i="1" s="1"/>
  <c r="K910" i="1"/>
  <c r="L910" i="1"/>
  <c r="M910" i="1"/>
  <c r="K175" i="1"/>
  <c r="L175" i="1" s="1"/>
  <c r="M175" i="1" s="1"/>
  <c r="K266" i="1"/>
  <c r="L266" i="1"/>
  <c r="M266" i="1"/>
  <c r="L87" i="1"/>
  <c r="M87" i="1" s="1"/>
  <c r="L137" i="1"/>
  <c r="M137" i="1"/>
  <c r="L155" i="1"/>
  <c r="M155" i="1" s="1"/>
  <c r="L291" i="1"/>
  <c r="M291" i="1" s="1"/>
  <c r="L322" i="1"/>
  <c r="M322" i="1"/>
  <c r="L382" i="1"/>
  <c r="M382" i="1"/>
  <c r="L550" i="1"/>
  <c r="M550" i="1" s="1"/>
  <c r="L846" i="1"/>
  <c r="M846" i="1" s="1"/>
  <c r="L882" i="1"/>
  <c r="M882" i="1" s="1"/>
  <c r="M187" i="8" l="1"/>
  <c r="O187" i="8" s="1"/>
  <c r="M226" i="8"/>
  <c r="O226" i="8" s="1"/>
  <c r="M76" i="8"/>
  <c r="O76" i="8" s="1"/>
  <c r="M239" i="8"/>
  <c r="O239" i="8" s="1"/>
  <c r="M133" i="8"/>
  <c r="O133" i="8" s="1"/>
  <c r="M99" i="8"/>
  <c r="O99" i="8" s="1"/>
  <c r="M31" i="8"/>
  <c r="O31" i="8" s="1"/>
  <c r="M15" i="8"/>
  <c r="O15" i="8" s="1"/>
  <c r="M217" i="8"/>
  <c r="O217" i="8" s="1"/>
  <c r="M46" i="8"/>
  <c r="O46" i="8" s="1"/>
  <c r="M81" i="8"/>
  <c r="O81" i="8" s="1"/>
  <c r="M131" i="8"/>
  <c r="O131" i="8" s="1"/>
  <c r="L144" i="8"/>
  <c r="M144" i="8" s="1"/>
  <c r="O144" i="8" s="1"/>
  <c r="M89" i="8"/>
  <c r="O89" i="8" s="1"/>
  <c r="L233" i="8"/>
  <c r="M233" i="8" s="1"/>
  <c r="O233" i="8" s="1"/>
  <c r="M112" i="8"/>
  <c r="O112" i="8" s="1"/>
  <c r="M240" i="8"/>
  <c r="O240" i="8" s="1"/>
  <c r="M44" i="8"/>
  <c r="O44" i="8" s="1"/>
  <c r="M165" i="8"/>
  <c r="O165" i="8" s="1"/>
  <c r="M86" i="8"/>
  <c r="O86" i="8" s="1"/>
  <c r="M98" i="8"/>
  <c r="O98" i="8" s="1"/>
  <c r="M189" i="8"/>
  <c r="O189" i="8" s="1"/>
  <c r="M277" i="8"/>
  <c r="O277" i="8" s="1"/>
  <c r="M40" i="8"/>
  <c r="O40" i="8" s="1"/>
  <c r="M75" i="8"/>
  <c r="O75" i="8" s="1"/>
  <c r="M155" i="8"/>
  <c r="O155" i="8" s="1"/>
  <c r="M196" i="8"/>
  <c r="O196" i="8" s="1"/>
  <c r="M171" i="8"/>
  <c r="O171" i="8" s="1"/>
  <c r="M47" i="8"/>
  <c r="O47" i="8" s="1"/>
  <c r="M127" i="8"/>
  <c r="O127" i="8" s="1"/>
  <c r="M63" i="8"/>
  <c r="O63" i="8" s="1"/>
  <c r="M42" i="8"/>
  <c r="O42" i="8" s="1"/>
  <c r="M21" i="8"/>
  <c r="O21" i="8" s="1"/>
  <c r="M137" i="8"/>
  <c r="O137" i="8" s="1"/>
  <c r="T294" i="8"/>
  <c r="M213" i="8"/>
  <c r="O213" i="8" s="1"/>
  <c r="M82" i="9"/>
  <c r="O82" i="9" s="1"/>
  <c r="M66" i="9"/>
  <c r="O66" i="9" s="1"/>
  <c r="M23" i="9"/>
  <c r="O23" i="9" s="1"/>
  <c r="M17" i="9"/>
  <c r="O17" i="9" s="1"/>
  <c r="M83" i="9"/>
  <c r="O83" i="9" s="1"/>
  <c r="M24" i="9"/>
  <c r="O24" i="9" s="1"/>
  <c r="M26" i="9"/>
  <c r="O26" i="9" s="1"/>
  <c r="M109" i="8"/>
  <c r="O109" i="8" s="1"/>
  <c r="L209" i="8"/>
  <c r="M209" i="8" s="1"/>
  <c r="O209" i="8" s="1"/>
  <c r="L78" i="9"/>
  <c r="M78" i="9" s="1"/>
  <c r="O78" i="9" s="1"/>
  <c r="L7" i="8"/>
  <c r="M7" i="8"/>
  <c r="O7" i="8" s="1"/>
  <c r="M56" i="8"/>
  <c r="O56" i="8" s="1"/>
  <c r="M146" i="8"/>
  <c r="O146" i="8" s="1"/>
  <c r="L197" i="8"/>
  <c r="M197" i="8" s="1"/>
  <c r="O197" i="8" s="1"/>
  <c r="L186" i="8"/>
  <c r="M186" i="8"/>
  <c r="O186" i="8" s="1"/>
  <c r="M33" i="9"/>
  <c r="O33" i="9" s="1"/>
  <c r="L55" i="9"/>
  <c r="M55" i="9" s="1"/>
  <c r="O55" i="9" s="1"/>
  <c r="M24" i="8"/>
  <c r="O24" i="8" s="1"/>
  <c r="L100" i="8"/>
  <c r="M100" i="8"/>
  <c r="O100" i="8" s="1"/>
  <c r="L13" i="8"/>
  <c r="M13" i="8"/>
  <c r="O13" i="8" s="1"/>
  <c r="M37" i="8"/>
  <c r="O37" i="8" s="1"/>
  <c r="M90" i="8"/>
  <c r="O90" i="8" s="1"/>
  <c r="L242" i="8"/>
  <c r="M242" i="8"/>
  <c r="O242" i="8" s="1"/>
  <c r="L254" i="8"/>
  <c r="M254" i="8" s="1"/>
  <c r="O254" i="8" s="1"/>
  <c r="L71" i="9"/>
  <c r="M71" i="9" s="1"/>
  <c r="O71" i="9" s="1"/>
  <c r="L78" i="8"/>
  <c r="M78" i="8" s="1"/>
  <c r="O78" i="8" s="1"/>
  <c r="M276" i="8"/>
  <c r="O276" i="8" s="1"/>
  <c r="M50" i="8"/>
  <c r="O50" i="8" s="1"/>
  <c r="M129" i="8"/>
  <c r="O129" i="8" s="1"/>
  <c r="L228" i="8"/>
  <c r="M228" i="8" s="1"/>
  <c r="O228" i="8" s="1"/>
  <c r="M39" i="8"/>
  <c r="O39" i="8" s="1"/>
  <c r="M279" i="8"/>
  <c r="O279" i="8" s="1"/>
  <c r="L61" i="9"/>
  <c r="M61" i="9"/>
  <c r="O61" i="9" s="1"/>
  <c r="M205" i="8"/>
  <c r="O205" i="8" s="1"/>
  <c r="M113" i="8"/>
  <c r="O113" i="8" s="1"/>
  <c r="M54" i="9"/>
  <c r="O54" i="9" s="1"/>
  <c r="M28" i="8"/>
  <c r="O28" i="8" s="1"/>
  <c r="M194" i="8"/>
  <c r="O194" i="8" s="1"/>
  <c r="L5" i="9"/>
  <c r="M5" i="9" s="1"/>
  <c r="L96" i="8"/>
  <c r="M96" i="8" s="1"/>
  <c r="O96" i="8" s="1"/>
  <c r="M108" i="8"/>
  <c r="O108" i="8" s="1"/>
  <c r="L218" i="8"/>
  <c r="M218" i="8"/>
  <c r="O218" i="8" s="1"/>
  <c r="M80" i="8"/>
  <c r="O80" i="8" s="1"/>
  <c r="M105" i="8"/>
  <c r="O105" i="8" s="1"/>
  <c r="M138" i="8"/>
  <c r="O138" i="8" s="1"/>
  <c r="M162" i="8"/>
  <c r="O162" i="8" s="1"/>
  <c r="L208" i="8"/>
  <c r="M208" i="8"/>
  <c r="O208" i="8" s="1"/>
  <c r="L81" i="9"/>
  <c r="M81" i="9"/>
  <c r="O81" i="9" s="1"/>
  <c r="M92" i="9"/>
  <c r="O92" i="9" s="1"/>
  <c r="M216" i="8"/>
  <c r="O216" i="8" s="1"/>
  <c r="M42" i="9"/>
  <c r="O42" i="9" s="1"/>
  <c r="M255" i="8"/>
  <c r="O255" i="8" s="1"/>
  <c r="L115" i="8"/>
  <c r="M115" i="8"/>
  <c r="O115" i="8" s="1"/>
  <c r="L160" i="8"/>
  <c r="M160" i="8" s="1"/>
  <c r="O160" i="8" s="1"/>
  <c r="L83" i="8"/>
  <c r="M83" i="8"/>
  <c r="O83" i="8" s="1"/>
  <c r="M268" i="8"/>
  <c r="O268" i="8" s="1"/>
  <c r="L119" i="8"/>
  <c r="M119" i="8"/>
  <c r="O119" i="8" s="1"/>
  <c r="M150" i="8"/>
  <c r="O150" i="8" s="1"/>
  <c r="M175" i="8"/>
  <c r="O175" i="8" s="1"/>
  <c r="L8" i="9"/>
  <c r="M8" i="9"/>
  <c r="O8" i="9" s="1"/>
  <c r="T8" i="9" s="1"/>
  <c r="M190" i="8"/>
  <c r="O190" i="8" s="1"/>
  <c r="M231" i="8"/>
  <c r="O231" i="8" s="1"/>
  <c r="M94" i="8"/>
  <c r="O94" i="8" s="1"/>
  <c r="M110" i="8"/>
  <c r="O110" i="8" s="1"/>
  <c r="M50" i="9"/>
  <c r="O50" i="9" s="1"/>
  <c r="M38" i="8"/>
  <c r="O38" i="8" s="1"/>
  <c r="M49" i="8"/>
  <c r="O49" i="8" s="1"/>
  <c r="M123" i="8"/>
  <c r="O123" i="8" s="1"/>
  <c r="M11" i="9"/>
  <c r="O11" i="9" s="1"/>
  <c r="L32" i="9"/>
  <c r="M32" i="9"/>
  <c r="O32" i="9" s="1"/>
  <c r="L191" i="8"/>
  <c r="M191" i="8"/>
  <c r="O191" i="8" s="1"/>
  <c r="L76" i="9"/>
  <c r="M76" i="9"/>
  <c r="O76" i="9" s="1"/>
  <c r="T270" i="8"/>
  <c r="M203" i="8"/>
  <c r="O203" i="8" s="1"/>
  <c r="M145" i="8"/>
  <c r="O145" i="8" s="1"/>
  <c r="M273" i="8"/>
  <c r="O273" i="8" s="1"/>
  <c r="L30" i="2"/>
  <c r="M30" i="2" s="1"/>
  <c r="M40" i="9"/>
  <c r="O40" i="9" s="1"/>
  <c r="L169" i="1"/>
  <c r="M169" i="1" s="1"/>
  <c r="L798" i="1"/>
  <c r="M798" i="1" s="1"/>
  <c r="L80" i="2"/>
  <c r="M80" i="2" s="1"/>
  <c r="M109" i="9"/>
  <c r="O109" i="9" s="1"/>
  <c r="M264" i="8"/>
  <c r="O264" i="8" s="1"/>
  <c r="L247" i="2"/>
  <c r="M247" i="2" s="1"/>
  <c r="M282" i="2"/>
  <c r="L419" i="1"/>
  <c r="M419" i="1" s="1"/>
  <c r="L71" i="2"/>
  <c r="M71" i="2" s="1"/>
  <c r="L92" i="2"/>
  <c r="M92" i="2" s="1"/>
  <c r="L268" i="2"/>
  <c r="M268" i="2" s="1"/>
  <c r="L44" i="2"/>
  <c r="M44" i="2" s="1"/>
  <c r="L176" i="2"/>
  <c r="M176" i="2" s="1"/>
  <c r="L167" i="2"/>
  <c r="M167" i="2" s="1"/>
  <c r="L202" i="2"/>
  <c r="M202" i="2" s="1"/>
  <c r="M70" i="8"/>
  <c r="O70" i="8" s="1"/>
  <c r="L204" i="2"/>
  <c r="M204" i="2" s="1"/>
  <c r="L371" i="1"/>
  <c r="M371" i="1" s="1"/>
  <c r="L28" i="2"/>
  <c r="M28" i="2" s="1"/>
  <c r="L64" i="2"/>
  <c r="M64" i="2" s="1"/>
  <c r="L134" i="2"/>
  <c r="M134" i="2" s="1"/>
  <c r="L296" i="8"/>
  <c r="M296" i="8" s="1"/>
  <c r="O296" i="8" s="1"/>
  <c r="T300" i="8" s="1"/>
  <c r="L180" i="2"/>
  <c r="M180" i="2" s="1"/>
  <c r="K195" i="2"/>
  <c r="L195" i="2" s="1"/>
  <c r="M195" i="2" s="1"/>
  <c r="W295" i="8"/>
  <c r="L229" i="8"/>
  <c r="M229" i="8" s="1"/>
  <c r="O229" i="8" s="1"/>
  <c r="L245" i="8"/>
  <c r="M245" i="8" s="1"/>
  <c r="O245" i="8" s="1"/>
  <c r="M5" i="1"/>
  <c r="L244" i="8"/>
  <c r="M244" i="8"/>
  <c r="O244" i="8" s="1"/>
  <c r="L132" i="8"/>
  <c r="M132" i="8" s="1"/>
  <c r="O132" i="8" s="1"/>
  <c r="M166" i="8"/>
  <c r="O166" i="8" s="1"/>
  <c r="L176" i="8"/>
  <c r="M176" i="8"/>
  <c r="O176" i="8" s="1"/>
  <c r="M106" i="8"/>
  <c r="O106" i="8" s="1"/>
  <c r="L135" i="8"/>
  <c r="M135" i="8"/>
  <c r="O135" i="8" s="1"/>
  <c r="T7" i="8"/>
  <c r="L69" i="9"/>
  <c r="M69" i="9"/>
  <c r="O69" i="9" s="1"/>
  <c r="T12" i="8"/>
  <c r="L241" i="8"/>
  <c r="M241" i="8"/>
  <c r="O241" i="8" s="1"/>
  <c r="L25" i="9"/>
  <c r="M25" i="9" s="1"/>
  <c r="O25" i="9" s="1"/>
  <c r="L251" i="8"/>
  <c r="M251" i="8"/>
  <c r="O251" i="8" s="1"/>
  <c r="L104" i="8"/>
  <c r="M104" i="8" s="1"/>
  <c r="O104" i="8" s="1"/>
  <c r="L198" i="8"/>
  <c r="M198" i="8"/>
  <c r="O198" i="8" s="1"/>
  <c r="L252" i="8"/>
  <c r="M252" i="8"/>
  <c r="O252" i="8" s="1"/>
  <c r="L230" i="8"/>
  <c r="M230" i="8"/>
  <c r="O230" i="8" s="1"/>
  <c r="M58" i="9"/>
  <c r="O58" i="9" s="1"/>
  <c r="L67" i="9"/>
  <c r="M67" i="9"/>
  <c r="O67" i="9" s="1"/>
  <c r="L134" i="8"/>
  <c r="M134" i="8" s="1"/>
  <c r="O134" i="8" s="1"/>
  <c r="L200" i="8"/>
  <c r="M200" i="8"/>
  <c r="O200" i="8" s="1"/>
  <c r="L28" i="9"/>
  <c r="M28" i="9" s="1"/>
  <c r="O28" i="9" s="1"/>
  <c r="M79" i="9"/>
  <c r="O79" i="9" s="1"/>
  <c r="M86" i="9"/>
  <c r="O86" i="9" s="1"/>
  <c r="M23" i="8"/>
  <c r="O23" i="8" s="1"/>
  <c r="L87" i="8"/>
  <c r="M87" i="8"/>
  <c r="O87" i="8" s="1"/>
  <c r="L235" i="8"/>
  <c r="M235" i="8" s="1"/>
  <c r="O235" i="8" s="1"/>
  <c r="L49" i="9"/>
  <c r="M49" i="9"/>
  <c r="O49" i="9" s="1"/>
  <c r="L72" i="9"/>
  <c r="M72" i="9"/>
  <c r="O72" i="9" s="1"/>
  <c r="L111" i="8"/>
  <c r="M111" i="8" s="1"/>
  <c r="O111" i="8" s="1"/>
  <c r="M90" i="9"/>
  <c r="O90" i="9" s="1"/>
  <c r="L32" i="8"/>
  <c r="M32" i="8" s="1"/>
  <c r="O32" i="8" s="1"/>
  <c r="L54" i="8"/>
  <c r="M54" i="8" s="1"/>
  <c r="O54" i="8" s="1"/>
  <c r="M53" i="8"/>
  <c r="O53" i="8" s="1"/>
  <c r="L17" i="8"/>
  <c r="M17" i="8"/>
  <c r="O17" i="8" s="1"/>
  <c r="L101" i="8"/>
  <c r="M101" i="8"/>
  <c r="O101" i="8" s="1"/>
  <c r="L207" i="8"/>
  <c r="M207" i="8" s="1"/>
  <c r="O207" i="8" s="1"/>
  <c r="L238" i="8"/>
  <c r="M238" i="8" s="1"/>
  <c r="O238" i="8" s="1"/>
  <c r="L247" i="8"/>
  <c r="M247" i="8" s="1"/>
  <c r="O247" i="8" s="1"/>
  <c r="L22" i="9"/>
  <c r="M22" i="9" s="1"/>
  <c r="O22" i="9" s="1"/>
  <c r="M64" i="9"/>
  <c r="O64" i="9" s="1"/>
  <c r="M114" i="8"/>
  <c r="O114" i="8" s="1"/>
  <c r="M227" i="8"/>
  <c r="O227" i="8" s="1"/>
  <c r="L7" i="9"/>
  <c r="M7" i="9" s="1"/>
  <c r="O7" i="9" s="1"/>
  <c r="L82" i="8"/>
  <c r="M82" i="8" s="1"/>
  <c r="O82" i="8" s="1"/>
  <c r="L195" i="8"/>
  <c r="M195" i="8" s="1"/>
  <c r="O195" i="8" s="1"/>
  <c r="M202" i="8"/>
  <c r="O202" i="8" s="1"/>
  <c r="M257" i="8"/>
  <c r="O257" i="8" s="1"/>
  <c r="M73" i="9"/>
  <c r="O73" i="9" s="1"/>
  <c r="M73" i="8"/>
  <c r="O73" i="8" s="1"/>
  <c r="L18" i="8"/>
  <c r="M18" i="8" s="1"/>
  <c r="O18" i="8" s="1"/>
  <c r="L117" i="8"/>
  <c r="M117" i="8" s="1"/>
  <c r="O117" i="8" s="1"/>
  <c r="M161" i="8"/>
  <c r="O161" i="8" s="1"/>
  <c r="L62" i="9"/>
  <c r="M62" i="9" s="1"/>
  <c r="O62" i="9" s="1"/>
  <c r="M126" i="8"/>
  <c r="O126" i="8" s="1"/>
  <c r="L243" i="8"/>
  <c r="M243" i="8" s="1"/>
  <c r="O243" i="8" s="1"/>
  <c r="M60" i="8"/>
  <c r="O60" i="8" s="1"/>
  <c r="M84" i="8"/>
  <c r="O84" i="8" s="1"/>
  <c r="L102" i="8"/>
  <c r="M102" i="8" s="1"/>
  <c r="O102" i="8" s="1"/>
  <c r="M118" i="8"/>
  <c r="O118" i="8" s="1"/>
  <c r="M14" i="9"/>
  <c r="O14" i="9" s="1"/>
  <c r="L183" i="8"/>
  <c r="M183" i="8" s="1"/>
  <c r="O183" i="8" s="1"/>
  <c r="M199" i="8"/>
  <c r="O199" i="8" s="1"/>
  <c r="M92" i="8"/>
  <c r="O92" i="8" s="1"/>
  <c r="M136" i="8"/>
  <c r="O136" i="8" s="1"/>
  <c r="M85" i="9"/>
  <c r="O85" i="9" s="1"/>
  <c r="L30" i="8"/>
  <c r="M30" i="8" s="1"/>
  <c r="O30" i="8" s="1"/>
  <c r="L154" i="8"/>
  <c r="M154" i="8" s="1"/>
  <c r="O154" i="8" s="1"/>
  <c r="M45" i="9"/>
  <c r="O45" i="9" s="1"/>
  <c r="L278" i="8"/>
  <c r="M278" i="8"/>
  <c r="O278" i="8" s="1"/>
  <c r="L87" i="9"/>
  <c r="M87" i="9"/>
  <c r="O87" i="9" s="1"/>
  <c r="M65" i="8"/>
  <c r="O65" i="8" s="1"/>
  <c r="M121" i="8"/>
  <c r="O121" i="8" s="1"/>
  <c r="M220" i="8"/>
  <c r="O220" i="8" s="1"/>
  <c r="M21" i="9"/>
  <c r="O21" i="9" s="1"/>
  <c r="M59" i="9"/>
  <c r="O59" i="9" s="1"/>
  <c r="M26" i="8"/>
  <c r="O26" i="8" s="1"/>
  <c r="M16" i="9"/>
  <c r="O16" i="9" s="1"/>
  <c r="M45" i="8"/>
  <c r="O45" i="8" s="1"/>
  <c r="M280" i="8"/>
  <c r="O280" i="8" s="1"/>
  <c r="M70" i="9"/>
  <c r="O70" i="9" s="1"/>
  <c r="L106" i="9"/>
  <c r="M106" i="9" s="1"/>
  <c r="O106" i="9" s="1"/>
  <c r="K61" i="2"/>
  <c r="L61" i="2"/>
  <c r="M61" i="2" s="1"/>
  <c r="L766" i="1"/>
  <c r="M766" i="1" s="1"/>
  <c r="L273" i="2"/>
  <c r="M273" i="2" s="1"/>
  <c r="K265" i="2"/>
  <c r="L265" i="2" s="1"/>
  <c r="M265" i="2" s="1"/>
  <c r="K274" i="2"/>
  <c r="L274" i="2"/>
  <c r="M274" i="2" s="1"/>
  <c r="M103" i="9"/>
  <c r="O103" i="9" s="1"/>
  <c r="L5" i="2"/>
  <c r="L38" i="2"/>
  <c r="M38" i="2" s="1"/>
  <c r="L108" i="2"/>
  <c r="M108" i="2" s="1"/>
  <c r="K200" i="2"/>
  <c r="L200" i="2"/>
  <c r="M200" i="2" s="1"/>
  <c r="M102" i="9"/>
  <c r="O102" i="9" s="1"/>
  <c r="L861" i="1"/>
  <c r="M861" i="1" s="1"/>
  <c r="K6" i="2"/>
  <c r="L6" i="2"/>
  <c r="M6" i="2" s="1"/>
  <c r="L39" i="2"/>
  <c r="M39" i="2" s="1"/>
  <c r="L95" i="9"/>
  <c r="M95" i="9" s="1"/>
  <c r="O95" i="9" s="1"/>
  <c r="K97" i="2"/>
  <c r="L97" i="2"/>
  <c r="M97" i="2" s="1"/>
  <c r="K222" i="2"/>
  <c r="L222" i="2" s="1"/>
  <c r="M222" i="2" s="1"/>
  <c r="K726" i="1"/>
  <c r="L726" i="1"/>
  <c r="M726" i="1" s="1"/>
  <c r="L52" i="2"/>
  <c r="M52" i="2" s="1"/>
  <c r="L168" i="2"/>
  <c r="M168" i="2" s="1"/>
  <c r="S111" i="9"/>
  <c r="L31" i="2"/>
  <c r="M31" i="2" s="1"/>
  <c r="L191" i="2"/>
  <c r="M191" i="2" s="1"/>
  <c r="K125" i="1"/>
  <c r="K931" i="1" s="1"/>
  <c r="L125" i="1"/>
  <c r="M125" i="1" s="1"/>
  <c r="K54" i="2"/>
  <c r="L54" i="2" s="1"/>
  <c r="M54" i="2" s="1"/>
  <c r="K170" i="2"/>
  <c r="L170" i="2"/>
  <c r="M170" i="2" s="1"/>
  <c r="L566" i="1"/>
  <c r="M566" i="1" s="1"/>
  <c r="K70" i="2"/>
  <c r="L70" i="2"/>
  <c r="M70" i="2" s="1"/>
  <c r="L238" i="2"/>
  <c r="M238" i="2" s="1"/>
  <c r="K56" i="2"/>
  <c r="L56" i="2" s="1"/>
  <c r="M56" i="2" s="1"/>
  <c r="L524" i="1"/>
  <c r="M524" i="1" s="1"/>
  <c r="K81" i="2"/>
  <c r="L81" i="2"/>
  <c r="M81" i="2" s="1"/>
  <c r="L126" i="2"/>
  <c r="M126" i="2" s="1"/>
  <c r="L160" i="2"/>
  <c r="M160" i="2" s="1"/>
  <c r="L193" i="2"/>
  <c r="M193" i="2" s="1"/>
  <c r="K319" i="1"/>
  <c r="L319" i="1"/>
  <c r="M319" i="1" s="1"/>
  <c r="K58" i="2"/>
  <c r="L58" i="2"/>
  <c r="M58" i="2" s="1"/>
  <c r="K212" i="1"/>
  <c r="L212" i="1"/>
  <c r="M212" i="1" s="1"/>
  <c r="L25" i="2"/>
  <c r="M25" i="2" s="1"/>
  <c r="L127" i="2"/>
  <c r="M127" i="2" s="1"/>
  <c r="L229" i="2"/>
  <c r="M229" i="2" s="1"/>
  <c r="L241" i="2"/>
  <c r="M241" i="2" s="1"/>
  <c r="M107" i="9"/>
  <c r="O107" i="9" s="1"/>
  <c r="K268" i="1"/>
  <c r="L268" i="1"/>
  <c r="M268" i="1" s="1"/>
  <c r="K46" i="2"/>
  <c r="L46" i="2" s="1"/>
  <c r="M46" i="2" s="1"/>
  <c r="K182" i="2"/>
  <c r="L182" i="2"/>
  <c r="M182" i="2" s="1"/>
  <c r="L147" i="1"/>
  <c r="M147" i="1" s="1"/>
  <c r="M104" i="9"/>
  <c r="O104" i="9" s="1"/>
  <c r="M105" i="9"/>
  <c r="O105" i="9" s="1"/>
  <c r="L125" i="2"/>
  <c r="M125" i="2" s="1"/>
  <c r="L218" i="2"/>
  <c r="M218" i="2" s="1"/>
  <c r="L245" i="2"/>
  <c r="M245" i="2" s="1"/>
  <c r="L99" i="9"/>
  <c r="M99" i="9" s="1"/>
  <c r="O99" i="9" s="1"/>
  <c r="L101" i="9"/>
  <c r="M101" i="9" s="1"/>
  <c r="O101" i="9" s="1"/>
  <c r="T101" i="9" s="1"/>
  <c r="T285" i="8" l="1"/>
  <c r="T276" i="8"/>
  <c r="X295" i="8" s="1"/>
  <c r="T92" i="9"/>
  <c r="T24" i="9"/>
  <c r="T99" i="9"/>
  <c r="T87" i="9"/>
  <c r="T162" i="8"/>
  <c r="T48" i="9"/>
  <c r="T192" i="8"/>
  <c r="T64" i="8"/>
  <c r="T19" i="8"/>
  <c r="T229" i="8"/>
  <c r="T39" i="9"/>
  <c r="O111" i="9"/>
  <c r="T7" i="9"/>
  <c r="K277" i="2"/>
  <c r="L931" i="1"/>
  <c r="L932" i="1" s="1"/>
  <c r="T250" i="8"/>
  <c r="T110" i="9"/>
  <c r="T75" i="9"/>
  <c r="T261" i="8"/>
  <c r="M931" i="1"/>
  <c r="L277" i="2"/>
  <c r="L278" i="2" s="1"/>
  <c r="M5" i="2"/>
  <c r="M277" i="2" s="1"/>
  <c r="O302" i="8"/>
  <c r="T122" i="8"/>
  <c r="T302" i="8" l="1"/>
  <c r="T111" i="9"/>
</calcChain>
</file>

<file path=xl/sharedStrings.xml><?xml version="1.0" encoding="utf-8"?>
<sst xmlns="http://schemas.openxmlformats.org/spreadsheetml/2006/main" count="6552" uniqueCount="3884">
  <si>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</si>
  <si>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</si>
  <si>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</si>
  <si>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</si>
  <si>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</si>
  <si>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</si>
  <si>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</si>
  <si>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</si>
  <si>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</si>
  <si>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</si>
  <si>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</si>
  <si>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</si>
  <si>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</si>
  <si>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</si>
  <si>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</si>
  <si>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</si>
  <si>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</si>
  <si>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</si>
  <si>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</si>
  <si>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</si>
  <si>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</si>
  <si>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</si>
  <si>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</si>
  <si>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</si>
  <si>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</si>
  <si>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</si>
  <si>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</si>
  <si>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</si>
  <si>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</si>
  <si>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</si>
  <si>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</si>
  <si>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</si>
  <si>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</si>
  <si>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</si>
  <si>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</si>
  <si>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</si>
  <si>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</si>
  <si>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</si>
  <si>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</si>
  <si>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</si>
  <si>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</si>
  <si>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</si>
  <si>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</si>
  <si>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</si>
  <si>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</si>
  <si>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</si>
  <si>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</si>
  <si>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</si>
  <si>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</si>
  <si>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</si>
  <si>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</si>
  <si>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</si>
  <si>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</si>
  <si>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</si>
  <si>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</si>
  <si>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</si>
  <si>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</si>
  <si>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</si>
  <si>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</si>
  <si>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</si>
  <si>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</si>
  <si>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</si>
  <si>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</si>
  <si>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</si>
  <si>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</si>
  <si>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</si>
  <si>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</si>
  <si>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</si>
  <si>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</si>
  <si>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</si>
  <si>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</si>
  <si>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</si>
  <si>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</si>
  <si>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</si>
  <si>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</si>
  <si>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</si>
  <si>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</si>
  <si>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</si>
  <si>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</si>
  <si>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</si>
  <si>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</si>
  <si>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</si>
  <si>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</si>
  <si>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</si>
  <si>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</si>
  <si>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</si>
  <si>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</si>
  <si>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</si>
  <si>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</si>
  <si>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</si>
  <si>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</si>
  <si>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</si>
  <si>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</si>
  <si>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</si>
  <si>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</si>
  <si>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</si>
  <si>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</si>
  <si>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</si>
  <si>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</si>
  <si>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</si>
  <si>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</si>
  <si>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</si>
  <si>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</si>
  <si>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</si>
  <si>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</si>
  <si>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</si>
  <si>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</si>
  <si>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</si>
  <si>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</si>
  <si>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</si>
  <si>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</si>
  <si>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</si>
  <si>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</si>
  <si>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</si>
  <si>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</si>
  <si>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</si>
  <si>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</si>
  <si>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</si>
  <si>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</si>
  <si>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</si>
  <si>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</si>
  <si>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</si>
  <si>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</si>
  <si>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</si>
  <si>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</si>
  <si>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</si>
  <si>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</si>
  <si>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</si>
  <si>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</si>
  <si>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</si>
  <si>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</si>
  <si>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</si>
  <si>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</si>
  <si>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</si>
  <si>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</si>
  <si>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</si>
  <si>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</si>
  <si>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</si>
  <si>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</si>
  <si>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</si>
  <si>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</si>
  <si>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</si>
  <si>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</si>
  <si>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</si>
  <si>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</si>
  <si>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</si>
  <si>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</si>
  <si>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</si>
  <si>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</si>
  <si>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</si>
  <si>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</si>
  <si>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</si>
  <si>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</si>
  <si>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</si>
  <si>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</si>
  <si>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</si>
  <si>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</si>
  <si>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</si>
  <si>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</si>
  <si>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</si>
  <si>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</si>
  <si>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</si>
  <si>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</si>
  <si>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</si>
  <si>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</si>
  <si>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</si>
  <si>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</si>
  <si>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</si>
  <si>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</si>
  <si>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</si>
  <si>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</si>
  <si>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</si>
  <si>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</si>
  <si>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</si>
  <si>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</si>
  <si>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</si>
  <si>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</si>
  <si>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</si>
  <si>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</si>
  <si>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</si>
  <si>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</si>
  <si>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</si>
  <si>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</si>
  <si>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</si>
  <si>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</si>
  <si>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</si>
  <si>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</si>
  <si>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</si>
  <si>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</si>
  <si>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</si>
  <si>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</si>
  <si>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</si>
  <si>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</si>
  <si>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</si>
  <si>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</si>
  <si>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</si>
  <si>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</si>
  <si>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</si>
  <si>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</si>
  <si>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</si>
  <si>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</si>
  <si>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</si>
  <si>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</si>
  <si>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</si>
  <si>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</si>
  <si>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</si>
  <si>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</si>
  <si>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</si>
  <si>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</si>
  <si>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</si>
  <si>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</si>
  <si>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</si>
  <si>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</si>
  <si>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</si>
  <si>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</si>
  <si>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</si>
  <si>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</si>
  <si>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</si>
  <si>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</si>
  <si>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</si>
  <si>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</si>
  <si>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</si>
  <si>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</si>
  <si>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</si>
  <si>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</si>
  <si>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</si>
  <si>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</si>
  <si>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</si>
  <si>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</si>
  <si>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</si>
  <si>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</si>
  <si>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</si>
  <si>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</si>
  <si>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</si>
  <si>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</si>
  <si>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</si>
  <si>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</si>
  <si>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</si>
  <si>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</si>
  <si>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</si>
  <si>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</si>
  <si>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</si>
  <si>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</si>
  <si>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</si>
  <si>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</si>
  <si>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</si>
  <si>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</si>
  <si>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</si>
  <si>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</si>
  <si>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</si>
  <si>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</si>
  <si>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</si>
  <si>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</si>
  <si>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</si>
  <si>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</si>
  <si>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</si>
  <si>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</si>
  <si>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</si>
  <si>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</si>
  <si>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</si>
  <si>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</si>
  <si>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</si>
  <si>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</si>
  <si>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</si>
  <si>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</si>
  <si>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</si>
  <si>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</si>
  <si>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</si>
  <si>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</si>
  <si>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</si>
  <si>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</si>
  <si>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</si>
  <si>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</si>
  <si>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</si>
  <si>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</si>
  <si>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</si>
  <si>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</si>
  <si>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</si>
  <si>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</si>
  <si>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</si>
  <si>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</si>
  <si>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</si>
  <si>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</si>
  <si>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</si>
  <si>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</si>
  <si>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</si>
  <si>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</si>
  <si>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</si>
  <si>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</si>
  <si>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</si>
  <si>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</si>
  <si>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</si>
  <si>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</si>
  <si>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</si>
  <si>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</si>
  <si>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</si>
  <si>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</si>
  <si>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</si>
  <si>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</si>
  <si>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</si>
  <si>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</si>
  <si>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</si>
  <si>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</si>
  <si>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</si>
  <si>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</si>
  <si>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</si>
  <si>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</si>
  <si>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</si>
  <si>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</si>
  <si>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</si>
  <si>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</si>
  <si>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</si>
  <si>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</si>
  <si>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</si>
  <si>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</si>
  <si>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</si>
  <si>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</si>
  <si>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</si>
  <si>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</si>
  <si>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</si>
  <si>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</si>
  <si>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</si>
  <si>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</si>
  <si>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</si>
  <si>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</si>
  <si>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</si>
  <si>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</si>
  <si>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</si>
  <si>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</si>
  <si>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</si>
  <si>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</si>
  <si>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</si>
  <si>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</si>
  <si>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</si>
  <si>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</si>
  <si>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</si>
  <si>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</si>
  <si>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</si>
  <si>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</si>
  <si>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</si>
  <si>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</si>
  <si>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</si>
  <si>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</si>
  <si>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</si>
  <si>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</si>
  <si>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</si>
  <si>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</si>
  <si>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</si>
  <si>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</si>
  <si>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</si>
  <si>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</si>
  <si>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</si>
  <si>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</si>
  <si>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</si>
  <si>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</si>
  <si>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</si>
  <si>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</si>
  <si>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</si>
  <si>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</si>
  <si>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</si>
  <si>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</si>
  <si>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</si>
  <si>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</si>
  <si>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</si>
  <si>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</si>
  <si>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</si>
  <si>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</si>
  <si>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</si>
  <si>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</si>
  <si>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</si>
  <si>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</si>
  <si>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</si>
  <si>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</si>
  <si>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</si>
  <si>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</si>
  <si>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</si>
  <si>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</si>
  <si>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</si>
  <si>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</si>
  <si>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</si>
  <si>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</si>
  <si>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</si>
  <si>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</si>
  <si>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</si>
  <si>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</si>
  <si>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</si>
  <si>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</si>
  <si>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</si>
  <si>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</si>
  <si>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</si>
  <si>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</si>
  <si>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</si>
  <si>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</si>
  <si>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</si>
  <si>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</si>
  <si>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</si>
  <si>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</si>
  <si>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</si>
  <si>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</si>
  <si>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</si>
  <si>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</si>
  <si>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</si>
  <si>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</si>
  <si>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</si>
  <si>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</si>
  <si>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</si>
  <si>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</si>
  <si>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</si>
  <si>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</si>
  <si>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</si>
  <si>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</si>
  <si>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</si>
  <si>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</si>
  <si>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</si>
  <si>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</si>
  <si>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</si>
  <si>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</si>
  <si>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</si>
  <si>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</si>
  <si>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</si>
  <si>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</si>
  <si>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</si>
  <si>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</si>
  <si>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</si>
  <si>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</si>
  <si>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</si>
  <si>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</si>
  <si>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</si>
  <si>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</si>
  <si>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</si>
  <si>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</si>
  <si>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</si>
  <si>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</si>
  <si>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</si>
  <si>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</si>
  <si>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</si>
  <si>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</si>
  <si>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</si>
  <si>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</si>
  <si>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</si>
  <si>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</si>
  <si>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</si>
  <si>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</si>
  <si>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</si>
  <si>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</si>
  <si>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</si>
  <si>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</si>
  <si>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</si>
  <si>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</si>
  <si>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</si>
  <si>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</si>
  <si>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</si>
  <si>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</si>
  <si>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</si>
  <si>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</si>
  <si>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</si>
  <si>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</si>
  <si>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</si>
  <si>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</si>
  <si>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</si>
  <si>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</si>
  <si>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</si>
  <si>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</si>
  <si>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</si>
  <si>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</si>
  <si>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</si>
  <si>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</si>
  <si>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</si>
  <si>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</si>
  <si>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</si>
  <si>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</si>
  <si>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</si>
  <si>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</si>
  <si>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</si>
  <si>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</si>
  <si>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</si>
  <si>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</si>
  <si>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</si>
  <si>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</si>
  <si>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</si>
  <si>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</si>
  <si>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</si>
  <si>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</si>
  <si>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</si>
  <si>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</si>
  <si>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</si>
  <si>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</si>
  <si>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</si>
  <si>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</si>
  <si>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</si>
  <si>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</si>
  <si>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</si>
  <si>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</si>
  <si>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</si>
  <si>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</si>
  <si>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</si>
  <si>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</si>
  <si>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</si>
  <si>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</si>
  <si>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</si>
  <si>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</si>
  <si>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</si>
  <si>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</si>
  <si>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</si>
  <si>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</si>
  <si>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</si>
  <si>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</si>
  <si>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</si>
  <si>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</si>
  <si>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</si>
  <si>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</si>
  <si>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</si>
  <si>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</si>
  <si>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</si>
  <si>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</si>
  <si>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</si>
  <si>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</si>
  <si>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</si>
  <si>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</si>
  <si>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</si>
  <si>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</si>
  <si>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</si>
  <si>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</si>
  <si>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</si>
  <si>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</si>
  <si>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</si>
  <si>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</si>
  <si>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</si>
  <si>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</si>
  <si>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</si>
  <si>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</si>
  <si>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</si>
  <si>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</si>
  <si>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</si>
  <si>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</si>
  <si>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</si>
  <si>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</si>
  <si>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</si>
  <si>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</si>
  <si>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</si>
  <si>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</si>
  <si>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</si>
  <si>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</si>
  <si>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</si>
  <si>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</si>
  <si>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</si>
  <si>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</si>
  <si>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</si>
  <si>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</si>
  <si>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</si>
  <si>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</si>
  <si>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</si>
  <si>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</si>
  <si>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</si>
  <si>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</si>
  <si>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</si>
  <si>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</si>
  <si>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</si>
  <si>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</si>
  <si>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</si>
  <si>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</si>
  <si>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</si>
  <si>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</si>
  <si>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</si>
  <si>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</si>
  <si>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</si>
  <si>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</si>
  <si>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</si>
  <si>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</si>
  <si>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</si>
  <si>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</si>
  <si>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</si>
  <si>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</si>
  <si>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</si>
  <si>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</si>
  <si>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</si>
  <si>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</si>
  <si>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</si>
  <si>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</si>
  <si>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</si>
  <si>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</si>
  <si>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</si>
  <si>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</si>
  <si>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</si>
  <si>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</si>
  <si>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</si>
  <si>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</si>
  <si>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</si>
  <si>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</si>
  <si>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</si>
  <si>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</si>
  <si>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</si>
  <si>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</si>
  <si>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</si>
  <si>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</si>
  <si>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</si>
  <si>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</si>
  <si>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</si>
  <si>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</si>
  <si>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</si>
  <si>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</si>
  <si>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</si>
  <si>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</si>
  <si>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</si>
  <si>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</si>
  <si>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</si>
  <si>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</si>
  <si>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</si>
  <si>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</si>
  <si>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</si>
  <si>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</si>
  <si>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</si>
  <si>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</si>
  <si>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</si>
  <si>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</si>
  <si>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</si>
  <si>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</si>
  <si>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</si>
  <si>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</si>
  <si>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</si>
  <si>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</si>
  <si>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</si>
  <si>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</si>
  <si>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</si>
  <si>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</si>
  <si>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</si>
  <si>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</si>
  <si>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</si>
  <si>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</si>
  <si>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</si>
  <si>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</si>
  <si>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</si>
  <si>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</si>
  <si>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</si>
  <si>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</si>
  <si>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</si>
  <si>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</si>
  <si>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</si>
  <si>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</si>
  <si>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</si>
  <si>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</si>
  <si>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</si>
  <si>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</si>
  <si>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</si>
  <si>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</si>
  <si>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</si>
  <si>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</si>
  <si>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</si>
  <si>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</si>
  <si>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</si>
  <si>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</si>
  <si>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</si>
  <si>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</si>
  <si>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</si>
  <si>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</si>
  <si>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</si>
  <si>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</si>
  <si>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</si>
  <si>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</si>
  <si>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</si>
  <si>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</si>
  <si>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</si>
  <si>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</si>
  <si>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</si>
  <si>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</si>
  <si>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</si>
  <si>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</si>
  <si>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</si>
  <si>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</si>
  <si>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</si>
  <si>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</si>
  <si>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</si>
  <si>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</si>
  <si>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</si>
  <si>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</si>
  <si>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</si>
  <si>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</si>
  <si>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</si>
  <si>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</si>
  <si>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</si>
  <si>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</si>
  <si>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</si>
  <si>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</si>
  <si>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</si>
  <si>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</si>
  <si>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</si>
  <si>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</si>
  <si>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</si>
  <si>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</si>
  <si>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</si>
  <si>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</si>
  <si>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</si>
  <si>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</si>
  <si>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</si>
  <si>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</si>
  <si>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</si>
  <si>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</si>
  <si>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</si>
  <si>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</si>
  <si>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</si>
  <si>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</si>
  <si>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</si>
  <si>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</si>
  <si>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</si>
  <si>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</si>
  <si>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</si>
  <si>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</si>
  <si>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</si>
  <si>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</si>
  <si>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</si>
  <si>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</si>
  <si>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</si>
  <si>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</si>
  <si>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</si>
  <si>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</si>
  <si>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</si>
  <si>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</si>
  <si>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</si>
  <si>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</si>
  <si>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</si>
  <si>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</si>
  <si>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</si>
  <si>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</si>
  <si>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</si>
  <si>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</si>
  <si>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</si>
  <si>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</si>
  <si>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</si>
  <si>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</si>
  <si>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</si>
  <si>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</si>
  <si>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</si>
  <si>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</si>
  <si>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</si>
  <si>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</si>
  <si>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</si>
  <si>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</si>
  <si>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</si>
  <si>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</si>
  <si>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</si>
  <si>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</si>
  <si>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</si>
  <si>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</si>
  <si>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</si>
  <si>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</si>
  <si>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</si>
  <si>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</si>
  <si>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</si>
  <si>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</si>
  <si>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</si>
  <si>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</si>
  <si>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</si>
  <si>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</si>
  <si>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</si>
  <si>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</si>
  <si>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</si>
  <si>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</si>
  <si>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</si>
  <si>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</si>
  <si>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</si>
  <si>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</si>
  <si>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</si>
  <si>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</si>
  <si>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</si>
  <si>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</si>
  <si>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</si>
  <si>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</si>
  <si>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</si>
  <si>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</si>
  <si>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</si>
  <si>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</si>
  <si>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</si>
  <si>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</si>
  <si>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</si>
  <si>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</si>
  <si>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</si>
  <si>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</si>
  <si>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</si>
  <si>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</si>
  <si>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</si>
  <si>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</si>
  <si>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</si>
  <si>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</si>
  <si>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</si>
  <si>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</si>
  <si>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</si>
  <si>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</si>
  <si>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</si>
  <si>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</si>
  <si>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</si>
  <si>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</si>
  <si>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</si>
  <si>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</si>
  <si>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</si>
  <si>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</si>
  <si>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</si>
  <si>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</si>
  <si>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</si>
  <si>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</si>
  <si>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</si>
  <si>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</si>
  <si>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</si>
  <si>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</si>
  <si>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</si>
  <si>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</si>
  <si>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</si>
  <si>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</si>
  <si>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</si>
  <si>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</si>
  <si>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</si>
  <si>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</si>
  <si>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</si>
  <si>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</si>
  <si>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</si>
  <si>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</si>
  <si>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</si>
  <si>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</si>
  <si>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</si>
  <si>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</si>
  <si>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</si>
  <si>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</si>
  <si>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</si>
  <si>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</si>
  <si>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</si>
  <si>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</si>
  <si>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</si>
  <si>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</si>
  <si>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</si>
  <si>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</si>
  <si>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</si>
  <si>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</si>
  <si>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</si>
  <si>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</si>
  <si>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</si>
  <si>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</si>
  <si>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</si>
  <si>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</si>
  <si>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</si>
  <si>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</si>
  <si>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</si>
  <si>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</si>
  <si>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</si>
  <si>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</si>
  <si>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</si>
  <si>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</si>
  <si>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</si>
  <si>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</si>
  <si>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</si>
  <si>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</si>
  <si>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</si>
  <si>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</si>
  <si>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</si>
  <si>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</si>
  <si>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</si>
  <si>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</si>
  <si>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</si>
  <si>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</si>
  <si>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</si>
  <si>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</si>
  <si>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</si>
  <si>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</si>
  <si>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</si>
  <si>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</si>
  <si>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</si>
  <si>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</si>
  <si>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</si>
  <si>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</si>
  <si>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</si>
  <si>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</si>
  <si>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</si>
  <si>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</si>
  <si>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</si>
  <si>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</si>
  <si>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</si>
  <si>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</si>
  <si>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</si>
  <si>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</si>
  <si>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</si>
  <si>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</si>
  <si>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</si>
  <si>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</si>
  <si>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</si>
  <si>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</si>
  <si>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</si>
  <si>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</si>
  <si>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</si>
  <si>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</si>
  <si>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</si>
  <si>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</si>
  <si>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</si>
  <si>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</si>
  <si>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</si>
  <si>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</si>
  <si>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</si>
  <si>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</si>
  <si>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</si>
  <si>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</si>
  <si>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</si>
  <si>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</si>
  <si>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</si>
  <si>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</si>
  <si>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</si>
  <si>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</si>
  <si>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</si>
  <si>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</si>
  <si>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</si>
  <si>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</si>
  <si>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</si>
  <si>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</si>
  <si>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</si>
  <si>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</si>
  <si>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</si>
  <si>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</si>
  <si>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</si>
  <si>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</si>
  <si>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</si>
  <si>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</si>
  <si>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</si>
  <si>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</si>
  <si>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</si>
  <si>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</si>
  <si>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</si>
  <si>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</si>
  <si>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</si>
  <si>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</si>
  <si>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</si>
  <si>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</si>
  <si>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</si>
  <si>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</si>
  <si>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</si>
  <si>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</si>
  <si>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</si>
  <si>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</si>
  <si>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</si>
  <si>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</si>
  <si>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</si>
  <si>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</si>
  <si>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</si>
  <si>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</si>
  <si>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</si>
  <si>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</si>
  <si>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</si>
  <si>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</si>
  <si>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</si>
  <si>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</si>
  <si>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</si>
  <si>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</si>
  <si>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</si>
  <si>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</si>
  <si>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</si>
  <si>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</si>
  <si>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</si>
  <si>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</si>
  <si>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</si>
  <si>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</si>
  <si>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</si>
  <si>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</si>
  <si>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</si>
  <si>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</si>
  <si>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</si>
  <si>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</si>
  <si>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</si>
  <si>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</si>
  <si>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</si>
  <si>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</si>
  <si>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</si>
  <si>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</si>
  <si>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</si>
  <si>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</si>
  <si>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</si>
  <si>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</si>
  <si>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</si>
  <si>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</si>
  <si>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</si>
  <si>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</si>
  <si>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</si>
  <si>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</si>
  <si>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</si>
  <si>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</si>
  <si>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</si>
  <si>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</si>
  <si>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</si>
  <si>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</si>
  <si>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</si>
  <si>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</si>
  <si>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</si>
  <si>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</si>
  <si>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</si>
  <si>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</si>
  <si>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</si>
  <si>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</si>
  <si>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</si>
  <si>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</si>
  <si>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</si>
  <si>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</si>
  <si>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</si>
  <si>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</si>
  <si>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</si>
  <si>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</si>
  <si>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</si>
  <si>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</si>
  <si>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</si>
  <si>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</si>
  <si>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</si>
  <si>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</si>
  <si>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</si>
  <si>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</si>
  <si>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</si>
  <si>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</si>
  <si>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</si>
  <si>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</si>
  <si>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</si>
  <si>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</si>
  <si>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</si>
  <si>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</si>
  <si>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</si>
  <si>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</si>
  <si>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</si>
  <si>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</si>
  <si>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</si>
  <si>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</si>
  <si>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</si>
  <si>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</si>
  <si>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</si>
  <si>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</si>
  <si>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</si>
  <si>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</si>
  <si>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</si>
  <si>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</si>
  <si>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</si>
  <si>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</si>
  <si>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</si>
  <si>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</si>
  <si>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</si>
  <si>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</si>
  <si>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</si>
  <si>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</si>
  <si>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</si>
  <si>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</si>
  <si>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</si>
  <si>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</si>
  <si>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</si>
  <si>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</si>
  <si>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</si>
  <si>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</si>
  <si>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</si>
  <si>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</si>
  <si>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</si>
  <si>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</si>
  <si>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</si>
  <si>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</si>
  <si>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</si>
  <si>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</si>
  <si>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</si>
  <si>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</si>
  <si>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</si>
  <si>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</si>
  <si>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</si>
  <si>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</si>
  <si>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</si>
  <si>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</si>
  <si>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</si>
  <si>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</si>
  <si>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</si>
  <si>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</si>
  <si>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</si>
  <si>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</si>
  <si>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</si>
  <si>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</si>
  <si>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</si>
  <si>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</si>
  <si>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</si>
  <si>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</si>
  <si>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</si>
  <si>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</si>
  <si>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</si>
  <si>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</si>
  <si>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</si>
  <si>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</si>
  <si>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</si>
  <si>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</si>
  <si>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</si>
  <si>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</si>
  <si>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</si>
  <si>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</si>
  <si>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</si>
  <si>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</si>
  <si>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</si>
  <si>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</si>
  <si>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</si>
  <si>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</si>
  <si>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</si>
  <si>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</si>
  <si>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</si>
  <si>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</si>
  <si>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</si>
  <si>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</si>
  <si>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</si>
  <si>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</si>
  <si>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</si>
  <si>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</si>
  <si>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</si>
  <si>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</si>
  <si>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</si>
  <si>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</si>
  <si>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</si>
  <si>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</si>
  <si>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</si>
  <si>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</si>
  <si>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</si>
  <si>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</si>
  <si>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</si>
  <si>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</si>
  <si>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</si>
  <si>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</si>
  <si>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</si>
  <si>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</si>
  <si>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</si>
  <si>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</si>
  <si>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</si>
  <si>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</si>
  <si>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</si>
  <si>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</si>
  <si>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</si>
  <si>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</si>
  <si>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</si>
  <si>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</si>
  <si>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</si>
  <si>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</si>
  <si>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</si>
  <si>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</si>
  <si>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</si>
  <si>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</si>
  <si>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</si>
  <si>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</si>
  <si>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</si>
  <si>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</si>
  <si>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</si>
  <si>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</si>
  <si>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</si>
  <si>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</si>
  <si>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</si>
  <si>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</si>
  <si>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</si>
  <si>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</si>
  <si>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</si>
  <si>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</si>
  <si>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</si>
  <si>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</si>
  <si>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</si>
  <si>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</si>
  <si>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</si>
  <si>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</si>
  <si>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</si>
  <si>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</si>
  <si>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</si>
  <si>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</si>
  <si>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</si>
  <si>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</si>
  <si>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</si>
  <si>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</si>
  <si>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</si>
  <si>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</si>
  <si>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</si>
  <si>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</si>
  <si>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</si>
  <si>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</si>
  <si>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</si>
  <si>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</si>
  <si>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</si>
  <si>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</si>
  <si>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</si>
  <si>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</si>
  <si>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</si>
  <si>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</si>
  <si>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</si>
  <si>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</si>
  <si>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</si>
  <si>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</si>
  <si>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</si>
  <si>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</si>
  <si>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</si>
  <si>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</si>
  <si>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</si>
  <si>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</si>
  <si>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</si>
  <si>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</si>
  <si>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</si>
  <si>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</si>
  <si>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</si>
  <si>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</si>
  <si>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</si>
  <si>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</si>
  <si>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</si>
  <si>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</si>
  <si>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</si>
  <si>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</si>
  <si>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</si>
  <si>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</si>
  <si>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</si>
  <si>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</si>
  <si>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</si>
  <si>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</si>
  <si>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</si>
  <si>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</si>
  <si>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</si>
  <si>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</si>
  <si>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</si>
  <si>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</si>
  <si>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</si>
  <si>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</si>
  <si>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</si>
  <si>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</si>
  <si>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</si>
  <si>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</si>
  <si>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</si>
  <si>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</si>
  <si>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</si>
  <si>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</si>
  <si>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</si>
  <si>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</si>
  <si>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</si>
  <si>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</si>
  <si>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</si>
  <si>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</si>
  <si>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</si>
  <si>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</si>
  <si>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</si>
  <si>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</si>
  <si>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</si>
  <si>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</si>
  <si>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</si>
  <si>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</si>
  <si>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</si>
  <si>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</si>
  <si>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</si>
  <si>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</si>
  <si>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</si>
  <si>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</si>
  <si>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</si>
  <si>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</si>
  <si>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</si>
  <si>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</si>
  <si>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</si>
  <si>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</si>
  <si>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</si>
  <si>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</si>
  <si>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</si>
  <si>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</si>
  <si>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</si>
  <si>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</si>
  <si>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</si>
  <si>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</si>
  <si>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</si>
  <si>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</si>
  <si>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</si>
  <si>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</si>
  <si>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</si>
  <si>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</si>
  <si>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</si>
  <si>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</si>
  <si>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</si>
  <si>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</si>
  <si>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</si>
  <si>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</si>
  <si>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</si>
  <si>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</si>
  <si>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</si>
  <si>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</si>
  <si>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</si>
  <si>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</si>
  <si>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</si>
  <si>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</si>
  <si>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</si>
  <si>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</si>
  <si>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</si>
  <si>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</si>
  <si>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</si>
  <si>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</si>
  <si>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</si>
  <si>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</si>
  <si>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</si>
  <si>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</si>
  <si>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</si>
  <si>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</si>
  <si>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</si>
  <si>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</si>
  <si>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</si>
  <si>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</si>
  <si>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</si>
  <si>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</si>
  <si>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</si>
  <si>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</si>
  <si>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</si>
  <si>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</si>
  <si>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</si>
  <si>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</si>
  <si>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</si>
  <si>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</si>
  <si>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</si>
  <si>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</si>
  <si>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</si>
  <si>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</si>
  <si>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</si>
  <si>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</si>
  <si>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</si>
  <si>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</si>
  <si>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</si>
  <si>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</si>
  <si>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</si>
  <si>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</si>
  <si>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</si>
  <si>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</si>
  <si>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</si>
  <si>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</si>
  <si>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</si>
  <si>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</si>
  <si>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</si>
  <si>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</si>
  <si>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</si>
  <si>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</si>
  <si>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</si>
  <si>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</si>
  <si>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</si>
  <si>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</si>
  <si>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</si>
  <si>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</si>
  <si>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</si>
  <si>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</si>
  <si>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</si>
  <si>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</si>
  <si>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</si>
  <si>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</si>
  <si>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</si>
  <si>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</si>
  <si>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</si>
  <si>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</si>
  <si>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</si>
  <si>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</si>
  <si>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</si>
  <si>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</si>
  <si>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</si>
  <si>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</si>
  <si>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</si>
  <si>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</si>
  <si>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</si>
  <si>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</si>
  <si>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</si>
  <si>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</si>
  <si>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</si>
  <si>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</si>
  <si>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</si>
  <si>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</si>
  <si>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</si>
  <si>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</si>
  <si>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</si>
  <si>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</si>
  <si>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</si>
  <si>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</si>
  <si>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</si>
  <si>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</si>
  <si>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</si>
  <si>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</si>
  <si>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</si>
  <si>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</si>
  <si>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</si>
  <si>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</si>
  <si>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</si>
  <si>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</si>
  <si>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</si>
  <si>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</si>
  <si>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</si>
  <si>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</si>
  <si>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</si>
  <si>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</si>
  <si>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</si>
  <si>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</si>
  <si>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</si>
  <si>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</si>
  <si>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</si>
  <si>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</si>
  <si>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</si>
  <si>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</si>
  <si>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</si>
  <si>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</si>
  <si>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</si>
  <si>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</si>
  <si>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</si>
  <si>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</si>
  <si>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</si>
  <si>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</si>
  <si>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</si>
  <si>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</si>
  <si>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</si>
  <si>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</si>
  <si>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</si>
  <si>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</si>
  <si>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</si>
  <si>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</si>
  <si>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</si>
  <si>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</si>
  <si>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</si>
  <si>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</si>
  <si>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</si>
  <si>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</si>
  <si>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</si>
  <si>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</si>
  <si>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</si>
  <si>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</si>
  <si>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</si>
  <si>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</si>
  <si>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</si>
  <si>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</si>
  <si>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</si>
  <si>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</si>
  <si>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</si>
  <si>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</si>
  <si>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</si>
  <si>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</si>
  <si>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</si>
  <si>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</si>
  <si>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</si>
  <si>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</si>
  <si>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</si>
  <si>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</si>
  <si>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</si>
  <si>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</si>
  <si>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</si>
  <si>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</si>
  <si>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</si>
  <si>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</si>
  <si>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</si>
  <si>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</si>
  <si>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</si>
  <si>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</si>
  <si>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</si>
  <si>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</si>
  <si>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</si>
  <si>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</si>
  <si>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</si>
  <si>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</si>
  <si>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</si>
  <si>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</si>
  <si>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</si>
  <si>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</si>
  <si>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</si>
  <si>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</si>
  <si>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</si>
  <si>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</si>
  <si>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</si>
  <si>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</si>
  <si>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</si>
  <si>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</si>
  <si>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</si>
  <si>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</si>
  <si>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</si>
  <si>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</si>
  <si>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</si>
  <si>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</si>
  <si>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</si>
  <si>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</si>
  <si>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</si>
  <si>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</si>
  <si>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</si>
  <si>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</si>
  <si>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</si>
  <si>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</si>
  <si>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</si>
  <si>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</si>
  <si>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</si>
  <si>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</si>
  <si>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</si>
  <si>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</si>
  <si>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</si>
  <si>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</si>
  <si>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</si>
  <si>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</si>
  <si>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</si>
  <si>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</si>
  <si>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</si>
  <si>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</si>
  <si>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</si>
  <si>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</si>
  <si>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</si>
  <si>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</si>
  <si>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</si>
  <si>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</si>
  <si>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</si>
  <si>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</si>
  <si>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</si>
  <si>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</si>
  <si>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</si>
  <si>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</si>
  <si>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</si>
  <si>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</si>
  <si>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</si>
  <si>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</si>
  <si>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</si>
  <si>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</si>
  <si>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</si>
  <si>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</si>
  <si>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</si>
  <si>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</si>
  <si>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</si>
  <si>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</si>
  <si>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</si>
  <si>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</si>
  <si>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</si>
  <si>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</si>
  <si>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</si>
  <si>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</si>
  <si>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</si>
  <si>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</si>
  <si>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</si>
  <si>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</si>
  <si>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</si>
  <si>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</si>
  <si>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</si>
  <si>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</si>
  <si>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</si>
  <si>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</si>
  <si>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</si>
  <si>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</si>
  <si>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</si>
  <si>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</si>
  <si>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</si>
  <si>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</si>
  <si>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</si>
  <si>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</si>
  <si>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</si>
  <si>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</si>
  <si>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</si>
  <si>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</si>
  <si>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</si>
  <si>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</si>
  <si>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</si>
  <si>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</si>
  <si>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</si>
  <si>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</si>
  <si>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</si>
  <si>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</si>
  <si>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</si>
  <si>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</si>
  <si>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</si>
  <si>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</si>
  <si>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</si>
  <si>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</si>
  <si>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</si>
  <si>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</si>
  <si>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</si>
  <si>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</si>
  <si>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</si>
  <si>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</si>
  <si>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</si>
  <si>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</si>
  <si>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</si>
  <si>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</si>
  <si>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</si>
  <si>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</si>
  <si>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</si>
  <si>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</si>
  <si>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</si>
  <si>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</si>
  <si>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</si>
  <si>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</si>
  <si>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</si>
  <si>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</si>
  <si>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</si>
  <si>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</si>
  <si>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</si>
  <si>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</si>
  <si>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</si>
  <si>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</si>
  <si>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</si>
  <si>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</si>
  <si>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</si>
  <si>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</si>
  <si>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</si>
  <si>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</si>
  <si>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</si>
  <si>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</si>
  <si>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</si>
  <si>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</si>
  <si>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</si>
  <si>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</si>
  <si>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</si>
  <si>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</si>
  <si>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</si>
  <si>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</si>
  <si>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</si>
  <si>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</si>
  <si>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</si>
  <si>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</si>
  <si>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</si>
  <si>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</si>
  <si>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</si>
  <si>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</si>
  <si>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</si>
  <si>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</si>
  <si>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</si>
  <si>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</si>
  <si>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</si>
  <si>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</si>
  <si>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</si>
  <si>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</si>
  <si>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</si>
  <si>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</si>
  <si>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</si>
  <si>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</si>
  <si>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</si>
  <si>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</si>
  <si>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</si>
  <si>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</si>
  <si>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</si>
  <si>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</si>
  <si>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</si>
  <si>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</si>
  <si>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</si>
  <si>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</si>
  <si>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</si>
  <si>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</si>
  <si>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</si>
  <si>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</si>
  <si>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</si>
  <si>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</si>
  <si>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</si>
  <si>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</si>
  <si>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</si>
  <si>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</si>
  <si>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</si>
  <si>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</si>
  <si>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</si>
  <si>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</si>
  <si>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</si>
  <si>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</si>
  <si>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</si>
  <si>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</si>
  <si>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</si>
  <si>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</si>
  <si>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</si>
  <si>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</si>
  <si>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</si>
  <si>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</si>
  <si>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</si>
  <si>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</si>
  <si>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</si>
  <si>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</si>
  <si>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</si>
  <si>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</si>
  <si>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</si>
  <si>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</si>
  <si>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</si>
  <si>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</si>
  <si>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</si>
  <si>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</si>
  <si>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</si>
  <si>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</si>
  <si>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</si>
  <si>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</si>
  <si>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</si>
  <si>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</si>
  <si>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</si>
  <si>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</si>
  <si>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</si>
  <si>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</si>
  <si>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</si>
  <si>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</si>
  <si>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</si>
  <si>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</si>
  <si>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</si>
  <si>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</si>
  <si>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</si>
  <si>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</si>
  <si>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</si>
  <si>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</si>
  <si>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</si>
  <si>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</si>
  <si>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</si>
  <si>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</si>
  <si>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</si>
  <si>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</si>
  <si>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</si>
  <si>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</si>
  <si>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</si>
  <si>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</si>
  <si>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</si>
  <si>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</si>
  <si>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</si>
  <si>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</si>
  <si>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</si>
  <si>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</si>
  <si>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</si>
  <si>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</si>
  <si>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</si>
  <si>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</si>
  <si>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</si>
  <si>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</si>
  <si>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</si>
  <si>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</si>
  <si>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</si>
  <si>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</si>
  <si>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</si>
  <si>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</si>
  <si>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</si>
  <si>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</si>
  <si>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</si>
  <si>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</si>
  <si>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</si>
  <si>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</si>
  <si>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</si>
  <si>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</si>
  <si>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</si>
  <si>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</si>
  <si>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</si>
  <si>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</si>
  <si>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</si>
  <si>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</si>
  <si>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</si>
  <si>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</si>
  <si>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</si>
  <si>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</si>
  <si>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</si>
  <si>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</si>
  <si>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</si>
  <si>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</si>
  <si>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</si>
  <si>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</si>
  <si>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</si>
  <si>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</si>
  <si>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</si>
  <si>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</si>
  <si>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</si>
  <si>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</si>
  <si>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</si>
  <si>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</si>
  <si>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</si>
  <si>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</si>
  <si>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</si>
  <si>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</si>
  <si>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</si>
  <si>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</si>
  <si>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</si>
  <si>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</si>
  <si>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</si>
  <si>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</si>
  <si>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</si>
  <si>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</si>
  <si>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</si>
  <si>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</si>
  <si>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</si>
  <si>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</si>
  <si>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</si>
  <si>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</si>
  <si>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</si>
  <si>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</si>
  <si>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</si>
  <si>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</si>
  <si>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</si>
  <si>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</si>
  <si>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</si>
  <si>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</si>
  <si>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</si>
  <si>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</si>
  <si>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</si>
  <si>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</si>
  <si>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</si>
  <si>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</si>
  <si>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</si>
  <si>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</si>
  <si>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</si>
  <si>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</si>
  <si>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</si>
  <si>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</si>
  <si>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</si>
  <si>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</si>
  <si>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</si>
  <si>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</si>
  <si>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</si>
  <si>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</si>
  <si>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</si>
  <si>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</si>
  <si>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</si>
  <si>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</si>
  <si>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</si>
  <si>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</si>
  <si>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</si>
  <si>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</si>
  <si>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</si>
  <si>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</si>
  <si>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</si>
  <si>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</si>
  <si>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</si>
  <si>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</si>
  <si>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</si>
  <si>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</si>
  <si>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</si>
  <si>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</si>
  <si>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</si>
  <si>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</si>
  <si>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</si>
  <si>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</si>
  <si>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</si>
  <si>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</si>
  <si>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</si>
  <si>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</si>
  <si>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</si>
  <si>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</si>
  <si>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</si>
  <si>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</si>
  <si>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</si>
  <si>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</si>
  <si>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</si>
  <si>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</si>
  <si>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</si>
  <si>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</si>
  <si>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</si>
  <si>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</si>
  <si>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</si>
  <si>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</si>
  <si>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</si>
  <si>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</si>
  <si>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</si>
  <si>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</si>
  <si>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</si>
  <si>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</si>
  <si>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</si>
  <si>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</si>
  <si>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</si>
  <si>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</si>
  <si>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</si>
  <si>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</si>
  <si>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</si>
  <si>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</si>
  <si>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</si>
  <si>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</si>
  <si>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</si>
  <si>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</si>
  <si>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</si>
  <si>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</si>
  <si>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</si>
  <si>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</si>
  <si>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</si>
  <si>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</si>
  <si>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</si>
  <si>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</si>
  <si>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</si>
  <si>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</si>
  <si>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</si>
  <si>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</si>
  <si>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</si>
  <si>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</si>
  <si>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</si>
  <si>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</si>
  <si>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</si>
  <si>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</si>
  <si>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</si>
  <si>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</si>
  <si>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</si>
  <si>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</si>
  <si>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</si>
  <si>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</si>
  <si>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</si>
  <si>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</si>
  <si>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</si>
  <si>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</si>
  <si>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</si>
  <si>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</si>
  <si>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</si>
  <si>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</si>
  <si>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</si>
  <si>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</si>
  <si>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</si>
  <si>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</si>
  <si>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</si>
  <si>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</si>
  <si>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</si>
  <si>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</si>
  <si>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</si>
  <si>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</si>
  <si>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</si>
  <si>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</si>
  <si>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</si>
  <si>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</si>
  <si>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</si>
  <si>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</si>
  <si>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</si>
  <si>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</si>
  <si>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</si>
  <si>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</si>
  <si>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</si>
  <si>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</si>
  <si>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</si>
  <si>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</si>
  <si>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</si>
  <si>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</si>
  <si>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</si>
  <si>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</si>
  <si>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</si>
  <si>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</si>
  <si>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</si>
  <si>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</si>
  <si>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</si>
  <si>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</si>
  <si>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</si>
  <si>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</si>
  <si>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</si>
  <si>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</si>
  <si>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</si>
  <si>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</si>
  <si>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</si>
  <si>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</si>
  <si>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</si>
  <si>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</si>
  <si>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</si>
  <si>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</si>
  <si>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</si>
  <si>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</si>
  <si>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</si>
  <si>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</si>
  <si>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</si>
  <si>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</si>
  <si>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</si>
  <si>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</si>
  <si>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</si>
  <si>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</si>
  <si>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</si>
  <si>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</si>
  <si>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</si>
  <si>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</si>
  <si>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</si>
  <si>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</si>
  <si>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</si>
  <si>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</si>
  <si>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</si>
  <si>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</si>
  <si>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</si>
  <si>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</si>
  <si>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</si>
  <si>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</si>
  <si>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</si>
  <si>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</si>
  <si>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</si>
  <si>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</si>
  <si>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</si>
  <si>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</si>
  <si>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</si>
  <si>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</si>
  <si>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</si>
  <si>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</si>
  <si>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</si>
  <si>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</si>
  <si>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</si>
  <si>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</si>
  <si>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</si>
  <si>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</si>
  <si>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</si>
  <si>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</si>
  <si>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</si>
  <si>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</si>
  <si>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</si>
  <si>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</si>
  <si>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</si>
  <si>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</si>
  <si>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</si>
  <si>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</si>
  <si>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</si>
  <si>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</si>
  <si>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</si>
  <si>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</si>
  <si>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</si>
  <si>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</si>
  <si>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</si>
  <si>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</si>
  <si>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</si>
  <si>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</si>
  <si>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</si>
  <si>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</si>
  <si>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</si>
  <si>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</si>
  <si>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</si>
  <si>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</si>
  <si>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</si>
  <si>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</si>
  <si>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</si>
  <si>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</si>
  <si>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</si>
  <si>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</si>
  <si>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</si>
  <si>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</si>
  <si>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</si>
  <si>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</si>
  <si>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</si>
  <si>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</si>
  <si>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</si>
  <si>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</si>
  <si>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</si>
  <si>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</si>
  <si>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</si>
  <si>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</si>
  <si>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</si>
  <si>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</si>
  <si>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</si>
  <si>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</si>
  <si>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</si>
  <si>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</si>
  <si>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</si>
  <si>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</si>
  <si>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</si>
  <si>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</si>
  <si>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</si>
  <si>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</si>
  <si>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</si>
  <si>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</si>
  <si>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</si>
  <si>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</si>
  <si>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</si>
  <si>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</si>
  <si>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</si>
  <si>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</si>
  <si>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</si>
  <si>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</si>
  <si>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</si>
  <si>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</si>
  <si>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</si>
  <si>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</si>
  <si>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</si>
  <si>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</si>
  <si>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</si>
  <si>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</si>
  <si>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</si>
  <si>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</si>
  <si>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</si>
  <si>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</si>
  <si>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</si>
  <si>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</si>
  <si>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</si>
  <si>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</si>
  <si>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</si>
  <si>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</si>
  <si>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</si>
  <si>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</si>
  <si>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</si>
  <si>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</si>
  <si>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</si>
  <si>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</si>
  <si>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</si>
  <si>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</si>
  <si>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</si>
  <si>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</si>
  <si>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</si>
  <si>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</si>
  <si>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</si>
  <si>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</si>
  <si>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</si>
  <si>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</si>
  <si>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</si>
  <si>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</si>
  <si>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</si>
  <si>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</si>
  <si>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</si>
  <si>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</si>
  <si>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</si>
  <si>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</si>
  <si>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</si>
  <si>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</si>
  <si>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</si>
  <si>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</si>
  <si>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</si>
  <si>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</si>
  <si>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</si>
  <si>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</si>
  <si>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</si>
  <si>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</si>
  <si>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</si>
  <si>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</si>
  <si>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</si>
  <si>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</si>
  <si>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</si>
  <si>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</si>
  <si>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</si>
  <si>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</si>
  <si>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</si>
  <si>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</si>
  <si>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</si>
  <si>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</si>
  <si>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</si>
  <si>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</si>
  <si>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</si>
  <si>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</si>
  <si>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</si>
  <si>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</si>
  <si>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</si>
  <si>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</si>
  <si>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</si>
  <si>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</si>
  <si>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</si>
  <si>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</si>
  <si>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</si>
  <si>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</si>
  <si>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</si>
  <si>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</si>
  <si>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</si>
  <si>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</si>
  <si>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</si>
  <si>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</si>
  <si>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</si>
  <si>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</si>
  <si>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</si>
  <si>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</si>
  <si>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</si>
  <si>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</si>
  <si>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</si>
  <si>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</si>
  <si>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</si>
  <si>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</si>
  <si>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</si>
  <si>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</si>
  <si>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</si>
  <si>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</si>
  <si>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</si>
  <si>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</si>
  <si>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</si>
  <si>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</si>
  <si>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</si>
  <si>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</si>
  <si>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</si>
  <si>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</si>
  <si>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</si>
  <si>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</si>
  <si>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</si>
  <si>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</si>
  <si>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</si>
  <si>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</si>
  <si>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</si>
  <si>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</si>
  <si>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</si>
  <si>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</si>
  <si>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</si>
  <si>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</si>
  <si>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</si>
  <si>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</si>
  <si>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</si>
  <si>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</si>
  <si>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</si>
  <si>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</si>
  <si>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</si>
  <si>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</si>
  <si>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</si>
  <si>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</si>
  <si>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</si>
  <si>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</si>
  <si>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</si>
  <si>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</si>
  <si>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</si>
  <si>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</si>
  <si>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</si>
  <si>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</si>
  <si>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</si>
  <si>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</si>
  <si>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</si>
  <si>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</si>
  <si>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</si>
  <si>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</si>
  <si>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</si>
  <si>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</si>
  <si>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</si>
  <si>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</si>
  <si>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</si>
  <si>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</si>
  <si>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</si>
  <si>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</si>
  <si>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</si>
  <si>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</si>
  <si>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</si>
  <si>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</si>
  <si>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</si>
  <si>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</si>
  <si>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</si>
  <si>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</si>
  <si>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</si>
  <si>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</si>
  <si>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</si>
  <si>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</si>
  <si>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</si>
  <si>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</si>
  <si>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</si>
  <si>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</si>
  <si>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</si>
  <si>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</si>
  <si>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</si>
  <si>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</si>
  <si>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</si>
  <si>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</si>
  <si>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</si>
  <si>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</si>
  <si>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</si>
  <si>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</si>
  <si>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</si>
  <si>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</si>
  <si>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</si>
  <si>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</si>
  <si>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</si>
  <si>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</si>
  <si>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</si>
  <si>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</si>
  <si>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</si>
  <si>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</si>
  <si>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</si>
  <si>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</si>
  <si>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</si>
  <si>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</si>
  <si>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</si>
  <si>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</si>
  <si>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</si>
  <si>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</si>
  <si>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</si>
  <si>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</si>
  <si>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</si>
  <si>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</si>
  <si>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</si>
  <si>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</si>
  <si>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</si>
  <si>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</si>
  <si>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</si>
  <si>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</si>
  <si>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</si>
  <si>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</si>
  <si>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</si>
  <si>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</si>
  <si>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</si>
  <si>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</si>
  <si>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</si>
  <si>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</si>
  <si>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</si>
  <si>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</si>
  <si>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</si>
  <si>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</si>
  <si>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</si>
  <si>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</si>
  <si>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</si>
  <si>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</si>
  <si>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</si>
  <si>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</si>
  <si>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</si>
  <si>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</si>
  <si>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</si>
  <si>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</si>
  <si>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</si>
  <si>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</si>
  <si>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</si>
  <si>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</si>
  <si>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</si>
  <si>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</si>
  <si>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</si>
  <si>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</si>
  <si>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</si>
  <si>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</si>
  <si>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</si>
  <si>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</si>
  <si>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</si>
  <si>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</si>
  <si>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</si>
  <si>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</si>
  <si>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</si>
  <si>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</si>
  <si>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</si>
  <si>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</si>
  <si>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</si>
  <si>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</si>
  <si>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</si>
  <si>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</si>
  <si>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</si>
  <si>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</si>
  <si>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</si>
  <si>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</si>
  <si>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</si>
  <si>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</si>
  <si>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</si>
  <si>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</si>
  <si>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</si>
  <si>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</si>
  <si>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</si>
  <si>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</si>
  <si>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</si>
  <si>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</si>
  <si>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</si>
  <si>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</si>
  <si>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</si>
  <si>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</si>
  <si>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</si>
  <si>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</si>
  <si>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</si>
  <si>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</si>
  <si>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</si>
  <si>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</si>
  <si>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</si>
  <si>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</si>
  <si>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</si>
  <si>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</si>
  <si>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</si>
  <si>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</si>
  <si>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</si>
  <si>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</si>
  <si>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</si>
  <si>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</si>
  <si>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</si>
  <si>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</si>
  <si>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</si>
  <si>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</si>
  <si>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</si>
  <si>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</si>
  <si>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</si>
  <si>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</si>
  <si>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</si>
  <si>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</si>
  <si>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</si>
  <si>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</si>
  <si>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</si>
  <si>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</si>
  <si>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</si>
  <si>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</si>
  <si>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</si>
  <si>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</si>
  <si>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</si>
  <si>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</si>
  <si>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</si>
  <si>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</si>
  <si>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</si>
  <si>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</si>
  <si>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</si>
  <si>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</si>
  <si>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</si>
  <si>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</si>
  <si>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</si>
  <si>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</si>
  <si>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</si>
  <si>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</si>
  <si>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</si>
  <si>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</si>
  <si>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</si>
  <si>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</si>
  <si>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</si>
  <si>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</si>
  <si>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</si>
  <si>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</si>
  <si>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</si>
  <si>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</si>
  <si>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</si>
  <si>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</si>
  <si>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</si>
  <si>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</si>
  <si>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</si>
  <si>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</si>
  <si>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</si>
  <si>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</si>
  <si>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</si>
  <si>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</si>
  <si>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</si>
  <si>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</si>
  <si>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</si>
  <si>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</si>
  <si>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</si>
  <si>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</si>
  <si>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</si>
  <si>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</si>
  <si>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</si>
  <si>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</si>
  <si>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</si>
  <si>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</si>
  <si>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</si>
  <si>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</si>
  <si>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</si>
  <si>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</si>
  <si>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</si>
  <si>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</si>
  <si>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</si>
  <si>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</si>
  <si>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</si>
  <si>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</si>
  <si>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</si>
  <si>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</si>
  <si>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</si>
  <si>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</si>
  <si>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</si>
  <si>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</si>
  <si>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</si>
  <si>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</si>
  <si>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</si>
  <si>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</si>
  <si>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</si>
  <si>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</si>
  <si>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</si>
  <si>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</si>
  <si>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</si>
  <si>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</si>
  <si>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</si>
  <si>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</si>
  <si>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</si>
  <si>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</si>
  <si>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</si>
  <si>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</si>
  <si>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</si>
  <si>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</si>
  <si>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</si>
  <si>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</si>
  <si>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</si>
  <si>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</si>
  <si>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</si>
  <si>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</si>
  <si>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</si>
  <si>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</si>
  <si>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</si>
  <si>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</si>
  <si>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</si>
  <si>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</si>
  <si>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</si>
  <si>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</si>
  <si>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</si>
  <si>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</si>
  <si>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</si>
  <si>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</si>
  <si>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</si>
  <si>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</si>
  <si>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</si>
  <si>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</si>
  <si>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</si>
  <si>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</si>
  <si>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</si>
  <si>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</si>
  <si>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</si>
  <si>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</si>
  <si>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</si>
  <si>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</si>
  <si>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</si>
  <si>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</si>
  <si>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</si>
  <si>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</si>
  <si>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</si>
  <si>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</si>
  <si>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</si>
  <si>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</si>
  <si>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</si>
  <si>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</si>
  <si>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</si>
  <si>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</si>
  <si>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</si>
  <si>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</si>
  <si>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</si>
  <si>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</si>
  <si>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</si>
  <si>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</si>
  <si>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</si>
  <si>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</si>
  <si>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</si>
  <si>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</si>
  <si>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</si>
  <si>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</si>
  <si>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</si>
  <si>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</si>
  <si>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</si>
  <si>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</si>
  <si>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</si>
  <si>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</si>
  <si>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</si>
  <si>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</si>
  <si>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</si>
  <si>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</si>
  <si>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</si>
  <si>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</si>
  <si>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</si>
  <si>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</si>
  <si>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</si>
  <si>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</si>
  <si>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</si>
  <si>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</si>
  <si>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</si>
  <si>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</si>
  <si>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</si>
  <si>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</si>
  <si>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</si>
  <si>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</si>
  <si>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</si>
  <si>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</si>
  <si>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</si>
  <si>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</si>
  <si>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</si>
  <si>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</si>
  <si>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</si>
  <si>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</si>
  <si>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</si>
  <si>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</si>
  <si>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</si>
  <si>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</si>
  <si>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</si>
  <si>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</si>
  <si>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</si>
  <si>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</si>
  <si>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</si>
  <si>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</si>
  <si>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</si>
  <si>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</si>
  <si>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</si>
  <si>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</si>
  <si>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</si>
  <si>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</si>
  <si>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</si>
  <si>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</si>
  <si>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</si>
  <si>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</si>
  <si>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</si>
  <si>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</si>
  <si>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</si>
  <si>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</si>
  <si>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</si>
  <si>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</si>
  <si>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</si>
  <si>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</si>
  <si>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</si>
  <si>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</si>
  <si>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</si>
  <si>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</si>
  <si>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</si>
  <si>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</si>
  <si>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</si>
  <si>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</si>
  <si>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</si>
  <si>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</si>
  <si>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</si>
  <si>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</si>
  <si>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</si>
  <si>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</si>
  <si>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</si>
  <si>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</si>
  <si>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</si>
  <si>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</si>
  <si>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</si>
  <si>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</si>
  <si>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</si>
  <si>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</si>
  <si>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</si>
  <si>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</si>
  <si>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</si>
  <si>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</si>
  <si>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</si>
  <si>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</si>
  <si>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</si>
  <si>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</si>
  <si>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</si>
  <si>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</si>
  <si>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</si>
  <si>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</si>
  <si>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</si>
  <si>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</si>
  <si>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</si>
  <si>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</si>
  <si>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</si>
  <si>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</si>
  <si>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</si>
  <si>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</si>
  <si>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</si>
  <si>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</si>
  <si>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</si>
  <si>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</si>
  <si>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</si>
  <si>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</si>
  <si>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</si>
  <si>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</si>
  <si>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</si>
  <si>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</si>
  <si>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</si>
  <si>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</si>
  <si>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</si>
  <si>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</si>
  <si>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</si>
  <si>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</si>
  <si>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</si>
  <si>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</si>
  <si>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</si>
  <si>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</si>
  <si>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</si>
  <si>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</si>
  <si>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</si>
  <si>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</si>
  <si>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</si>
  <si>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</si>
  <si>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</si>
  <si>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</si>
  <si>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</si>
  <si>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</si>
  <si>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</si>
  <si>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</si>
  <si>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</si>
  <si>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</si>
  <si>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</si>
  <si>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</si>
  <si>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</si>
  <si>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</si>
  <si>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</si>
  <si>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</si>
  <si>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</si>
  <si>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</si>
  <si>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</si>
  <si>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</si>
  <si>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</si>
  <si>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</si>
  <si>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</si>
  <si>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</si>
  <si>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</si>
  <si>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</si>
  <si>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</si>
  <si>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</si>
  <si>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</si>
  <si>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</si>
  <si>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</si>
  <si>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</si>
  <si>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</si>
  <si>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</si>
  <si>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</si>
  <si>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</si>
  <si>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</si>
  <si>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</si>
  <si>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</si>
  <si>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</si>
  <si>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</si>
  <si>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</si>
  <si>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</si>
  <si>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</si>
  <si>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</si>
  <si>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</si>
  <si>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</si>
  <si>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</si>
  <si>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</si>
  <si>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</si>
  <si>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</si>
  <si>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</si>
  <si>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</si>
  <si>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</si>
  <si>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</si>
  <si>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</si>
  <si>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</si>
  <si>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</si>
  <si>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</si>
  <si>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</si>
  <si>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</si>
  <si>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</si>
  <si>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</si>
  <si>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</si>
  <si>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</si>
  <si>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</si>
  <si>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</si>
  <si>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</si>
  <si>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</si>
  <si>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</si>
  <si>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</si>
  <si>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</si>
  <si>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</si>
  <si>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</si>
  <si>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</si>
  <si>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</si>
  <si>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</si>
  <si>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</si>
  <si>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</si>
  <si>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</si>
  <si>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</si>
  <si>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</si>
  <si>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</si>
  <si>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</si>
  <si>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</si>
  <si>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</si>
  <si>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</si>
  <si>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</si>
  <si>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</si>
  <si>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</si>
  <si>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</si>
  <si>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</si>
  <si>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</si>
  <si>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</si>
  <si>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</si>
  <si>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</si>
  <si>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</si>
  <si>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</si>
  <si>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</si>
  <si>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</si>
  <si>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</si>
  <si>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</si>
  <si>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</si>
  <si>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</si>
  <si>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</si>
  <si>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</si>
  <si>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</si>
  <si>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</si>
  <si>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</si>
  <si>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</si>
  <si>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</si>
  <si>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</si>
  <si>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</si>
  <si>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</si>
  <si>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</si>
  <si>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</si>
  <si>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</si>
  <si>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</si>
  <si>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</si>
  <si>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</si>
  <si>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</si>
  <si>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</si>
  <si>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</si>
  <si>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</si>
  <si>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</si>
  <si>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</si>
  <si>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</si>
  <si>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</si>
  <si>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</si>
  <si>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</si>
  <si>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</si>
  <si>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</si>
  <si>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</si>
  <si>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</si>
  <si>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</si>
  <si>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</si>
  <si>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</si>
  <si>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</si>
  <si>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</si>
  <si>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</si>
  <si>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</si>
  <si>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</si>
  <si>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</si>
  <si>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</si>
  <si>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</si>
  <si>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</si>
  <si>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</si>
  <si>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</si>
  <si>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</si>
  <si>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</si>
  <si>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</si>
  <si>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</si>
  <si>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</si>
  <si>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</si>
  <si>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</si>
  <si>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</si>
  <si>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</si>
  <si>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</si>
  <si>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</si>
  <si>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</si>
  <si>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</si>
  <si>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</si>
  <si>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</si>
  <si>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</si>
  <si>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</si>
  <si>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</si>
  <si>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</si>
  <si>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</si>
  <si>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</si>
  <si>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</si>
  <si>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</si>
  <si>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</si>
  <si>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</si>
  <si>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</si>
  <si>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</si>
  <si>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</si>
  <si>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</si>
  <si>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</si>
  <si>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</si>
  <si>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</si>
  <si>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</si>
  <si>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</si>
  <si>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</si>
  <si>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</si>
  <si>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</si>
  <si>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</si>
  <si>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</si>
  <si>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</si>
  <si>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</si>
  <si>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</si>
  <si>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</si>
  <si>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</si>
  <si>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</si>
  <si>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</si>
  <si>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</si>
  <si>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</si>
  <si>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</si>
  <si>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</si>
  <si>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</si>
  <si>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</si>
  <si>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</si>
  <si>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</si>
  <si>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</si>
  <si>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</si>
  <si>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</si>
  <si>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</si>
  <si>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</si>
  <si>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</si>
  <si>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</si>
  <si>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</si>
  <si>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</si>
  <si>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</si>
  <si>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</si>
  <si>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</si>
  <si>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</si>
  <si>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</si>
  <si>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</si>
  <si>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</si>
  <si>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</si>
  <si>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</si>
  <si>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</si>
  <si>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</si>
  <si>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</si>
  <si>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</si>
  <si>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</si>
  <si>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</si>
  <si>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</si>
  <si>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</si>
  <si>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</si>
  <si>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</si>
  <si>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</si>
  <si>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</si>
  <si>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</si>
  <si>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</si>
  <si>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</si>
  <si>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</si>
  <si>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</si>
  <si>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</si>
  <si>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</si>
  <si>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</si>
  <si>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</si>
  <si>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</si>
  <si>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</si>
  <si>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</si>
  <si>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</si>
  <si>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</si>
  <si>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</si>
  <si>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</si>
  <si>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</si>
  <si>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</si>
  <si>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</si>
  <si>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</si>
  <si>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</si>
  <si>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</si>
  <si>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</si>
  <si>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</si>
  <si>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</si>
  <si>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</si>
  <si>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</si>
  <si>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</si>
  <si>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</si>
  <si>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</si>
  <si>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</si>
  <si>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</si>
  <si>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</si>
  <si>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</si>
  <si>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</si>
  <si>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</si>
  <si>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</si>
  <si>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</si>
  <si>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</si>
  <si>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</si>
  <si>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</si>
  <si>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</si>
  <si>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</si>
  <si>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</si>
  <si>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</si>
  <si>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</si>
  <si>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</si>
  <si>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</si>
  <si>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</si>
  <si>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</si>
  <si>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</si>
  <si>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</si>
  <si>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</si>
  <si>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</si>
  <si>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</si>
  <si>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</si>
  <si>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</si>
  <si>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</si>
  <si>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</si>
  <si>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</si>
  <si>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</si>
  <si>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</si>
  <si>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</si>
  <si>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</si>
  <si>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</si>
  <si>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</si>
  <si>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</si>
  <si>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</si>
  <si>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</si>
  <si>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</si>
  <si>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</si>
  <si>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</si>
  <si>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</si>
  <si>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</si>
  <si>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</si>
  <si>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</si>
  <si>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</si>
  <si>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</si>
  <si>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</si>
  <si>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</si>
  <si>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</si>
  <si>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</si>
  <si>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</si>
  <si>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</si>
  <si>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</si>
  <si>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</si>
  <si>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</si>
  <si>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</si>
  <si>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</si>
  <si>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</si>
  <si>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</si>
  <si>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</si>
  <si>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</si>
  <si>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</si>
  <si>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</si>
  <si>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</si>
  <si>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</si>
  <si>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</si>
  <si>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</si>
  <si>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</si>
  <si>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</si>
  <si>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</si>
  <si>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</si>
  <si>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</si>
  <si>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</si>
  <si>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</si>
  <si>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</si>
  <si>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</si>
  <si>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</si>
  <si>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</si>
  <si>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</si>
  <si>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</si>
  <si>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</si>
  <si>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</si>
  <si>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</si>
  <si>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</si>
  <si>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</si>
  <si>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</si>
  <si>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</si>
  <si>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</si>
  <si>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</si>
  <si>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</si>
  <si>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</si>
  <si>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</si>
  <si>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</si>
  <si>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</si>
  <si>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</si>
  <si>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</si>
  <si>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</si>
  <si>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</si>
  <si>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</si>
  <si>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</si>
  <si>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</si>
  <si>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</si>
  <si>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</si>
  <si>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</si>
  <si>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</si>
  <si>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</si>
  <si>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</si>
  <si>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</si>
  <si>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</si>
  <si>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</si>
  <si>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</si>
  <si>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</si>
  <si>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</si>
  <si>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</si>
  <si>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</si>
  <si>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</si>
  <si>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</si>
  <si>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</si>
  <si>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</si>
  <si>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</si>
  <si>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</si>
  <si>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</si>
  <si>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</si>
  <si>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</si>
  <si>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</si>
  <si>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</si>
  <si>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</si>
  <si>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</si>
  <si>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</si>
  <si>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</si>
  <si>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</si>
  <si>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</si>
  <si>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</si>
  <si>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</si>
  <si>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</si>
  <si>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</si>
  <si>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</si>
  <si>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</si>
  <si>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</si>
  <si>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</si>
  <si>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</si>
  <si>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</si>
  <si>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</si>
  <si>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</si>
  <si>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</si>
  <si>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</si>
  <si>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</si>
  <si>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</si>
  <si>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</si>
  <si>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</si>
  <si>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</si>
  <si>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</si>
  <si>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</si>
  <si>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</si>
  <si>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</si>
  <si>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</si>
  <si>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</si>
  <si>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</si>
  <si>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</si>
  <si>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</si>
  <si>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</si>
  <si>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</si>
  <si>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</si>
  <si>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</si>
  <si>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</si>
  <si>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</si>
  <si>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</si>
  <si>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</si>
  <si>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</si>
  <si>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</si>
  <si>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</si>
  <si>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</si>
  <si>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</si>
  <si>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</si>
  <si>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</si>
  <si>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</si>
  <si>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</si>
  <si>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</si>
  <si>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</si>
  <si>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</si>
  <si>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</si>
  <si>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</si>
  <si>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</si>
  <si>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</si>
  <si>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</si>
  <si>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</si>
  <si>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</si>
  <si>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</si>
  <si>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</si>
  <si>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</si>
  <si>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</si>
  <si>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</si>
  <si>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</si>
  <si>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</si>
  <si>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</si>
  <si>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</si>
  <si>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</si>
  <si>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</si>
  <si>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</si>
  <si>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</si>
  <si>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</si>
  <si>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</si>
  <si>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</si>
  <si>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</si>
  <si>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</si>
  <si>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</si>
  <si>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</si>
  <si>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</si>
  <si>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</si>
  <si>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</si>
  <si>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</si>
  <si>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</si>
  <si>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</si>
  <si>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</si>
  <si>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</si>
  <si>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</si>
  <si>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</si>
  <si>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</si>
  <si>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</si>
  <si>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</si>
  <si>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</si>
  <si>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</si>
  <si>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</si>
  <si>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</si>
  <si>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</si>
  <si>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</si>
  <si>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</si>
  <si>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</si>
  <si>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</si>
  <si>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</si>
  <si>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</si>
  <si>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</si>
  <si>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</si>
  <si>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</si>
  <si>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</si>
  <si>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</si>
  <si>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</si>
  <si>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</si>
  <si>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</si>
  <si>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</si>
  <si>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</si>
  <si>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</si>
  <si>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</si>
  <si>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</si>
  <si>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</si>
  <si>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</si>
  <si>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</si>
  <si>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</si>
  <si>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</si>
  <si>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</si>
  <si>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</si>
  <si>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</si>
  <si>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</si>
  <si>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</si>
  <si>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</si>
  <si>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</si>
  <si>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</si>
  <si>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</si>
  <si>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</si>
  <si>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</si>
  <si>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</si>
  <si>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</si>
  <si>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</si>
  <si>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</si>
  <si>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</si>
  <si>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</si>
  <si>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</si>
  <si>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</si>
  <si>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</si>
  <si>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</si>
  <si>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</si>
  <si>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</si>
  <si>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</si>
  <si>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</si>
  <si>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</si>
  <si>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</si>
  <si>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</si>
  <si>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</si>
  <si>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</si>
  <si>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</si>
  <si>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</si>
  <si>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</si>
  <si>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</si>
  <si>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</si>
  <si>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</si>
  <si>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</si>
  <si>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</si>
  <si>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</si>
  <si>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</si>
  <si>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</si>
  <si>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</si>
  <si>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</si>
  <si>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</si>
  <si>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</si>
  <si>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</si>
  <si>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</si>
  <si>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</si>
  <si>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</si>
  <si>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</si>
  <si>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</si>
  <si>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</si>
  <si>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</si>
  <si>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</si>
  <si>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</si>
  <si>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</si>
  <si>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</si>
  <si>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</si>
  <si>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</si>
  <si>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</si>
  <si>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</si>
  <si>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</si>
  <si>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</si>
  <si>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</si>
  <si>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</si>
  <si>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</si>
  <si>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</si>
  <si>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</si>
  <si>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</si>
  <si>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</si>
  <si>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</si>
  <si>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</si>
  <si>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</si>
  <si>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</si>
  <si>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</si>
  <si>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</si>
  <si>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</si>
  <si>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</si>
  <si>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</si>
  <si>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</si>
  <si>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</si>
  <si>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</si>
  <si>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</si>
  <si>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</si>
  <si>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</si>
  <si>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</si>
  <si>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</si>
  <si>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</si>
  <si>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</si>
  <si>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</si>
  <si>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</si>
  <si>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</si>
  <si>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</si>
  <si>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</si>
  <si>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</si>
  <si>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</si>
  <si>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</si>
  <si>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</si>
  <si>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</si>
  <si>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</si>
  <si>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</si>
  <si>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</si>
  <si>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</si>
  <si>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</si>
  <si>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</si>
  <si>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</si>
  <si>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</si>
  <si>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</si>
  <si>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</si>
  <si>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</si>
  <si>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</si>
  <si>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</si>
  <si>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</si>
  <si>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</si>
  <si>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</si>
  <si>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</si>
  <si>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</si>
  <si>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</si>
  <si>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</si>
  <si>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</si>
  <si>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</si>
  <si>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</si>
  <si>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</si>
  <si>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</si>
  <si>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</si>
  <si>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</si>
  <si>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</si>
  <si>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</si>
  <si>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</si>
  <si>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</si>
  <si>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</si>
  <si>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</si>
  <si>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</si>
  <si>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</si>
  <si>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</si>
  <si>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</si>
  <si>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</si>
  <si>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</si>
  <si>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</si>
  <si>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</si>
  <si>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</si>
  <si>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</si>
  <si>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</si>
  <si>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</si>
  <si>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</si>
  <si>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</si>
  <si>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</si>
  <si>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ตามใบแจ้งหนี้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</si>
  <si>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</si>
  <si>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</si>
  <si>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</si>
  <si>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</si>
  <si>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</si>
  <si>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</si>
  <si>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</si>
  <si>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กค-กย59/มค-กพ60</t>
  </si>
  <si>
    <t>มิย/สค59/มค-กพ60</t>
  </si>
  <si>
    <t>กค59-กพ60</t>
  </si>
  <si>
    <t>มิย59-กพ60</t>
  </si>
  <si>
    <t>ตค/ธค59-กพ60</t>
  </si>
  <si>
    <t>พค-พย59/กพ60</t>
  </si>
  <si>
    <t>เมย-กค/กย59-กพ60</t>
  </si>
  <si>
    <t>เมย-มิย59/มค-กพ60</t>
  </si>
  <si>
    <t>เมย-กย59/กพ60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</si>
  <si>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</si>
  <si>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</si>
  <si>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</si>
  <si>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</si>
  <si>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</si>
  <si>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</si>
  <si>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</si>
  <si>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</si>
  <si>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</si>
  <si>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</si>
  <si>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</si>
  <si>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</si>
  <si>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</si>
  <si>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</si>
  <si>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</si>
  <si>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</si>
  <si>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</si>
  <si>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</si>
  <si>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</si>
  <si>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</si>
  <si>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</si>
  <si>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</si>
  <si>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</si>
  <si>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</si>
  <si>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</si>
  <si>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</si>
  <si>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</si>
  <si>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</si>
  <si>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</si>
  <si>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</si>
  <si>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</si>
  <si>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</si>
  <si>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</si>
  <si>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</si>
  <si>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</si>
  <si>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</si>
  <si>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</si>
  <si>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</si>
  <si>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</si>
  <si>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</si>
  <si>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</si>
  <si>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</si>
  <si>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</si>
  <si>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</si>
  <si>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</si>
  <si>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</si>
  <si>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</si>
  <si>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</si>
  <si>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0210544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</si>
  <si>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</si>
  <si>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</si>
  <si>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</si>
  <si>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</si>
  <si>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</si>
  <si>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</si>
  <si>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</si>
  <si>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</si>
  <si>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</si>
  <si>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</si>
  <si>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</si>
  <si>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</si>
  <si>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</si>
  <si>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</si>
  <si>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บ.ศรีผ่องพานิชย์(สว่างการแว่น)</t>
  </si>
  <si>
    <t>29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</si>
  <si>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</si>
  <si>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</si>
  <si>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</si>
  <si>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</si>
  <si>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</si>
  <si>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</si>
  <si>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</si>
  <si>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</si>
  <si>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</si>
  <si>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</si>
  <si>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</si>
  <si>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</si>
  <si>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</si>
  <si>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</si>
  <si>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</si>
  <si>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</si>
  <si>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</si>
  <si>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</si>
  <si>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</si>
  <si>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</si>
  <si>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</si>
  <si>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ที่ค้าง</t>
  </si>
  <si>
    <t>เมย59-มีค60</t>
  </si>
  <si>
    <t>สค59-มีค60</t>
  </si>
  <si>
    <t>เมย/กย59-มีค60</t>
  </si>
  <si>
    <t>กพ-มีค60</t>
  </si>
  <si>
    <t>พย59-มีค60</t>
  </si>
  <si>
    <t>มีค60</t>
  </si>
  <si>
    <t>ตค59-มีค60</t>
  </si>
  <si>
    <t>เมย-พค/ธค59-มีค60</t>
  </si>
  <si>
    <t>เมย-กย/พย59-มีค60</t>
  </si>
  <si>
    <t>พค59-มีค60</t>
  </si>
  <si>
    <t>กค59-มีค60</t>
  </si>
  <si>
    <t>มิย59-มีค60</t>
  </si>
  <si>
    <t>เมย-มิย/สค/ตค59-มีค60</t>
  </si>
  <si>
    <t>ตค/ธค59-มีค60</t>
  </si>
  <si>
    <t>มค-มีค60</t>
  </si>
  <si>
    <t>กย59-มีค60</t>
  </si>
  <si>
    <t>ธค59-มีค60</t>
  </si>
  <si>
    <t>เมย-มิย/สค-ตค59/กพ-มีค60</t>
  </si>
  <si>
    <t>เมย-สค/ตค59-มีค60</t>
  </si>
  <si>
    <t>บจก.ศีผ่องพานิชย์</t>
  </si>
  <si>
    <t>ตค/ธค59/มีค60</t>
  </si>
  <si>
    <t>เมย-พค/สค/ตค59-มีค60</t>
  </si>
  <si>
    <t>เมย-มิย/สค59-มีค60</t>
  </si>
  <si>
    <t>เมย-พค/สค59-มีค60</t>
  </si>
  <si>
    <t>สค-ตค/ธค59-มีค60</t>
  </si>
  <si>
    <t>สค-ธค59-มีค60</t>
  </si>
  <si>
    <t>เมย-กค/กย59-มีค60</t>
  </si>
  <si>
    <t>มิย59/มีค60</t>
  </si>
  <si>
    <t>เมย-มิย/ตค59-มีค60</t>
  </si>
  <si>
    <t>เมย-พค/กค59-มีค60</t>
  </si>
  <si>
    <t>เมย-มิย/กย/ธค59/มค60/มีค60</t>
  </si>
  <si>
    <t>เมย-มิย/กย59-มีค60</t>
  </si>
  <si>
    <t>กย59-มค60/มีค60</t>
  </si>
  <si>
    <t>พค-สค/ตค59-มีค60</t>
  </si>
  <si>
    <t>เมย-พย59/มค-มีค60</t>
  </si>
  <si>
    <t>เมย-กค59/มีค60</t>
  </si>
  <si>
    <t>พย59/มค-มีค60</t>
  </si>
  <si>
    <t>พย59-มค60/มีค60</t>
  </si>
  <si>
    <t>เมย-มิย/ธค59/มีค60</t>
  </si>
  <si>
    <t>เมย-ตค/ธค59/มค60/มีค60</t>
  </si>
  <si>
    <t>เมย/กค-ธค59-มีค60</t>
  </si>
  <si>
    <t>เมย-มิย/กย/พย59-มีค60</t>
  </si>
  <si>
    <t>เมย-กค/ตค59-มีค60</t>
  </si>
  <si>
    <t>เมย-กค/ตค59/มค-มีค60</t>
  </si>
  <si>
    <t>เมย/กย-พย59-มีค60</t>
  </si>
  <si>
    <t>เมย-กย/พย59/มค-มีค60</t>
  </si>
  <si>
    <t>เมย/สค/ตค59-มีค60</t>
  </si>
  <si>
    <t>พย59/กพ-มีค60</t>
  </si>
  <si>
    <t>พค-ตค/ธค59-มีค60</t>
  </si>
  <si>
    <t>สค-กย/พย59-มีค60</t>
  </si>
  <si>
    <t>เมย-พค/กค/ตค59-มีค60</t>
  </si>
  <si>
    <t>wma-602001433</t>
  </si>
  <si>
    <t>wma-602001434</t>
  </si>
  <si>
    <t>wma-602001435</t>
  </si>
  <si>
    <t>wma-602001436</t>
  </si>
  <si>
    <t>wma-602001437</t>
  </si>
  <si>
    <t>wma-602001438</t>
  </si>
  <si>
    <t>wma-602001439</t>
  </si>
  <si>
    <t>wma-602001440</t>
  </si>
  <si>
    <t>wma-602001441</t>
  </si>
  <si>
    <t>wma-602001442</t>
  </si>
  <si>
    <t>wma-602001443</t>
  </si>
  <si>
    <t>wma-602001444</t>
  </si>
  <si>
    <t>wma-602001445</t>
  </si>
  <si>
    <t>wma-602001446</t>
  </si>
  <si>
    <t>wma-602001447</t>
  </si>
  <si>
    <t>wma-602001448</t>
  </si>
  <si>
    <t>wma-602001449</t>
  </si>
  <si>
    <t>wma-602001450</t>
  </si>
  <si>
    <t>wma-602001451</t>
  </si>
  <si>
    <t>wma-602001452</t>
  </si>
  <si>
    <t>wma-602001453</t>
  </si>
  <si>
    <t>wma-602001454</t>
  </si>
  <si>
    <t>wma-602001455</t>
  </si>
  <si>
    <t>wma-602001456</t>
  </si>
  <si>
    <t>wma-602001457</t>
  </si>
  <si>
    <t>wma-602001458</t>
  </si>
  <si>
    <t>wma-602001459</t>
  </si>
  <si>
    <t>wma-602001460</t>
  </si>
  <si>
    <t>wma-602001461</t>
  </si>
  <si>
    <t>wma-602001462</t>
  </si>
  <si>
    <t>wma-602001463</t>
  </si>
  <si>
    <t>wma-602001464</t>
  </si>
  <si>
    <t>wma-602001465</t>
  </si>
  <si>
    <t>wma-602001466</t>
  </si>
  <si>
    <t>wma-602001467</t>
  </si>
  <si>
    <t>wma-602001468</t>
  </si>
  <si>
    <t>wma-602001469</t>
  </si>
  <si>
    <t>wma-602001470</t>
  </si>
  <si>
    <t>wma-602001471</t>
  </si>
  <si>
    <t>wma-602001472</t>
  </si>
  <si>
    <t>wma-602001473</t>
  </si>
  <si>
    <t>wma-602001474</t>
  </si>
  <si>
    <t>wma-602001475</t>
  </si>
  <si>
    <t>wma-602001476</t>
  </si>
  <si>
    <t>wma-602001477</t>
  </si>
  <si>
    <t>wma-602001478</t>
  </si>
  <si>
    <t>wma-602001479</t>
  </si>
  <si>
    <t>wma-602001480</t>
  </si>
  <si>
    <t>wma-602001481</t>
  </si>
  <si>
    <t>wma-602001482</t>
  </si>
  <si>
    <t>wma-602001483</t>
  </si>
  <si>
    <t>wma-602001484</t>
  </si>
  <si>
    <t>wma-602001485</t>
  </si>
  <si>
    <t>wma-602001486</t>
  </si>
  <si>
    <t>wma-602001487</t>
  </si>
  <si>
    <t>wma-602001488</t>
  </si>
  <si>
    <t>wma-602001489</t>
  </si>
  <si>
    <t>wma-602001490</t>
  </si>
  <si>
    <t>wma-602001491</t>
  </si>
  <si>
    <t>wma-602001492</t>
  </si>
  <si>
    <t>wma-602001493</t>
  </si>
  <si>
    <t>wma-602001494</t>
  </si>
  <si>
    <t>wma-602001495</t>
  </si>
  <si>
    <t>wma-602001496</t>
  </si>
  <si>
    <t>wma-602001497</t>
  </si>
  <si>
    <t>wma-602001498</t>
  </si>
  <si>
    <t>wma-602001499</t>
  </si>
  <si>
    <t>wma-602001500</t>
  </si>
  <si>
    <t>wma-602001502</t>
  </si>
  <si>
    <t>wma-602001503</t>
  </si>
  <si>
    <t>wma-602001504</t>
  </si>
  <si>
    <t>wma-602001505</t>
  </si>
  <si>
    <t>wma-602001506</t>
  </si>
  <si>
    <t>wma-602001507</t>
  </si>
  <si>
    <t>wma-602001508</t>
  </si>
  <si>
    <t>wma-602001509</t>
  </si>
  <si>
    <t>wma-602001510</t>
  </si>
  <si>
    <t>wma-602001511</t>
  </si>
  <si>
    <t>wma-602001512</t>
  </si>
  <si>
    <t>wma-602001513</t>
  </si>
  <si>
    <t>wma-602001514</t>
  </si>
  <si>
    <t>wma-602001515</t>
  </si>
  <si>
    <t>wma-602001516</t>
  </si>
  <si>
    <t>wma-602001517</t>
  </si>
  <si>
    <t>wma-602001518</t>
  </si>
  <si>
    <t>wma-602001519</t>
  </si>
  <si>
    <t>wma-602001520</t>
  </si>
  <si>
    <t>wma-602001521</t>
  </si>
  <si>
    <t>wma-602001522</t>
  </si>
  <si>
    <t>wma-602001523</t>
  </si>
  <si>
    <t>wma-602001524</t>
  </si>
  <si>
    <t>wma-602001525</t>
  </si>
  <si>
    <t>wma-602001526</t>
  </si>
  <si>
    <t>wma-602001527</t>
  </si>
  <si>
    <t>wma-602001528</t>
  </si>
  <si>
    <t>wma-602001529</t>
  </si>
  <si>
    <t>wma-602001530</t>
  </si>
  <si>
    <t>wma-602001531</t>
  </si>
  <si>
    <t>wma-602001532</t>
  </si>
  <si>
    <t>wma-602001533</t>
  </si>
  <si>
    <t>wma-602001534</t>
  </si>
  <si>
    <t>wma-602001535</t>
  </si>
  <si>
    <t>wma-602001536</t>
  </si>
  <si>
    <t>wma-602001537</t>
  </si>
  <si>
    <t>wma-602001538</t>
  </si>
  <si>
    <t>wma-602001539</t>
  </si>
  <si>
    <t>wma-602001540</t>
  </si>
  <si>
    <t>wma-602001541</t>
  </si>
  <si>
    <t>wma-602001542</t>
  </si>
  <si>
    <t>wma-602001543</t>
  </si>
  <si>
    <t>wma-602001544</t>
  </si>
  <si>
    <t>wma-602001545</t>
  </si>
  <si>
    <t>wma-602001546</t>
  </si>
  <si>
    <t>wma-602001547</t>
  </si>
  <si>
    <t>wma-602001548</t>
  </si>
  <si>
    <t>wma-602001549</t>
  </si>
  <si>
    <t>wma-602001550</t>
  </si>
  <si>
    <t>wma-602001551</t>
  </si>
  <si>
    <t>wma-602001552</t>
  </si>
  <si>
    <t>wma-602001553</t>
  </si>
  <si>
    <t>wma-602001554</t>
  </si>
  <si>
    <t>wma-602001555</t>
  </si>
  <si>
    <t>wma-602001556</t>
  </si>
  <si>
    <t>wma-602001557</t>
  </si>
  <si>
    <t>wma-602001558</t>
  </si>
  <si>
    <t>wma-602001559</t>
  </si>
  <si>
    <t>wma-602001560</t>
  </si>
  <si>
    <t>wma-602001561</t>
  </si>
  <si>
    <t>wma-602001562</t>
  </si>
  <si>
    <t>wma-602001563</t>
  </si>
  <si>
    <t>wma-602001564</t>
  </si>
  <si>
    <t>wma-602001565</t>
  </si>
  <si>
    <t>wma-602001566</t>
  </si>
  <si>
    <t>wma-602001567</t>
  </si>
  <si>
    <t>wma-602001568</t>
  </si>
  <si>
    <t>wma-602001569</t>
  </si>
  <si>
    <t>wma-602001570</t>
  </si>
  <si>
    <t>wma-602001571</t>
  </si>
  <si>
    <t>wma-602001572</t>
  </si>
  <si>
    <t>wma-602001573</t>
  </si>
  <si>
    <t>wma-602001574</t>
  </si>
  <si>
    <t>wma-602001575</t>
  </si>
  <si>
    <t>wma-602001576</t>
  </si>
  <si>
    <t>wma-602001577</t>
  </si>
  <si>
    <t>wma-602001578</t>
  </si>
  <si>
    <t>wma-602001579</t>
  </si>
  <si>
    <t>wma-602001580</t>
  </si>
  <si>
    <t>wma-602001581</t>
  </si>
  <si>
    <t>wma-602001582</t>
  </si>
  <si>
    <t>wma-602001583</t>
  </si>
  <si>
    <t>wma-602001584</t>
  </si>
  <si>
    <t>wma-602001585</t>
  </si>
  <si>
    <t>wma-602001586</t>
  </si>
  <si>
    <t>wma-602001587</t>
  </si>
  <si>
    <t>wma-602001588</t>
  </si>
  <si>
    <t>wma-602001589</t>
  </si>
  <si>
    <t>wma-602001590</t>
  </si>
  <si>
    <t>wma-602001591</t>
  </si>
  <si>
    <t>wma-602001592</t>
  </si>
  <si>
    <t>wma-602001593</t>
  </si>
  <si>
    <t>wma-602001594</t>
  </si>
  <si>
    <t>wma-602001595</t>
  </si>
  <si>
    <t>wma-602001596</t>
  </si>
  <si>
    <t>wma-602001597</t>
  </si>
  <si>
    <t>wma-602001598</t>
  </si>
  <si>
    <t>wma-602001599</t>
  </si>
  <si>
    <t>wma-602001600</t>
  </si>
  <si>
    <t>wma-602001601</t>
  </si>
  <si>
    <t>wma-602001602</t>
  </si>
  <si>
    <t>wma-602001603</t>
  </si>
  <si>
    <t>wma-602001604</t>
  </si>
  <si>
    <t>wma-602001605</t>
  </si>
  <si>
    <t>wma-602001606</t>
  </si>
  <si>
    <t>wma-602001607</t>
  </si>
  <si>
    <t>wma-602001608</t>
  </si>
  <si>
    <t>wma-602001609</t>
  </si>
  <si>
    <t>wma-602001610</t>
  </si>
  <si>
    <t>wma-602001611</t>
  </si>
  <si>
    <t>wma-602001612</t>
  </si>
  <si>
    <t>wma-602001613</t>
  </si>
  <si>
    <t>wma-602001614</t>
  </si>
  <si>
    <t>wma-602001615</t>
  </si>
  <si>
    <t>wma-602001616</t>
  </si>
  <si>
    <t>wma-602001617</t>
  </si>
  <si>
    <t>wma-602001618</t>
  </si>
  <si>
    <t>wma-602001619</t>
  </si>
  <si>
    <t>wma-602001620</t>
  </si>
  <si>
    <t>wma-602001621</t>
  </si>
  <si>
    <t>wma-602001622</t>
  </si>
  <si>
    <t>wma-602001623</t>
  </si>
  <si>
    <t>wma-602001624</t>
  </si>
  <si>
    <t>wma-602001625</t>
  </si>
  <si>
    <t>wma-602001626</t>
  </si>
  <si>
    <t>wma-602001627</t>
  </si>
  <si>
    <t>wma-602001628</t>
  </si>
  <si>
    <t>wma-602001629</t>
  </si>
  <si>
    <t>wma-602001630</t>
  </si>
  <si>
    <t>wma-602001631</t>
  </si>
  <si>
    <t>wma-602001632</t>
  </si>
  <si>
    <t>wma-602001633</t>
  </si>
  <si>
    <t>wma-602001634</t>
  </si>
  <si>
    <t>wma-602001635</t>
  </si>
  <si>
    <t>wma-602001636</t>
  </si>
  <si>
    <t>wma-602001637</t>
  </si>
  <si>
    <t>wma-602001638</t>
  </si>
  <si>
    <t>wma-602001639</t>
  </si>
  <si>
    <t>wma-602001640</t>
  </si>
  <si>
    <t>wma-602001641</t>
  </si>
  <si>
    <t>wma-602001642</t>
  </si>
  <si>
    <t>wma-602001643</t>
  </si>
  <si>
    <t>wma-602001644</t>
  </si>
  <si>
    <t>wma-602001645</t>
  </si>
  <si>
    <t>wma-602001646</t>
  </si>
  <si>
    <t>wma-602001647</t>
  </si>
  <si>
    <t>wma-602001648</t>
  </si>
  <si>
    <t>wma-602001649</t>
  </si>
  <si>
    <t>wma-602001650</t>
  </si>
  <si>
    <t>wma-602001651</t>
  </si>
  <si>
    <t>wma-602001652</t>
  </si>
  <si>
    <t>wma-602001653</t>
  </si>
  <si>
    <t>wma-602001654</t>
  </si>
  <si>
    <t>wma-602001655</t>
  </si>
  <si>
    <t>wma-602001656</t>
  </si>
  <si>
    <t>wma-602001657</t>
  </si>
  <si>
    <t>wma-602001658</t>
  </si>
  <si>
    <t>wma-602001659</t>
  </si>
  <si>
    <t>wma-602001660</t>
  </si>
  <si>
    <t>wma-602001661</t>
  </si>
  <si>
    <t>wma-602001662</t>
  </si>
  <si>
    <t>wma-602001663</t>
  </si>
  <si>
    <t>wma-602001664</t>
  </si>
  <si>
    <t>wma-602001665</t>
  </si>
  <si>
    <t>wma-602001666</t>
  </si>
  <si>
    <t>wma-602001667</t>
  </si>
  <si>
    <t>wma-602001668</t>
  </si>
  <si>
    <t>wma-602001669</t>
  </si>
  <si>
    <t>wma-602001670</t>
  </si>
  <si>
    <t>wma-602001671</t>
  </si>
  <si>
    <t>wma-602001672</t>
  </si>
  <si>
    <t>wma-602001673</t>
  </si>
  <si>
    <t>wma-602001674</t>
  </si>
  <si>
    <t>wma-602001675</t>
  </si>
  <si>
    <t>wma-602001676</t>
  </si>
  <si>
    <t>wma-602001677</t>
  </si>
  <si>
    <t>wma-602001678</t>
  </si>
  <si>
    <t>wma-602001679</t>
  </si>
  <si>
    <t>wma-602001680</t>
  </si>
  <si>
    <t>wma-602001681</t>
  </si>
  <si>
    <t>wma-602001682</t>
  </si>
  <si>
    <t>wma-602001683</t>
  </si>
  <si>
    <t>wma-602001684</t>
  </si>
  <si>
    <t>wma-602001685</t>
  </si>
  <si>
    <t>wma-602001686</t>
  </si>
  <si>
    <t>wma-602001687</t>
  </si>
  <si>
    <t>wma-602001688</t>
  </si>
  <si>
    <t>wma-602001689</t>
  </si>
  <si>
    <t>wma-602001690</t>
  </si>
  <si>
    <t>wma-602001691</t>
  </si>
  <si>
    <t>wma-602001692</t>
  </si>
  <si>
    <t>wma-602001693</t>
  </si>
  <si>
    <t>wma-602001694</t>
  </si>
  <si>
    <t>wma-602001695</t>
  </si>
  <si>
    <t>wma-602001696</t>
  </si>
  <si>
    <t>wma-602001697</t>
  </si>
  <si>
    <t>wma-602001698</t>
  </si>
  <si>
    <t>wma-602001699</t>
  </si>
  <si>
    <t>wma-602001700</t>
  </si>
  <si>
    <t>wma-602001701</t>
  </si>
  <si>
    <t>wma-602001702</t>
  </si>
  <si>
    <t>wma-602001703</t>
  </si>
  <si>
    <t>wma-602001704</t>
  </si>
  <si>
    <t>wma-602001705</t>
  </si>
  <si>
    <t>wma-602001706</t>
  </si>
  <si>
    <t>wma-602001707</t>
  </si>
  <si>
    <t>wma-602001708</t>
  </si>
  <si>
    <t>wma-602001709</t>
  </si>
  <si>
    <t>wma-602001710</t>
  </si>
  <si>
    <t>wma-602001711</t>
  </si>
  <si>
    <t>wma-602001712</t>
  </si>
  <si>
    <t>wma-602001713</t>
  </si>
  <si>
    <t>wma-602001714</t>
  </si>
  <si>
    <t>wma-602001715</t>
  </si>
  <si>
    <t>wma-602001716</t>
  </si>
  <si>
    <t>wma-602001717</t>
  </si>
  <si>
    <t>wma-602001718</t>
  </si>
  <si>
    <t>wma-602001719</t>
  </si>
  <si>
    <t>wma-602001720</t>
  </si>
  <si>
    <t>wma-602001721</t>
  </si>
  <si>
    <t>wma-602001722</t>
  </si>
  <si>
    <t>wma-602001723</t>
  </si>
  <si>
    <t>wma-602001724</t>
  </si>
  <si>
    <t>wma-602001725</t>
  </si>
  <si>
    <t>wma-602001726</t>
  </si>
  <si>
    <t>wma-602001727</t>
  </si>
  <si>
    <t>wma-602001728</t>
  </si>
  <si>
    <t>wma-603000455</t>
  </si>
  <si>
    <t>wma-603000456</t>
  </si>
  <si>
    <t>wma-603000457</t>
  </si>
  <si>
    <t>wma-603000458</t>
  </si>
  <si>
    <t>wma-603000459</t>
  </si>
  <si>
    <t>wma-603000460</t>
  </si>
  <si>
    <t>wma-603000461</t>
  </si>
  <si>
    <t>wma-603000462</t>
  </si>
  <si>
    <t>wma-603000463</t>
  </si>
  <si>
    <t>wma-603000464</t>
  </si>
  <si>
    <t>wma-603000465</t>
  </si>
  <si>
    <t>wma-603000466</t>
  </si>
  <si>
    <t>wma-603000467</t>
  </si>
  <si>
    <t>wma-603000468</t>
  </si>
  <si>
    <t>wma-603000469</t>
  </si>
  <si>
    <t>wma-603000470</t>
  </si>
  <si>
    <t>wma-603000471</t>
  </si>
  <si>
    <t>wma-603000472</t>
  </si>
  <si>
    <t>wma-603000473</t>
  </si>
  <si>
    <t>wma-603000474</t>
  </si>
  <si>
    <t>wma-603000475</t>
  </si>
  <si>
    <t>wma-603000476</t>
  </si>
  <si>
    <t>wma-603000477</t>
  </si>
  <si>
    <t>wma-603000478</t>
  </si>
  <si>
    <t>wma-603000479</t>
  </si>
  <si>
    <t>wma-603000480</t>
  </si>
  <si>
    <t>wma-603000481</t>
  </si>
  <si>
    <t>wma-603000482</t>
  </si>
  <si>
    <t>wma-603000483</t>
  </si>
  <si>
    <t>wma-603000484</t>
  </si>
  <si>
    <t>wma-603000485</t>
  </si>
  <si>
    <t>wma-603000486</t>
  </si>
  <si>
    <t>wma-603000487</t>
  </si>
  <si>
    <t>wma-603000488</t>
  </si>
  <si>
    <t>wma-603000489</t>
  </si>
  <si>
    <t>wma-603000490</t>
  </si>
  <si>
    <t>wma-603000491</t>
  </si>
  <si>
    <t>wma-603000492</t>
  </si>
  <si>
    <t>wma-603000493</t>
  </si>
  <si>
    <t>wma-603000494</t>
  </si>
  <si>
    <t>wma-603000495</t>
  </si>
  <si>
    <t>wma-603000496</t>
  </si>
  <si>
    <t>wma-603000497</t>
  </si>
  <si>
    <t>wma-603000498</t>
  </si>
  <si>
    <t>wma-603000499</t>
  </si>
  <si>
    <t>wma-603000500</t>
  </si>
  <si>
    <t>wma-603000501</t>
  </si>
  <si>
    <t>wma-603000502</t>
  </si>
  <si>
    <t>wma-603000503</t>
  </si>
  <si>
    <t>wma-603000504</t>
  </si>
  <si>
    <t>wma-603000505</t>
  </si>
  <si>
    <t>wma-603000506</t>
  </si>
  <si>
    <t>wma-603000507</t>
  </si>
  <si>
    <t>wma-603000508</t>
  </si>
  <si>
    <t>wma-603000509</t>
  </si>
  <si>
    <t>wma-603000510</t>
  </si>
  <si>
    <t>wma-603000511</t>
  </si>
  <si>
    <t>wma-603000512</t>
  </si>
  <si>
    <t>wma-603000513</t>
  </si>
  <si>
    <t>wma-603000514</t>
  </si>
  <si>
    <t>wma-603000515</t>
  </si>
  <si>
    <t>wma-603000516</t>
  </si>
  <si>
    <t>wma-603000517</t>
  </si>
  <si>
    <t>wma-603000518</t>
  </si>
  <si>
    <t>wma-603000519</t>
  </si>
  <si>
    <t>wma-603000520</t>
  </si>
  <si>
    <t>wma-603000521</t>
  </si>
  <si>
    <t>wma-603000522</t>
  </si>
  <si>
    <t>wma-603000523</t>
  </si>
  <si>
    <t>wma-603000524</t>
  </si>
  <si>
    <t>wma-603000525</t>
  </si>
  <si>
    <t>wma-603000526</t>
  </si>
  <si>
    <t>wma-603000527</t>
  </si>
  <si>
    <t>wma-603000528</t>
  </si>
  <si>
    <t>wma-603000529</t>
  </si>
  <si>
    <t>wma-603000530</t>
  </si>
  <si>
    <t>wma-603000531</t>
  </si>
  <si>
    <t>wma-603000532</t>
  </si>
  <si>
    <t>wma-603000533</t>
  </si>
  <si>
    <t>wma-603000534</t>
  </si>
  <si>
    <t>wma-603000535</t>
  </si>
  <si>
    <t>wma-603000536</t>
  </si>
  <si>
    <t>wma-603000537</t>
  </si>
  <si>
    <t>wma-603000538</t>
  </si>
  <si>
    <t>wma-603000539</t>
  </si>
  <si>
    <t>wma-603000540</t>
  </si>
  <si>
    <t>wma-603000541</t>
  </si>
  <si>
    <t>wma-603000542</t>
  </si>
  <si>
    <t>wma-603000543</t>
  </si>
  <si>
    <t>wma-603000544</t>
  </si>
  <si>
    <t>wma-603000545</t>
  </si>
  <si>
    <t>wma-603000546</t>
  </si>
  <si>
    <t>wma-603000547</t>
  </si>
  <si>
    <t>wma-603000548</t>
  </si>
  <si>
    <t>wma-603000549</t>
  </si>
  <si>
    <t>wma-603000550</t>
  </si>
  <si>
    <t>wma-603000551</t>
  </si>
  <si>
    <t>wma-603000552</t>
  </si>
  <si>
    <t>wma-603000553</t>
  </si>
  <si>
    <t>wma-603000554</t>
  </si>
  <si>
    <t>wma-603000555</t>
  </si>
  <si>
    <t>wma-603000556</t>
  </si>
  <si>
    <t>wma-603000557</t>
  </si>
  <si>
    <t>wma-603000558</t>
  </si>
  <si>
    <t>ทะเบียนคุมใบแจ้งหนี้ ทม.กระบี่ ประเภท 2 ตามปริมาณน้ำประปา ประจำเดือน  เมษายน  2560</t>
  </si>
  <si>
    <t>นายไข่ สองสมุทร(เจ๊แดง)</t>
  </si>
  <si>
    <t>28/11-12 ถ.มหาราช ต.ปากน้ำ อ.เมืองกระบี่ จ.กระบี่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</si>
  <si>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</si>
  <si>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</si>
  <si>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</si>
  <si>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</si>
  <si>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</si>
  <si>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</si>
  <si>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 xml:space="preserve">นายสำเร็จ ตั้งคำ 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</si>
  <si>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</si>
  <si>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</si>
  <si>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</si>
  <si>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กพ60</t>
  </si>
  <si>
    <t>0199432</t>
  </si>
  <si>
    <t>นางสมร แซ่ลิ่ม</t>
  </si>
  <si>
    <t>45 ถ.อิศรา ต.ปากน้ำ อ.เมืองกระบี่ จ.กระบี่</t>
  </si>
  <si>
    <t>กย59-กพ60</t>
  </si>
  <si>
    <t>นางสมจิตต์ ธรรมทักษ์</t>
  </si>
  <si>
    <t>98/10 ถ.อิศรา ต.ปากน้ำ อ.เมืองกระบี่ จ.กระบี่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</si>
  <si>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</si>
  <si>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</si>
  <si>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</si>
  <si>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สค-กย/พย-ธค59/กพ60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</si>
  <si>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</si>
  <si>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</si>
  <si>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</si>
  <si>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0236294</t>
  </si>
  <si>
    <t>6 ถ.เจ้าคุณ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</si>
  <si>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</si>
  <si>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</si>
  <si>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</si>
  <si>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</si>
  <si>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</si>
  <si>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</si>
  <si>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</si>
  <si>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</si>
  <si>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</si>
  <si>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เมย-ตค59/กพ60</t>
  </si>
  <si>
    <t xml:space="preserve">  </t>
  </si>
  <si>
    <t>ทะเบียนคุมใบแจ้งหนี้ ทม.กระบี่ ประเภท 3 ตามปริมาณน้ำประปา ประจำเดือน เมษายน 2560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</si>
  <si>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</si>
  <si>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</si>
  <si>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</si>
  <si>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</si>
  <si>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2 มิ.ย.60</t>
  </si>
  <si>
    <t>6 มิ.ย.60</t>
  </si>
  <si>
    <t>9 มิ.ย.60</t>
  </si>
  <si>
    <t>ชำระโดยการโอนเงินเข้า บช 0341557072</t>
  </si>
  <si>
    <t>wma-603000559</t>
  </si>
  <si>
    <t>13 มิ.ย.60</t>
  </si>
  <si>
    <t>ชำระเช็คเลขที่ 10047919 จำนวนเงิน 7,145.46 บาท</t>
  </si>
  <si>
    <t>14 มิ.ย.60</t>
  </si>
  <si>
    <t>มึค60</t>
  </si>
  <si>
    <t>ชำระเช็คเลขที่ 00676839 จำนวนเงิน 2,585.12 บาท</t>
  </si>
  <si>
    <t>ทะเบียนคุมใบเสร็จรับเงิน ทม.กระบี่ ประเภท 3 ตามปริมาณน้ำประปาประจำเดือน เมษายน 2560</t>
  </si>
  <si>
    <t>ทะเบียนคุมใบเสร็จรับเงิน ทม.กระบี่ ประเภท 2 ตามปริมาณน้ำประปาประจำเดือน  เมษายน  2560</t>
  </si>
  <si>
    <t>15 มิ.ย.60</t>
  </si>
  <si>
    <t>กย59</t>
  </si>
  <si>
    <t>ตค59</t>
  </si>
  <si>
    <t>พย59</t>
  </si>
  <si>
    <t>มค60</t>
  </si>
  <si>
    <t>wma-602001501</t>
  </si>
  <si>
    <t>16 มิ.ย.60</t>
  </si>
  <si>
    <t>19 มิ.ย.60</t>
  </si>
  <si>
    <t>20 มิ.ย.60</t>
  </si>
  <si>
    <t>34 ถ.มหาราช  ต.ปากน้ำ อ.เมืองกระบี่ จ.กระบี่</t>
  </si>
  <si>
    <t>444 อาคารเอ็มบีเค ทาวเวอร์ ถ.พญาไท แขวงวังใหม่ เขตปทุมวัน กทม.(สำนักงานใหญ่)</t>
  </si>
  <si>
    <t>21 มิ.ย.60</t>
  </si>
  <si>
    <t>71/7 ถ.อิศรา ต.ปากน้ำ อ.เมืองกระบี่ จ.กระบี่</t>
  </si>
  <si>
    <t>ชำระเข็ค 10187828 จำนวนเงิน 131.08  บาท</t>
  </si>
  <si>
    <t>22 มิ.ย.60</t>
  </si>
  <si>
    <t>23 มิ.ย.60</t>
  </si>
  <si>
    <t>26 มิ.ย.60</t>
  </si>
  <si>
    <t>ชำระเช็คเลขที่ 10166793 จำนวนเงิน 381.99 บาท</t>
  </si>
  <si>
    <t>27 มิ.ย.60</t>
  </si>
  <si>
    <t>28 มิ.ย.60</t>
  </si>
  <si>
    <t>บริษัท โชคภัทรทรัพย์ จำกัด(สนง.ใหญ่)เลขที่ผู้เสียภาษีอากร 0815547000658</t>
  </si>
  <si>
    <t>223/26-32 ถ.มหาราช ต.ปากน้ำ อ.เมืองกระบี่ จ.กระบี่</t>
  </si>
  <si>
    <t>มิย59</t>
  </si>
  <si>
    <t>กค59</t>
  </si>
  <si>
    <t>สค59</t>
  </si>
  <si>
    <t>30 มิ.ย.60</t>
  </si>
  <si>
    <t>wma-603000560</t>
  </si>
  <si>
    <t>ชำระเช็คเลขที่ 10267181 จำนวนเงิน 22.47 บาท</t>
  </si>
  <si>
    <t xml:space="preserve">48/28 ถ.กระบี่ ต.ปากน้ำ อ.เมืองกระบี่ จ.กระบี่ </t>
  </si>
  <si>
    <t>เมย-พค/มีค60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</si>
</sst>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6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6" fontId="6" fillId="0" borderId="0" xfId="1" applyFont="1" applyFill="1" applyAlignment="1">
      <alignment horizontal="center"/>
    </xf>
    <xf numFmtId="166" fontId="8" fillId="0" borderId="0" xfId="1" applyFont="1" applyFill="1" applyBorder="1"/>
    <xf numFmtId="0" fontId="9" fillId="0" borderId="0" xfId="0" applyFont="1" applyFill="1" applyAlignment="1">
      <alignment horizontal="center"/>
    </xf>
    <xf numFmtId="166" fontId="9" fillId="0" borderId="0" xfId="1" applyFont="1" applyFill="1"/>
    <xf numFmtId="166" fontId="10" fillId="0" borderId="2" xfId="1" applyFont="1" applyFill="1" applyBorder="1"/>
    <xf numFmtId="166" fontId="8" fillId="0" borderId="0" xfId="1" applyFont="1" applyFill="1"/>
    <xf numFmtId="166" fontId="8" fillId="0" borderId="0" xfId="0" applyNumberFormat="1" applyFont="1" applyFill="1"/>
    <xf numFmtId="0" fontId="1" fillId="0" borderId="1" xfId="0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right" vertical="center"/>
    </xf>
    <xf numFmtId="49" fontId="7" fillId="0" borderId="4" xfId="0" applyNumberFormat="1" applyFont="1" applyFill="1" applyBorder="1" applyAlignment="1">
      <alignment horizontal="right" vertical="center"/>
    </xf>
    <xf numFmtId="166" fontId="6" fillId="0" borderId="5" xfId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6" fontId="8" fillId="0" borderId="2" xfId="1" applyFont="1" applyFill="1" applyBorder="1"/>
    <xf numFmtId="0" fontId="6" fillId="0" borderId="6" xfId="0" applyFont="1" applyFill="1" applyBorder="1" applyAlignment="1">
      <alignment horizontal="right" vertical="center"/>
    </xf>
    <xf numFmtId="166" fontId="6" fillId="0" borderId="1" xfId="4" applyFont="1" applyFill="1" applyBorder="1" applyAlignment="1">
      <alignment horizontal="right"/>
    </xf>
    <xf numFmtId="0" fontId="11" fillId="0" borderId="0" xfId="1" applyNumberFormat="1" applyFont="1" applyFill="1" applyBorder="1" applyAlignment="1"/>
    <xf numFmtId="0" fontId="11" fillId="0" borderId="0" xfId="1" applyNumberFormat="1" applyFont="1" applyFill="1" applyBorder="1" applyAlignment="1">
      <alignment horizontal="left"/>
    </xf>
    <xf numFmtId="166" fontId="6" fillId="0" borderId="0" xfId="1" applyFont="1" applyFill="1" applyBorder="1"/>
    <xf numFmtId="49" fontId="11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166" fontId="1" fillId="0" borderId="1" xfId="1" applyFont="1" applyFill="1" applyBorder="1" applyAlignment="1">
      <alignment horizontal="center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0" fontId="1" fillId="0" borderId="0" xfId="0" applyFont="1" applyFill="1"/>
    <xf numFmtId="166" fontId="1" fillId="0" borderId="0" xfId="1" applyFont="1" applyFill="1"/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1" fillId="0" borderId="0" xfId="0" applyNumberFormat="1" applyFont="1" applyFill="1"/>
    <xf numFmtId="0" fontId="1" fillId="0" borderId="0" xfId="1" applyNumberFormat="1" applyFont="1" applyFill="1" applyBorder="1" applyAlignment="1">
      <alignment horizontal="left"/>
    </xf>
    <xf numFmtId="166" fontId="6" fillId="0" borderId="1" xfId="1" applyFont="1" applyFill="1" applyBorder="1" applyAlignment="1">
      <alignment horizontal="center"/>
    </xf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49" fontId="1" fillId="0" borderId="0" xfId="0" applyNumberFormat="1" applyFont="1" applyFill="1" applyAlignment="1"/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2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11" fillId="0" borderId="0" xfId="0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6" fontId="6" fillId="0" borderId="5" xfId="0" applyNumberFormat="1" applyFont="1" applyFill="1" applyBorder="1" applyAlignment="1">
      <alignment horizontal="right" vertical="center"/>
    </xf>
    <xf numFmtId="166" fontId="6" fillId="0" borderId="5" xfId="1" applyFont="1" applyFill="1" applyBorder="1" applyAlignment="1">
      <alignment horizontal="center"/>
    </xf>
    <xf numFmtId="166" fontId="6" fillId="0" borderId="6" xfId="1" applyFont="1" applyFill="1" applyBorder="1" applyAlignment="1">
      <alignment horizontal="center" vertical="center"/>
    </xf>
    <xf numFmtId="166" fontId="6" fillId="0" borderId="5" xfId="1" applyFont="1" applyFill="1" applyBorder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166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left"/>
    </xf>
    <xf numFmtId="166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6" fontId="3" fillId="0" borderId="0" xfId="1" applyFont="1" applyFill="1" applyBorder="1" applyAlignment="1">
      <alignment horizontal="center"/>
    </xf>
    <xf numFmtId="166" fontId="3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3" fillId="0" borderId="0" xfId="1" applyFont="1" applyFill="1" applyAlignment="1">
      <alignment horizontal="center"/>
    </xf>
    <xf numFmtId="166" fontId="3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166" fontId="8" fillId="0" borderId="0" xfId="1" applyFont="1" applyFill="1" applyAlignment="1">
      <alignment horizontal="right"/>
    </xf>
    <xf numFmtId="166" fontId="1" fillId="0" borderId="8" xfId="1" applyFont="1" applyFill="1" applyBorder="1" applyAlignment="1">
      <alignment horizontal="center"/>
    </xf>
    <xf numFmtId="166" fontId="1" fillId="0" borderId="8" xfId="1" applyFont="1" applyFill="1" applyBorder="1" applyAlignment="1">
      <alignment horizontal="right"/>
    </xf>
    <xf numFmtId="166" fontId="1" fillId="0" borderId="8" xfId="1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1" fillId="0" borderId="0" xfId="1" applyNumberFormat="1" applyFont="1" applyFill="1" applyAlignment="1">
      <alignment horizontal="left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6" fontId="7" fillId="0" borderId="9" xfId="1" applyFont="1" applyFill="1" applyBorder="1" applyAlignment="1">
      <alignment horizontal="center" vertical="center"/>
    </xf>
    <xf numFmtId="166" fontId="7" fillId="0" borderId="10" xfId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0" fontId="6" fillId="2" borderId="1" xfId="0" applyFont="1" applyFill="1" applyBorder="1"/>
    <xf numFmtId="166" fontId="7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166" fontId="3" fillId="3" borderId="8" xfId="1" applyFont="1" applyFill="1" applyBorder="1" applyAlignment="1">
      <alignment horizontal="center"/>
    </xf>
    <xf numFmtId="166" fontId="3" fillId="4" borderId="8" xfId="1" applyFont="1" applyFill="1" applyBorder="1" applyAlignment="1">
      <alignment horizontal="center"/>
    </xf>
    <xf numFmtId="166" fontId="3" fillId="5" borderId="8" xfId="1" applyFont="1" applyFill="1" applyBorder="1" applyAlignment="1">
      <alignment horizontal="center"/>
    </xf>
    <xf numFmtId="166" fontId="1" fillId="5" borderId="0" xfId="1" applyFont="1" applyFill="1" applyBorder="1" applyAlignment="1">
      <alignment horizontal="center"/>
    </xf>
    <xf numFmtId="166" fontId="1" fillId="3" borderId="0" xfId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166" fontId="1" fillId="3" borderId="8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166" fontId="1" fillId="5" borderId="8" xfId="0" applyNumberFormat="1" applyFont="1" applyFill="1" applyBorder="1" applyAlignment="1">
      <alignment horizontal="center"/>
    </xf>
    <xf numFmtId="166" fontId="1" fillId="3" borderId="0" xfId="1" applyFont="1" applyFill="1" applyAlignment="1">
      <alignment horizontal="right"/>
    </xf>
    <xf numFmtId="166" fontId="1" fillId="3" borderId="0" xfId="1" applyFont="1" applyFill="1"/>
    <xf numFmtId="166" fontId="8" fillId="3" borderId="4" xfId="1" applyFont="1" applyFill="1" applyBorder="1" applyAlignment="1">
      <alignment horizontal="right"/>
    </xf>
    <xf numFmtId="166" fontId="8" fillId="3" borderId="4" xfId="1" applyFont="1" applyFill="1" applyBorder="1"/>
    <xf numFmtId="166" fontId="8" fillId="0" borderId="0" xfId="1" applyFont="1" applyFill="1" applyBorder="1" applyAlignment="1">
      <alignment horizontal="right"/>
    </xf>
    <xf numFmtId="166" fontId="8" fillId="0" borderId="0" xfId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166" fontId="1" fillId="6" borderId="1" xfId="1" applyFont="1" applyFill="1" applyBorder="1" applyAlignment="1">
      <alignment horizontal="center"/>
    </xf>
    <xf numFmtId="0" fontId="6" fillId="6" borderId="1" xfId="0" applyFont="1" applyFill="1" applyBorder="1"/>
    <xf numFmtId="166" fontId="6" fillId="6" borderId="1" xfId="1" applyFont="1" applyFill="1" applyBorder="1"/>
    <xf numFmtId="166" fontId="6" fillId="6" borderId="1" xfId="0" applyNumberFormat="1" applyFont="1" applyFill="1" applyBorder="1"/>
    <xf numFmtId="0" fontId="9" fillId="0" borderId="7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/>
    </xf>
    <xf numFmtId="166" fontId="7" fillId="0" borderId="4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vertical="center"/>
    </xf>
    <xf numFmtId="165" fontId="7" fillId="0" borderId="7" xfId="2" applyFont="1" applyFill="1" applyBorder="1" applyAlignment="1">
      <alignment horizontal="center" vertical="center"/>
    </xf>
    <xf numFmtId="165" fontId="7" fillId="0" borderId="5" xfId="2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 vertical="center"/>
    </xf>
    <xf numFmtId="166" fontId="7" fillId="0" borderId="5" xfId="1" applyFont="1" applyFill="1" applyBorder="1" applyAlignment="1">
      <alignment horizontal="center" vertical="center"/>
    </xf>
    <xf numFmtId="166" fontId="7" fillId="0" borderId="9" xfId="1" applyFont="1" applyFill="1" applyBorder="1" applyAlignment="1">
      <alignment horizontal="center" vertical="center"/>
    </xf>
    <xf numFmtId="166" fontId="7" fillId="0" borderId="1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166" fontId="7" fillId="0" borderId="11" xfId="1" applyFont="1" applyFill="1" applyBorder="1" applyAlignment="1">
      <alignment horizontal="center" vertical="center"/>
    </xf>
    <xf numFmtId="166" fontId="7" fillId="0" borderId="6" xfId="1" applyFont="1" applyFill="1" applyBorder="1" applyAlignment="1">
      <alignment horizontal="center" vertical="center"/>
    </xf>
    <xf numFmtId="0" fontId="7" fillId="0" borderId="7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66" fontId="7" fillId="0" borderId="7" xfId="0" applyNumberFormat="1" applyFont="1" applyFill="1" applyBorder="1" applyAlignment="1">
      <alignment horizontal="center" vertical="center"/>
    </xf>
    <xf numFmtId="166" fontId="7" fillId="0" borderId="5" xfId="0" applyNumberFormat="1" applyFont="1" applyFill="1" applyBorder="1" applyAlignment="1">
      <alignment horizontal="center" vertical="center"/>
    </xf>
    <xf numFmtId="166" fontId="7" fillId="0" borderId="7" xfId="1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7;&#3632;&#3648;&#3610;&#3637;&#3618;&#3609;&#3588;&#3640;&#3617;&#3651;&#3610;&#3649;&#3592;&#3657;&#3591;&#3627;&#3609;&#3637;&#3657;%20&#3651;&#3610;&#3648;&#3626;&#3619;&#3655;&#3592;%20&#3617;&#3637;&#3588;.6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7;&#3632;&#3648;&#3610;&#3637;&#3618;&#3609;&#3588;&#3640;&#3617;&#3651;&#3610;&#3649;&#3592;&#3657;&#3591;&#3627;&#3609;&#3637;&#3657;%20&#3651;&#3610;&#3648;&#3626;&#3619;&#3655;&#3592;%20&#3617;&#3637;&#3588;6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</sheetNames>
    <sheetDataSet>
      <sheetData sheetId="0" refreshError="1"/>
      <sheetData sheetId="1" refreshError="1">
        <row r="3">
          <cell r="D3" t="str">
            <v>ชื่อ - นามสกุล</v>
          </cell>
          <cell r="E3" t="str">
            <v>ที่อยู่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</row>
        <row r="6">
          <cell r="C6" t="str">
            <v>0955148</v>
          </cell>
          <cell r="D6" t="str">
            <v>น.ส.หนูนา เฒ่าบุดศรี</v>
          </cell>
          <cell r="E6" t="str">
            <v>2 ถ.มหาราช ซ.5 ต.ปากน้ำ อ.เมืองกระบี่ จ.กระบี่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</row>
        <row r="8">
          <cell r="C8" t="str">
            <v>1281066</v>
          </cell>
          <cell r="D8" t="str">
            <v>บริษัท กรีนเฮ้าส์โฮเต็ล จำกัด</v>
          </cell>
          <cell r="E8" t="str">
            <v>35 ถ.มหาราช ซ.5 ต.ปากน้ำ อ.เมืองกระบี่ จ.กระบี่</v>
          </cell>
        </row>
        <row r="9">
          <cell r="C9" t="str">
            <v>0281962</v>
          </cell>
          <cell r="D9" t="str">
            <v>น.ส.ผ่องศรี ภูเก้าล้วน (บ.ปูนซีเมนต์)</v>
          </cell>
          <cell r="E9" t="str">
            <v>44 ถ.มหาราช ซ.5 ต.ปากน้ำ อ.เมืองกระบี่ จ.กระบี่</v>
          </cell>
        </row>
        <row r="10">
          <cell r="C10" t="str">
            <v>1268296</v>
          </cell>
          <cell r="D10" t="str">
            <v>นางประภา กิตติธรกุล</v>
          </cell>
          <cell r="E10" t="str">
            <v>4 ถ.มหาราช ซ.7 ต.ปากน้ำ อ.เมืองกระบี่ จ.กระบี่</v>
          </cell>
        </row>
        <row r="11">
          <cell r="C11" t="str">
            <v>1225190</v>
          </cell>
          <cell r="D11" t="str">
            <v>นายเสถียร ภูมิสุทธาผล</v>
          </cell>
          <cell r="E11" t="str">
            <v>39 ถ.มหาราช ซ.7 ต.ปากน้ำ อ.เมืองกระบี่ จ.กระบี่</v>
          </cell>
        </row>
        <row r="12">
          <cell r="C12" t="str">
            <v>0925756</v>
          </cell>
          <cell r="D12" t="str">
            <v>นายเสริมศักดิ์ คล้ายสุบรรณ์</v>
          </cell>
          <cell r="E12" t="str">
            <v>41 ถ.มหาราช ซ.7 ต.ปากน้ำ อ.เมืองกระบี่ จ.กระบี่</v>
          </cell>
        </row>
        <row r="13">
          <cell r="C13" t="str">
            <v>0954774</v>
          </cell>
          <cell r="D13" t="str">
            <v>นายสมเกียรติ สารวงค์</v>
          </cell>
          <cell r="E13" t="str">
            <v>55 ถ.มหาราช ซ.7 ต.ปากน้ำ อ.เมืองกระบี่ จ.กระบี่</v>
          </cell>
        </row>
        <row r="14">
          <cell r="C14" t="str">
            <v>0310406</v>
          </cell>
          <cell r="D14" t="str">
            <v>น.ส.ผ่องศรี ภูเก้าล้วน-สำนักผู้ควบคุมงาน</v>
          </cell>
          <cell r="E14" t="str">
            <v>63 ซ.7 ถ.มหาราช ต.ปากน้ำ อ.เมืองกระบี่ จ.กระบี่</v>
          </cell>
        </row>
        <row r="15">
          <cell r="C15" t="str">
            <v>1392126</v>
          </cell>
          <cell r="D15" t="str">
            <v>นายวัฒนา ซารนาท</v>
          </cell>
          <cell r="E15" t="str">
            <v>5 ถ.มหาราช ซ.9 ต.ปากน้ำ อ.เมืองกระบี่ จ.กระบี่</v>
          </cell>
        </row>
        <row r="16">
          <cell r="C16" t="str">
            <v>1264724</v>
          </cell>
          <cell r="D16" t="str">
            <v>นายวรินเดอร์ ซาร์นาท</v>
          </cell>
          <cell r="E16" t="str">
            <v>23 ถ.มหาราช ซ.9 ต.ปากน้ำ อ.เมืองกระบี่ จ.กระบี่</v>
          </cell>
        </row>
        <row r="17">
          <cell r="C17" t="str">
            <v>1224830</v>
          </cell>
          <cell r="D17" t="str">
            <v>นายวิรัช ทองโสภา (เก็บเงิน ที่ไฮไฟร์มิวสิค)</v>
          </cell>
          <cell r="E17" t="str">
            <v>25 ถ.มหาราช ซ.9 ต.ปากน้ำ อ.เมืองกระบี่ จ.กระบี่</v>
          </cell>
        </row>
        <row r="18">
          <cell r="C18" t="str">
            <v>1248074</v>
          </cell>
          <cell r="D18" t="str">
            <v>นายเชวง แก้วภราดัย</v>
          </cell>
          <cell r="E18" t="str">
            <v>29 ถ.มหาราช ซ.9 ต.ปากน้ำ อ.เมืองกระบี่ จ.กระบี่</v>
          </cell>
        </row>
        <row r="19">
          <cell r="C19" t="str">
            <v>1229880</v>
          </cell>
          <cell r="D19" t="str">
            <v>นายสุนทร โยมา</v>
          </cell>
          <cell r="E19" t="str">
            <v>29 ถ.มหาราช ซ.9 ต.ปากน้ำ อ.เมืองกระบี่ จ.กระบี่</v>
          </cell>
        </row>
        <row r="20">
          <cell r="C20" t="str">
            <v>1254004</v>
          </cell>
          <cell r="D20" t="str">
            <v>น.ส.ฝนทิพย์ บุญชนะวิวัฒน์</v>
          </cell>
          <cell r="E20" t="str">
            <v>29 ถ.มหาราช ซ.9 ต.ปากน้ำ อ.เมืองกระบี่ จ.กระบี่</v>
          </cell>
        </row>
        <row r="21">
          <cell r="C21" t="str">
            <v>1272374</v>
          </cell>
          <cell r="D21" t="str">
            <v>นายกิตติพงษ์ จิววุฒิพงค์</v>
          </cell>
          <cell r="E21" t="str">
            <v>1/2 ถ.มหาราช ต.ปากน้ำ อ.เมืองกระบี่ จ.กระบี่</v>
          </cell>
        </row>
        <row r="22">
          <cell r="C22" t="str">
            <v>1272488</v>
          </cell>
          <cell r="D22" t="str">
            <v>นายกิตติพงษ์ จิววุฒิพงค์</v>
          </cell>
          <cell r="E22" t="str">
            <v>1/4 ถ.มหาราช ต.ปากน้ำ อ.เมืองกระบี่ จ.กระบี่</v>
          </cell>
        </row>
        <row r="23">
          <cell r="C23" t="str">
            <v>1504028</v>
          </cell>
          <cell r="D23" t="str">
            <v>นายปรารถนา อัมพรนรารัตน์</v>
          </cell>
          <cell r="E23" t="str">
            <v>2/4 ถ.มหาราช ต.ปากน้ำ อ.เมืองกระบี่ จ.กระบี่</v>
          </cell>
        </row>
        <row r="24">
          <cell r="C24" t="str">
            <v>1503148</v>
          </cell>
          <cell r="D24" t="str">
            <v>นางวาริน เจียวก๊ก</v>
          </cell>
          <cell r="E24" t="str">
            <v>2/5 ถ.มหาราช ต.ปากน้ำ อ.เมืองกระบี่ จ.กระบี่</v>
          </cell>
        </row>
        <row r="25">
          <cell r="C25" t="str">
            <v>1530166</v>
          </cell>
          <cell r="D25" t="str">
            <v>นายพงศ์ศักดิ์ ชดช้อย</v>
          </cell>
          <cell r="E25" t="str">
            <v>2/6 ถ.มหาราช ต.ปากน้ำ อ.เมืองกระบี่ จ.กระบี่</v>
          </cell>
        </row>
        <row r="26">
          <cell r="C26" t="str">
            <v>0185022</v>
          </cell>
          <cell r="D26" t="str">
            <v>นายสาเรศ  ไกรนรา</v>
          </cell>
          <cell r="E26" t="str">
            <v>3/1 ถ.มหาราช ต.ปากน้ำ อ.เมืองกระบี่ จ.กระบี่</v>
          </cell>
        </row>
        <row r="27">
          <cell r="C27" t="str">
            <v>0550778</v>
          </cell>
          <cell r="D27" t="str">
            <v>นายนิเวศ แซ่อุ้ย</v>
          </cell>
          <cell r="E27" t="str">
            <v>5 ถ.มหาราช ต.ปากน้ำ อ.เมืองกระบี่ จ.กระบี่</v>
          </cell>
        </row>
        <row r="28">
          <cell r="C28" t="str">
            <v>0872746</v>
          </cell>
          <cell r="D28" t="str">
            <v>นายธนิต อ่าวสกุล</v>
          </cell>
          <cell r="E28" t="str">
            <v>7-9 ถ.มหาราช ต.ปากน้ำ อ.เมืองกระบี่ จ.กระบี่</v>
          </cell>
        </row>
        <row r="29">
          <cell r="C29" t="str">
            <v>1177680</v>
          </cell>
          <cell r="D29" t="str">
            <v>ร.ต.อ.บรรเทิง กูลเกื้อ</v>
          </cell>
          <cell r="E29" t="str">
            <v>9 ถ.มหาราช ต.ปากน้ำ อ.เมืองกระบี่ จ.กระบี่</v>
          </cell>
        </row>
        <row r="30">
          <cell r="C30" t="str">
            <v>0214670</v>
          </cell>
          <cell r="D30" t="str">
            <v>บริษัท โฮลิสติก สปา แอนด์ บิวตี้ จำกัด เลขที่ผู้เสียภาษีอากร 0105546030703</v>
          </cell>
          <cell r="E30" t="str">
            <v>12 ถ.มหาราช ต.ปากน้ำ อ.เมืองกระบี่ จ.กระบี่ (สาขา 49)</v>
          </cell>
        </row>
        <row r="31">
          <cell r="C31" t="str">
            <v>1285642</v>
          </cell>
          <cell r="D31" t="str">
            <v>นางจำเนียร ศรีเพชร</v>
          </cell>
          <cell r="E31" t="str">
            <v>14 ถ.มหาราช ต.ปากน้ำ อ.เมืองกระบี่ จ.กระบี่</v>
          </cell>
        </row>
        <row r="32">
          <cell r="C32" t="str">
            <v>0922980</v>
          </cell>
          <cell r="D32" t="str">
            <v>นายวสันต์ จิตชาญวิชัย</v>
          </cell>
          <cell r="E32" t="str">
            <v>15 ถ.มหาราช ต.ปากน้ำ อ.เมืองกระบี่ จ.กระบี่</v>
          </cell>
        </row>
        <row r="33">
          <cell r="C33" t="str">
            <v>0187192</v>
          </cell>
          <cell r="D33" t="str">
            <v>บริษัทกระบี่รวมเจริญ จำกัด</v>
          </cell>
          <cell r="E33" t="str">
            <v>15/2-4 ถ.มหาราช ต.ปากน้ำ อ.เมืองกระบี่ จ.กระบี่</v>
          </cell>
        </row>
        <row r="34">
          <cell r="C34" t="str">
            <v>1292378</v>
          </cell>
          <cell r="D34" t="str">
            <v>นางรัศมี อภิรติธรรม</v>
          </cell>
          <cell r="E34" t="str">
            <v>17 ถ.มหาราช ต.ปากน้ำ อ.เมืองกระบี่ จ.กระบี่</v>
          </cell>
        </row>
        <row r="35">
          <cell r="C35" t="str">
            <v>0905648</v>
          </cell>
          <cell r="D35" t="str">
            <v>หจก.ลีลาวัฒน์อิเลคทริค</v>
          </cell>
          <cell r="E35" t="str">
            <v>23 ถ.มหาราช ถนนสายหลัก ต.ปากน้ำ อ.เมืองกระบี่ จ.กระบี่</v>
          </cell>
        </row>
        <row r="36">
          <cell r="C36" t="str">
            <v>0981518</v>
          </cell>
          <cell r="D36" t="str">
            <v>นายอดิสร เหล่าติวานนท์ (วารสารทอง)</v>
          </cell>
          <cell r="E36" t="str">
            <v>24 ถ.มหาราช ต.ปากน้ำ อ.เมืองกระบี่ จ.กระบี่</v>
          </cell>
        </row>
        <row r="37">
          <cell r="C37" t="str">
            <v>0219952</v>
          </cell>
          <cell r="D37" t="str">
            <v>บริษัท มาเธอร์มาร์เก็ตติ้ง จำกัด</v>
          </cell>
          <cell r="E37" t="str">
            <v>26-30 ถ.มหาราช ต.ปากน้ำ อ.เมืองกระบี่ จ.กระบี่</v>
          </cell>
        </row>
        <row r="38">
          <cell r="C38" t="str">
            <v>0875958</v>
          </cell>
          <cell r="D38" t="str">
            <v>นายสมศักดิ์ ตั้งขันติกุล (ศรีตรังอิเลคทอนิกส์)</v>
          </cell>
          <cell r="E38" t="str">
            <v>31 ถ.มหาราช ต.ปากน้ำ อ.เมืองกระบี่ จ.กระบี่</v>
          </cell>
        </row>
        <row r="39">
          <cell r="C39" t="str">
            <v>0916514</v>
          </cell>
          <cell r="D39" t="str">
            <v>นายวิชัย ลิ้มวัฒนากูล (ร้านไข่ทองเฟอร์นิเจอร์)</v>
          </cell>
          <cell r="E39" t="str">
            <v>32 ถ.มหาราช ต.ปากน้ำ อ.เมืองกระบี่ จ.กระบี่</v>
          </cell>
        </row>
        <row r="40">
          <cell r="C40" t="str">
            <v>0226138</v>
          </cell>
          <cell r="D40" t="str">
            <v>น.ส.ผ่องศรี ภูเก้าล้วน (เบียร์สด)</v>
          </cell>
          <cell r="E40" t="str">
            <v>33 ถ.มหาราช ต.ปากน้ำ อ.เมืองกระบี่ จ.กระบี่</v>
          </cell>
        </row>
        <row r="41">
          <cell r="C41" t="str">
            <v>0917438</v>
          </cell>
          <cell r="D41" t="str">
            <v>นางวาริน เจียวก๊ก</v>
          </cell>
          <cell r="E41" t="str">
            <v>38 ถ.มหาราช ซ.10 ต.ปากน้ำ อ.เมืองกระบี่ จ.กระบี่</v>
          </cell>
        </row>
        <row r="42">
          <cell r="C42" t="str">
            <v>0269670</v>
          </cell>
          <cell r="D42" t="str">
            <v>CIMB Thai</v>
          </cell>
          <cell r="E42" t="str">
            <v>43,45 ถ.มหาราช ต.ปากน้ำ อ.เมืองกระบี่ จ.กระบี่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</row>
        <row r="44">
          <cell r="C44" t="str">
            <v>0909774</v>
          </cell>
          <cell r="D44" t="str">
            <v>ร.ต.ท.บรรเทิง กูลเกื้อ</v>
          </cell>
          <cell r="E44" t="str">
            <v>50 ถ.มหาราช ต.ปากน้ำ อ.เมืองกระบี่ จ.กระบี่</v>
          </cell>
        </row>
        <row r="45">
          <cell r="C45" t="str">
            <v>0909888</v>
          </cell>
          <cell r="D45" t="str">
            <v>ร.ต.ท.บรรเทิง กูลเกื้อ</v>
          </cell>
          <cell r="E45" t="str">
            <v>52 ถ.มหาราช ต.ปากน้ำ อ.เมืองกระบี่ จ.กระบี่</v>
          </cell>
        </row>
        <row r="46">
          <cell r="C46" t="str">
            <v>0374084</v>
          </cell>
          <cell r="D46" t="str">
            <v>นางศิริพรรณ ภูเก้าล้วน (เบนซ์กระบี่ฯ)</v>
          </cell>
          <cell r="E46" t="str">
            <v>54-56 ถ.มหาราช ต.ปากน้ำ อ.เมืองกระบี่ จ.กระบี่</v>
          </cell>
        </row>
        <row r="47">
          <cell r="C47" t="str">
            <v>0215712</v>
          </cell>
          <cell r="D47" t="str">
            <v>บ.ศรีผ่อง(ร้านวินเนอร์)</v>
          </cell>
          <cell r="E47" t="str">
            <v>57 ถ.มหาราช ต.ปากน้ำ อ.เมืองกระบี่ จ.กระบี่</v>
          </cell>
        </row>
        <row r="48">
          <cell r="C48" t="str">
            <v>0910204</v>
          </cell>
          <cell r="D48" t="str">
            <v>บริษัท ซีพี ออลล์ จำกัด(มหาชน)</v>
          </cell>
          <cell r="E48" t="str">
            <v>60 ถ.มหาราช ต.ปากน้ำ อ.เมืองกระบี่ จ.กระบี่</v>
          </cell>
        </row>
        <row r="49">
          <cell r="C49" t="str">
            <v>0215930</v>
          </cell>
          <cell r="D49" t="str">
            <v>นายสรรเพชร ธีรสมิทธิโรจน์</v>
          </cell>
          <cell r="E49" t="str">
            <v>61 ถ.มหาราช ต.ปากน้ำ อ.เมืองกระบี่ จ.กระบี่</v>
          </cell>
        </row>
        <row r="50">
          <cell r="C50" t="str">
            <v>0217996</v>
          </cell>
          <cell r="D50" t="str">
            <v>นายเอกลักษณ์ ศักรภพพ์กุล-ปากทางศรีสวัสดิ</v>
          </cell>
          <cell r="E50" t="str">
            <v>64 ถ.มหาราช ต.ปากน้ำ อ.เมืองกระบี่ จ.กระบี่</v>
          </cell>
        </row>
        <row r="51">
          <cell r="C51" t="str">
            <v>0257330</v>
          </cell>
          <cell r="D51" t="str">
            <v>นายธวัชชัย ปาทาน (357 สื่อสาร)</v>
          </cell>
          <cell r="E51" t="str">
            <v>67 ถ.มหาราช ต.ปากน้ำ อ.เมืองกระบี่ จ.กระบี่</v>
          </cell>
        </row>
        <row r="52">
          <cell r="C52" t="str">
            <v>0217550</v>
          </cell>
          <cell r="D52" t="str">
            <v>บริษัทโชคภัทรไพศานต์ จำกัด (ขายของ)</v>
          </cell>
          <cell r="E52" t="str">
            <v>76 ถ.มหาราช ต.ปากน้ำ อ.เมืองกระบี่ จ.กระบี่</v>
          </cell>
        </row>
        <row r="53">
          <cell r="C53" t="str">
            <v>0217664</v>
          </cell>
          <cell r="D53" t="str">
            <v>บริษัทโชคภัทรไพศานต์ จำกัด เลขที่ผู้เสียภาษีอากร 0905529000462</v>
          </cell>
          <cell r="E53" t="str">
            <v>76/1 ถ.มหาราช ต.ปากน้ำ อ.เมืองกระบี่ จ.กระบี่ (สาขา 00005)</v>
          </cell>
        </row>
        <row r="54">
          <cell r="C54" t="str">
            <v>0217332</v>
          </cell>
          <cell r="D54" t="str">
            <v>นายวิศาล เอกวานิช (เดอะบุคส์)</v>
          </cell>
          <cell r="E54" t="str">
            <v>78 ถ.มหาราช ต.ปากน้ำ อ.เมืองกระบี่ จ.กระบี่</v>
          </cell>
        </row>
        <row r="55">
          <cell r="C55" t="str">
            <v>0217228</v>
          </cell>
          <cell r="D55" t="str">
            <v>วิภูภาส ด่านตระกูลทอง (ศูนย์เวลามหาราช)</v>
          </cell>
          <cell r="E55" t="str">
            <v>82 ถ.มหาราช ต.ปากน้ำ อ.เมืองกระบี่ จ.กระบี่</v>
          </cell>
        </row>
        <row r="56">
          <cell r="C56" t="str">
            <v>0187756</v>
          </cell>
          <cell r="D56" t="str">
            <v>นายหมั่ง แซ่ล้อ</v>
          </cell>
          <cell r="E56" t="str">
            <v>82 หน้าตลาดสด ต.ปากน้ำ อ.เมืองกระบี่ จ.กระบี่</v>
          </cell>
        </row>
        <row r="57">
          <cell r="C57" t="str">
            <v>0264848</v>
          </cell>
          <cell r="D57" t="str">
            <v>นายอนันต์ ป่อน้อย (มานะชัยเภสัช)</v>
          </cell>
          <cell r="E57" t="str">
            <v>84 ถ.มหาราช ต.ปากน้ำ อ.เมืองกระบี่ จ.กระบี่</v>
          </cell>
        </row>
        <row r="58">
          <cell r="C58" t="str">
            <v>0912938</v>
          </cell>
          <cell r="D58" t="str">
            <v>นางอรวรรณ อุดมวิศวกุล (หจก.กระบี่ไพศาลลิซซิ่ง)</v>
          </cell>
          <cell r="E58" t="str">
            <v>88/6-7 ถ.มหาราช ต.ปากน้ำ อ.เมืองกระบี่ จ.กระบี่</v>
          </cell>
        </row>
        <row r="59">
          <cell r="C59" t="str">
            <v>0912824</v>
          </cell>
          <cell r="D59" t="str">
            <v>นายยงสิทธิ์ อนันต์เศรษฐการ (Anda Travel&amp;Tour)</v>
          </cell>
          <cell r="E59" t="str">
            <v>88/8 ถ.มหาราช ต.ปากน้ำ อ.เมืองกระบี่ จ.กระบี่</v>
          </cell>
        </row>
        <row r="60">
          <cell r="C60" t="str">
            <v>0958246</v>
          </cell>
          <cell r="D60" t="str">
            <v>นายปิยะพล วนอุกฤษฏ์ (ห้างทองสามารถ)</v>
          </cell>
          <cell r="E60" t="str">
            <v>88/9 ถ.มหาราช ต.ปากน้ำ อ.เมืองกระบี่ จ.กระบี่</v>
          </cell>
        </row>
        <row r="61">
          <cell r="C61" t="str">
            <v>0931236</v>
          </cell>
          <cell r="D61" t="str">
            <v>นายณัฐพล วัฒนวีรชัย (ห้างทองสามารถ)</v>
          </cell>
          <cell r="E61" t="str">
            <v>88/10 ถ.มหาราช ต.ปากน้ำ อ.เมืองกระบี่ จ.กระบี่</v>
          </cell>
        </row>
        <row r="62">
          <cell r="C62" t="str">
            <v>1007660</v>
          </cell>
          <cell r="D62" t="str">
            <v>นางดวงตา พยัฆวรรณ (กระบี่ประดิษฐ์)</v>
          </cell>
          <cell r="E62" t="str">
            <v>88/15 ถ.มหาราช ต.ปากน้ำ อ.เมืองกระบี่ จ.กระบี่</v>
          </cell>
        </row>
        <row r="63">
          <cell r="C63" t="str">
            <v>1019678</v>
          </cell>
          <cell r="D63" t="str">
            <v>ห้างทองแก้วสุวรรณ</v>
          </cell>
          <cell r="E63" t="str">
            <v>88/16 ถ.มหาราช ต.ปากน้ำ อ.เมืองกระบี่ จ.กระบี่</v>
          </cell>
        </row>
        <row r="64">
          <cell r="C64" t="str">
            <v>1101658</v>
          </cell>
          <cell r="D64" t="str">
            <v>บริษัทศรีผ่อง จำกัด</v>
          </cell>
          <cell r="E64" t="str">
            <v>88/21-22 ถ.มหาราช ต.ปากน้ำ อ.เมืองกระบี่ จ.กระบี่</v>
          </cell>
        </row>
        <row r="65">
          <cell r="C65" t="str">
            <v>1101430</v>
          </cell>
          <cell r="D65" t="str">
            <v>หจก.กระบี่อำนวยทรัพย์</v>
          </cell>
          <cell r="E65" t="str">
            <v>88/25-26 ถ.มหาราช ต.ปากน้ำ อ.เมืองกระบี่ จ.กระบี่</v>
          </cell>
        </row>
        <row r="66">
          <cell r="C66" t="str">
            <v>1408812</v>
          </cell>
          <cell r="D66" t="str">
            <v>นายสุประดิษฐ์ อรุณธรรมรัตน์ (บิวตี้ ซาลอน)</v>
          </cell>
          <cell r="E66" t="str">
            <v>90/14 ถ.มหาราช ต.ปากน้ำ อ.เมืองกระบี่ จ.กระบี่</v>
          </cell>
        </row>
        <row r="67">
          <cell r="C67" t="str">
            <v>1415054</v>
          </cell>
          <cell r="D67" t="str">
            <v>นางเปรมฤดี ศุภธาราวิศาล</v>
          </cell>
          <cell r="E67" t="str">
            <v>90/42 ถ.มหาราช ต.ปากน้ำ อ.เมืองกระบี่ จ.กระบี่</v>
          </cell>
        </row>
        <row r="68">
          <cell r="C68" t="str">
            <v>1410679</v>
          </cell>
          <cell r="D68" t="str">
            <v>นายอนิวรรตน์ วัชรัตน์ศิริยุทธ</v>
          </cell>
          <cell r="E68" t="str">
            <v>90/47 ถ.มหาราช ต.ปากน้ำ อ.เมืองกระบี่ จ.กระบี่</v>
          </cell>
        </row>
        <row r="69">
          <cell r="C69" t="str">
            <v>1522147</v>
          </cell>
          <cell r="D69" t="str">
            <v>นางรัชนี ภูมิสุทธาผล (ออคิดคาเฟ่)</v>
          </cell>
          <cell r="E69" t="str">
            <v>90/52 ถ.มหาราช ต.ปากน้ำ อ.เมืองกระบี่ จ.กระบี่</v>
          </cell>
        </row>
        <row r="70">
          <cell r="C70" t="str">
            <v>1528284</v>
          </cell>
          <cell r="D70" t="str">
            <v>นางรัชนี ภูมิสุทธาผล (ออคิดคาเฟ่)</v>
          </cell>
          <cell r="E70" t="str">
            <v>90/53 ถ.มหาราช ต.ปากน้ำ อ.เมืองกระบี่ จ.กระบี่</v>
          </cell>
        </row>
        <row r="71">
          <cell r="C71" t="str">
            <v>1500774</v>
          </cell>
          <cell r="D71" t="str">
            <v>บริษัท ลาดา กระบี่ เรสซิเดนท์ จำกัด</v>
          </cell>
          <cell r="E71" t="str">
            <v>90/71 ถ.มหาราช ต.ปากน้ำ อ.เมืองกระบี่ จ.กระบี่</v>
          </cell>
        </row>
        <row r="72">
          <cell r="C72" t="str">
            <v>1493692</v>
          </cell>
          <cell r="D72" t="str">
            <v>บริษัท ลาดา กระบี่ เรสซิเดนท์ จำกัด</v>
          </cell>
          <cell r="E72" t="str">
            <v>90/74 ถ.มหาราช ต.ปากน้ำ อ.เมืองกระบี่ จ.กระบี่</v>
          </cell>
        </row>
        <row r="73">
          <cell r="C73" t="str">
            <v>1513248</v>
          </cell>
          <cell r="D73" t="str">
            <v>นายทรงศักดิ์ วะเจดีย์ (Sovvevie)</v>
          </cell>
          <cell r="E73" t="str">
            <v>90/79 ถ.มหาราช ต.ปากน้ำ อ.เมืองกระบี่ จ.กระบี่</v>
          </cell>
        </row>
        <row r="74">
          <cell r="C74" t="str">
            <v>0216740</v>
          </cell>
          <cell r="D74" t="str">
            <v>นางดวงพร สุนทรหัทยา (แว่นท๊อปเจริญ)</v>
          </cell>
          <cell r="E74" t="str">
            <v>91 ถ.มหาราช ต.ปากน้ำ อ.เมืองกระบี่ จ.กระบี่</v>
          </cell>
        </row>
        <row r="75">
          <cell r="C75" t="str">
            <v>1242432</v>
          </cell>
          <cell r="D75" t="str">
            <v>บจก.ศรีผ่องพานิชย์</v>
          </cell>
          <cell r="E75" t="str">
            <v>92/29 ถ.มหาราช ต.ปากน้ำ อ.เมืองกระบี่ จ.กระบี่</v>
          </cell>
        </row>
        <row r="76">
          <cell r="C76" t="str">
            <v>1327236</v>
          </cell>
          <cell r="D76" t="str">
            <v>นายวิรุจ คงธนาไพบูลย์</v>
          </cell>
          <cell r="E76" t="str">
            <v>94/2 ถ.มหาราช ต.ปากน้ำ อ.เมืองกระบี่ จ.กระบี่</v>
          </cell>
        </row>
        <row r="77">
          <cell r="C77" t="str">
            <v>1327122</v>
          </cell>
          <cell r="D77" t="str">
            <v>นายวิวัฒน์ คงธนาไพบูลย์</v>
          </cell>
          <cell r="E77" t="str">
            <v>94/3 ถ.มหาราช ต.ปากน้ำ อ.เมืองกระบี่ จ.กระบี่</v>
          </cell>
        </row>
        <row r="78">
          <cell r="C78" t="str">
            <v>0216968</v>
          </cell>
          <cell r="D78" t="str">
            <v>นายประชา เจียมวชิร (เจียมพานิช)</v>
          </cell>
          <cell r="E78" t="str">
            <v>95 ถ.มหาราช ต.ปากน้ำ อ.เมืองกระบี่ จ.กระบี่</v>
          </cell>
        </row>
        <row r="79">
          <cell r="C79" t="str">
            <v>0876104</v>
          </cell>
          <cell r="D79" t="str">
            <v>นายนิกร สิริเกียรติกุล</v>
          </cell>
          <cell r="E79" t="str">
            <v>98/1 ถ.มหาราช ต.ปากน้ำ อ.เมืองกระบี่ จ.กระบี่</v>
          </cell>
        </row>
        <row r="80">
          <cell r="C80" t="str">
            <v>1094738</v>
          </cell>
          <cell r="D80" t="str">
            <v>นายพรประเสริฐ ตันตาปกุล (เภสัชกรพรประเสริฐ)</v>
          </cell>
          <cell r="E80" t="str">
            <v>111 ถ.มหาราช ต.ปากน้ำ อ.เมืองกระบี่ จ.กระบี่</v>
          </cell>
        </row>
        <row r="81">
          <cell r="C81" t="str">
            <v>1377817</v>
          </cell>
          <cell r="D81" t="str">
            <v>นางจิตติรัตน์ สุชาตานนท์</v>
          </cell>
          <cell r="E81" t="str">
            <v>120/1 ถ.มหาราช ต.ปากน้ำ อ.เมืองกระบี่ จ.กระบี่</v>
          </cell>
        </row>
        <row r="82">
          <cell r="C82" t="str">
            <v>0224286</v>
          </cell>
          <cell r="D82" t="str">
            <v>บจก.ประกันชีวิตศรีอยุธยา (โดย)บจก.ซีเอฟจีเซอร์วิส</v>
          </cell>
          <cell r="E82" t="str">
            <v>125 ถ.มหาราช ต.ปากน้ำ อ.เมืองกระบี่ จ.กระบี่</v>
          </cell>
        </row>
        <row r="83">
          <cell r="C83" t="str">
            <v>0224390</v>
          </cell>
          <cell r="D83" t="str">
            <v>นายสมบูรณ์ แซ่ลี (กระบี่การพิมพ์)</v>
          </cell>
          <cell r="E83" t="str">
            <v>127 ถ.มหาราช ต.ปากน้ำ อ.เมืองกระบี่ จ.กระบี่</v>
          </cell>
        </row>
        <row r="84">
          <cell r="C84" t="str">
            <v>0417710</v>
          </cell>
          <cell r="D84" t="str">
            <v>นายเลอพงค์ บางเจริญพรพงค์</v>
          </cell>
          <cell r="E84" t="str">
            <v>132 ถ.มหาราช ต.ปากน้ำ อ.เมืองกระบี่ จ.กระบี่</v>
          </cell>
        </row>
        <row r="85">
          <cell r="C85" t="str">
            <v>0336592</v>
          </cell>
          <cell r="D85" t="str">
            <v>นายประทีป ซังเจริญสุข (ข้างข้าวมันไก่)</v>
          </cell>
          <cell r="E85" t="str">
            <v>132/4 ถ.มหาราช ต.ปากน้ำ อ.เมืองกระบี่ จ.กระบี่</v>
          </cell>
        </row>
        <row r="86">
          <cell r="C86" t="str">
            <v>0932264</v>
          </cell>
          <cell r="D86" t="str">
            <v>นายสมสุข อภิปิติวรกุล</v>
          </cell>
          <cell r="E86" t="str">
            <v>133 ถ.มหาราช ต.ปากน้ำ อ.เมืองกระบี่ จ.กระบี่</v>
          </cell>
        </row>
        <row r="87">
          <cell r="C87" t="str">
            <v>1143162</v>
          </cell>
          <cell r="D87" t="str">
            <v>นายสมบูรณ์ ครองสิริวัฒน์</v>
          </cell>
          <cell r="E87" t="str">
            <v>149 ถ.มหาราช ต.ปากน้ำ อ.เมืองกระบี่ จ.กระบี่</v>
          </cell>
        </row>
        <row r="88">
          <cell r="C88" t="str">
            <v>1139648</v>
          </cell>
          <cell r="D88" t="str">
            <v>น.ส.สุธาทิพย์ แซ่เล้า</v>
          </cell>
          <cell r="E88" t="str">
            <v>159 ถ.มหาราช ต.ปากน้ำ อ.เมืองกระบี่ จ.กระบี่</v>
          </cell>
        </row>
        <row r="89">
          <cell r="C89" t="str">
            <v>1272938</v>
          </cell>
          <cell r="D89" t="str">
            <v>นายกิตติพงษ์ จิววุฒิพงค์</v>
          </cell>
          <cell r="E89" t="str">
            <v>163/4 ถ.มหาราช ต.ปากน้ำ อ.เมืองกระบี่ จ.กระบี่</v>
          </cell>
        </row>
        <row r="90">
          <cell r="C90" t="str">
            <v>1479344</v>
          </cell>
          <cell r="D90" t="str">
            <v>บริษัท ซี พี ออลล์ จำกัด (มหาชน)</v>
          </cell>
          <cell r="E90" t="str">
            <v>165 ถ.มหาราช ต.ปากน้ำ อ.เมืองกระบี่ จ.กระบี่</v>
          </cell>
        </row>
        <row r="91">
          <cell r="C91" t="str">
            <v>1286566</v>
          </cell>
          <cell r="D91" t="str">
            <v>หสม.เอช แอนด์ พี การ์เด้น</v>
          </cell>
          <cell r="E91" t="str">
            <v>167/2 ถ.มหาราช ต.ปากน้ำ อ.เมืองกระบี่ จ.กระบี่</v>
          </cell>
        </row>
        <row r="92">
          <cell r="C92" t="str">
            <v>1157804</v>
          </cell>
          <cell r="D92" t="str">
            <v>นายวิรัตร์ แห่หล้า</v>
          </cell>
          <cell r="E92" t="str">
            <v>189 ถ.มหาราช ต.ปากน้ำ อ.เมืองกระบี่ จ.กระบี่</v>
          </cell>
        </row>
        <row r="93">
          <cell r="C93" t="str">
            <v>0408800</v>
          </cell>
          <cell r="D93" t="str">
            <v>นายสมบูรณ์ เพชรล้วน</v>
          </cell>
          <cell r="E93" t="str">
            <v>221 ถ.มหาราช ต.ปากน้ำ อ.เมืองกระบี่ จ.กระบี่</v>
          </cell>
        </row>
        <row r="94">
          <cell r="C94" t="str">
            <v>1032448</v>
          </cell>
          <cell r="D94" t="str">
            <v>นายสุรินทร์ หีตฉิม</v>
          </cell>
          <cell r="E94" t="str">
            <v>221/2 ถ.มหาราช ต.ปากน้ำ อ.เมืองกระบี่ จ.กระบี่</v>
          </cell>
        </row>
        <row r="95">
          <cell r="C95" t="str">
            <v>1394344</v>
          </cell>
          <cell r="D95" t="str">
            <v>นางจุฑารัตน์ จรูญศักดิ์</v>
          </cell>
          <cell r="E95" t="str">
            <v>223/7 ถ.มหาราช ต.ปากน้ำ อ.เมืองกระบี่ จ.กระบี่</v>
          </cell>
        </row>
        <row r="96">
          <cell r="C96" t="str">
            <v>1394355</v>
          </cell>
          <cell r="D96" t="str">
            <v>นางจุฑารัตน์ จรูญศักดิ์</v>
          </cell>
          <cell r="E96" t="str">
            <v>223/8 ถ.มหาราช ต.ปากน้ำ อ.เมืองกระบี่ จ.กระบี่</v>
          </cell>
        </row>
        <row r="97">
          <cell r="C97" t="str">
            <v>1391855</v>
          </cell>
          <cell r="D97" t="str">
            <v>สหกรณ์ออมทรัพย์สาธารณสุข จำกัด</v>
          </cell>
          <cell r="E97" t="str">
            <v>223/17 ถ.มหาราช ต.ปากน้ำ อ.เมืองกระบี่ จ.กระบี่</v>
          </cell>
        </row>
        <row r="98">
          <cell r="C98" t="str">
            <v>0640792</v>
          </cell>
          <cell r="D98" t="str">
            <v>นายสมศักดิ์ สิทธิพรพันธ์</v>
          </cell>
          <cell r="E98" t="str">
            <v>239 ถ.มหาราช ต.ปากน้ำ อ.เมืองกระบี่ จ.กระบี่</v>
          </cell>
        </row>
        <row r="99">
          <cell r="C99" t="str">
            <v>0409506</v>
          </cell>
          <cell r="D99" t="str">
            <v>นายสมบูรณ์ เพชรล้วน (ส.สุรารักษ์)</v>
          </cell>
          <cell r="E99" t="str">
            <v>241 ถ.มหาราช ต.ปากน้ำ อ.เมืองกระบี่ จ.กระบี่</v>
          </cell>
        </row>
        <row r="100">
          <cell r="C100" t="str">
            <v>0646884</v>
          </cell>
          <cell r="D100" t="str">
            <v>นายสมบูรณ์ เพชรล้วน</v>
          </cell>
          <cell r="E100" t="str">
            <v>247 ถ.มหาราช ต.ปากน้ำ อ.เมืองกระบี่ จ.กระบี่</v>
          </cell>
        </row>
        <row r="101">
          <cell r="C101" t="str">
            <v>1512564</v>
          </cell>
          <cell r="D101" t="str">
            <v>นายภูเบศ สุวรรณเนาว์</v>
          </cell>
          <cell r="E101" t="str">
            <v>259 ถ.มหาราช ต.ปากน้ำ อ.เมืองกระบี่ จ.กระบี่</v>
          </cell>
        </row>
        <row r="102">
          <cell r="C102" t="str">
            <v>0192194</v>
          </cell>
          <cell r="D102" t="str">
            <v>นายมนต์ชัย คณนาธรรม (วีระวิทยุ)</v>
          </cell>
          <cell r="E102" t="str">
            <v>3 ถ.พฤกษาอุทิศ ต.ปากน้ำ อ.เมืองกระบี่ จ.กระบี่</v>
          </cell>
        </row>
        <row r="103">
          <cell r="C103" t="str">
            <v>1473001</v>
          </cell>
          <cell r="D103" t="str">
            <v>นางสุพัชลี ยุวะกนิษฐ์ (Orange Tree House)</v>
          </cell>
          <cell r="E103" t="str">
            <v>12 ถ.พฤกษาอุทิศ ต.ปากน้ำ อ.เมืองกระบี่ จ.กระบี่</v>
          </cell>
        </row>
        <row r="104">
          <cell r="C104" t="str">
            <v>1466375</v>
          </cell>
          <cell r="D104" t="str">
            <v>นางสุมล ชดช้อย (บ้านคนมีสุขทัวร์)</v>
          </cell>
          <cell r="E104" t="str">
            <v>19 ถ.พฤกษาอุทิศ ต.ปากน้ำ อ.เมืองกระบี่ จ.กระบี่</v>
          </cell>
        </row>
        <row r="105">
          <cell r="C105" t="str">
            <v>0950534</v>
          </cell>
          <cell r="D105" t="str">
            <v>นายกิติพร จิววุฒิพงค์ (ตัดผมชาย)</v>
          </cell>
          <cell r="E105" t="str">
            <v>21/1 ถ.พฤกษาอุทิศ ต.ปากน้ำ อ.เมืองกระบี่ จ.กระบี่</v>
          </cell>
        </row>
        <row r="106">
          <cell r="C106" t="str">
            <v>1018422</v>
          </cell>
          <cell r="D106" t="str">
            <v>นายกิตติพร จิววุฒิพงค์ (ร้านเสริมสวยจำรัก)</v>
          </cell>
          <cell r="E106" t="str">
            <v>21/2 ถ.พฤกษาอุทิศ ต.ปากน้ำ อ.เมืองกระบี่ จ.กระบี่</v>
          </cell>
        </row>
        <row r="107">
          <cell r="C107" t="str">
            <v>0197258</v>
          </cell>
          <cell r="D107" t="str">
            <v>Viva Restaurant&amp;Bar</v>
          </cell>
          <cell r="E107" t="str">
            <v>27 ถ.พฤกษาอุทิศ ต.ปากน้ำ อ.เมืองกระบี่ จ.กระบี่</v>
          </cell>
        </row>
        <row r="108">
          <cell r="C108" t="str">
            <v>0197144</v>
          </cell>
          <cell r="D108" t="str">
            <v>หจก.มิตซูกลการ</v>
          </cell>
          <cell r="E108" t="str">
            <v>29 ถ.พฤกษาอุทิศ ต.ปากน้ำ อ.เมืองกระบี่ จ.กระบี่</v>
          </cell>
        </row>
        <row r="109">
          <cell r="C109" t="str">
            <v>0188670</v>
          </cell>
          <cell r="D109" t="str">
            <v>นางลาวัณ แซ่หลี</v>
          </cell>
          <cell r="E109" t="str">
            <v>34-36 ถ.พฤกษาอุทิศ ต.ปากน้ำ อ.เมืองกระบี่ จ.กระบี่</v>
          </cell>
        </row>
        <row r="110">
          <cell r="C110" t="str">
            <v>0188452</v>
          </cell>
          <cell r="D110" t="str">
            <v>นางมณฑา สกุลจุฑาทิพย์</v>
          </cell>
          <cell r="E110" t="str">
            <v>98/1 ถ.พฤกษาอุทิศ ต.ปากน้ำ อ.เมืองกระบี่ จ.กระบี่</v>
          </cell>
        </row>
        <row r="111">
          <cell r="C111" t="str">
            <v>0202880</v>
          </cell>
          <cell r="D111" t="str">
            <v>บ.ศรีผ่องพานิชย์ (หมอนง)</v>
          </cell>
          <cell r="E111" t="str">
            <v>128 ถ.พฤกษาอุทิศ ต.ปากน้ำ อ.เมืองกระบี่ จ.กระบี่</v>
          </cell>
        </row>
        <row r="112">
          <cell r="C112" t="str">
            <v>0332798</v>
          </cell>
          <cell r="D112" t="str">
            <v>น.ส.ปุณยนุช สิงห์ศรีโส</v>
          </cell>
          <cell r="E112" t="str">
            <v>1/1 ถ.ร่วมจิตร ต.ปากน้ำ อ.เมืองกระบี่ จ.กระบี่</v>
          </cell>
        </row>
        <row r="113">
          <cell r="C113" t="str">
            <v>0078548</v>
          </cell>
          <cell r="D113" t="str">
            <v>นายโสด มิอะหวัง</v>
          </cell>
          <cell r="E113" t="str">
            <v>14/6 ถ.ร่วมจิตร ต.ปากน้ำ อ.เมืองกระบี่ จ.กระบี่</v>
          </cell>
        </row>
        <row r="114">
          <cell r="C114" t="str">
            <v>1546288</v>
          </cell>
          <cell r="D114" t="str">
            <v>บจก.เอราวัณ ฮ็อป อินน์</v>
          </cell>
          <cell r="E114" t="str">
            <v>อาคารเพลินจิตเซ็นเตอร์ ชั้น 1 เลขที่ 2 แขวง/เขตคลองเตย กรุงเทพฯ  10110</v>
          </cell>
        </row>
        <row r="115">
          <cell r="C115" t="str">
            <v>0940146</v>
          </cell>
          <cell r="D115" t="str">
            <v>นายบุญชู หาญวงค์จิรวัฒน์</v>
          </cell>
          <cell r="E115" t="str">
            <v>1/9 ถ.เจ้าคุณ ต.ปากน้ำ อ.เมืองกระบี่ จ.กระบี่</v>
          </cell>
        </row>
        <row r="116">
          <cell r="C116" t="str">
            <v>0365060</v>
          </cell>
          <cell r="D116" t="str">
            <v>นายสุวิทย์ บุญชนะวิวัฒน์</v>
          </cell>
          <cell r="E116" t="str">
            <v>3/20 ถ.เจ้าคุณ ต.ปากน้ำ อ.เมืองกระบี่ จ.กระบี่</v>
          </cell>
        </row>
        <row r="117">
          <cell r="C117" t="str">
            <v>0365174</v>
          </cell>
          <cell r="D117" t="str">
            <v>นายสุวิทย์ บุญชนะวิวัฒน์</v>
          </cell>
          <cell r="E117" t="str">
            <v>3/21 ถ.เจ้าคุณ ต.ปากน้ำ อ.เมืองกระบี่ จ.กระบี่</v>
          </cell>
        </row>
        <row r="118">
          <cell r="C118" t="str">
            <v>0931340</v>
          </cell>
          <cell r="D118" t="str">
            <v>นางมลิสา สิริเกียรติกุล</v>
          </cell>
          <cell r="E118" t="str">
            <v>5/3 ถ.เจัาคุณ ต.ปากน้ำ อ.เมืองกระบี่ จ.กระบี่</v>
          </cell>
        </row>
        <row r="119">
          <cell r="C119" t="str">
            <v>1436433</v>
          </cell>
          <cell r="D119" t="str">
            <v>นายสิสิทธิ์ เกี่ยวข้อง</v>
          </cell>
          <cell r="E119" t="str">
            <v>7/9 ถ.เจ้าคุณ ต.ปากน้ำ อ.เมืองกระบี่ จ.กระบี่</v>
          </cell>
        </row>
        <row r="120">
          <cell r="C120" t="str">
            <v>0927594</v>
          </cell>
          <cell r="D120" t="str">
            <v>บริษัท บุญสยามเทรดดิ้ง จำกัด (สำนักงานใหญ่) 0815539000032</v>
          </cell>
          <cell r="E120" t="str">
            <v xml:space="preserve">27 ถ.เจ้าคุณ ต.ปากน้ำ อ.เมืองกระบี่ จ.กระบี่  </v>
          </cell>
        </row>
        <row r="121">
          <cell r="C121" t="str">
            <v>1377242</v>
          </cell>
          <cell r="D121" t="str">
            <v>นางเจริญจิตร ภูมิภมร (เจ้าคุณแมนชั่น)</v>
          </cell>
          <cell r="E121" t="str">
            <v>30/14 ถ.เจ้าคุณ ต.ปากน้ำ อ.เมืองกระบี่ จ.กระบี่</v>
          </cell>
        </row>
        <row r="122">
          <cell r="C122" t="str">
            <v>1408236</v>
          </cell>
          <cell r="D122" t="str">
            <v>นายณัฐวุฒิ ภูมิภมร</v>
          </cell>
          <cell r="E122" t="str">
            <v>126 ถ.เจ้าคุณ ต.ปากน้ำ อ.เมืองกระบี่ จ.กระบี่</v>
          </cell>
        </row>
        <row r="123">
          <cell r="C123" t="str">
            <v>0362308</v>
          </cell>
          <cell r="D123" t="str">
            <v>นางลำดวน ภูมิสุทราผล-ข้างบ้านเก่าน้าเพ็ญ</v>
          </cell>
          <cell r="E123" t="str">
            <v>7/2 ถ.เจ้าฟ้า ต.ปากน้ำ อ.เมืองกระบี่ จ.กระบี่</v>
          </cell>
        </row>
        <row r="124">
          <cell r="C124" t="str">
            <v>0179874</v>
          </cell>
          <cell r="D124" t="str">
            <v>นางเพ็ญลักษณ์ บุญชนะวิวัฒน์</v>
          </cell>
          <cell r="E124" t="str">
            <v>7/5 ถ.เจ้าฟ้า ต.ปากน้ำ อ.เมืองกระบี่ จ.กระบี่</v>
          </cell>
        </row>
        <row r="125">
          <cell r="C125" t="str">
            <v>0053262</v>
          </cell>
          <cell r="D125" t="str">
            <v>นางสุพัฒน์ สุวรรณเนาว์-โรงแรมแกรนด์ทาวเวอร์</v>
          </cell>
          <cell r="E125" t="str">
            <v>9 ถ.เจ้าฟ้า ต.ปากน้ำ อ.เมืองกระบี่ จ.กระบี่</v>
          </cell>
        </row>
        <row r="126">
          <cell r="C126" t="str">
            <v>1537839</v>
          </cell>
          <cell r="D126" t="str">
            <v>น.ส.สุรัตน์ดา ผลิพัฒน์</v>
          </cell>
          <cell r="E126" t="str">
            <v>9/9 ถ.เจ้าฟ้า ต.ปากน้ำ อ.เมืองกระบี่ จ.กระบี่</v>
          </cell>
        </row>
        <row r="127">
          <cell r="C127" t="str">
            <v>1067226</v>
          </cell>
          <cell r="D127" t="str">
            <v>นายธนาวัฒน์ อริยวงศ์</v>
          </cell>
          <cell r="E127" t="str">
            <v>12/4 ถ.เจ้าฟ้า ต.ปากน้ำ อ.เมืองกระบี่ จ.กระบี่</v>
          </cell>
        </row>
        <row r="128">
          <cell r="C128" t="str">
            <v>1067330</v>
          </cell>
          <cell r="D128" t="str">
            <v>นายธนาวัฒน์ อริยวงศ์</v>
          </cell>
          <cell r="E128" t="str">
            <v>12/6 ถ.เจ้าฟ้า ต.ปากน้ำ อ.เมืองกระบี่ จ.กระบี่</v>
          </cell>
        </row>
        <row r="129">
          <cell r="C129" t="str">
            <v>1395970</v>
          </cell>
          <cell r="D129" t="str">
            <v>นายธนาวัฒน์ อริยวงศ์</v>
          </cell>
          <cell r="E129" t="str">
            <v>12/9 ถ.เจ้าฟ้า ต.ปากน้ำ อ.เมืองกระบี่ จ.กระบี่</v>
          </cell>
        </row>
        <row r="130">
          <cell r="C130" t="str">
            <v>0059136</v>
          </cell>
          <cell r="D130" t="str">
            <v>บริษัท โรงแรม กระบี่-โลมา จำกัด เลขที่ผู้เสียภาษีอากร 0815545000430</v>
          </cell>
          <cell r="E130" t="str">
            <v>18/9 ถ.เจ้าฟ้า ต.ปากน้ำ อ.เมืองกระบี่ จ.กระบี่</v>
          </cell>
        </row>
        <row r="131">
          <cell r="C131" t="str">
            <v>0059240</v>
          </cell>
          <cell r="D131" t="str">
            <v>นางปภัทร์ณิกชา ทองเกิด</v>
          </cell>
          <cell r="E131" t="str">
            <v>22 ถ.เจ้าฟ้า ต.ปากน้ำ อ.เมืองกระบี่ จ.กระบี่</v>
          </cell>
        </row>
        <row r="132">
          <cell r="C132" t="str">
            <v>0059918</v>
          </cell>
          <cell r="D132" t="str">
            <v>นางวรรณา นวลอ่อน</v>
          </cell>
          <cell r="E132" t="str">
            <v>22/6 ถ.เจ้าฟ้า ต.ปากน้ำ อ.เมืองกระบี่ จ.กระบี่</v>
          </cell>
        </row>
        <row r="133">
          <cell r="C133" t="str">
            <v>1173440</v>
          </cell>
          <cell r="D133" t="str">
            <v>นายปุณณวัฒน์ แสงทอง</v>
          </cell>
          <cell r="E133" t="str">
            <v>24/2 ถ.เจ้าฟ้า ต.ปากน้ำ อ.เมืองกระบี่ จ.กระบี่</v>
          </cell>
        </row>
        <row r="134">
          <cell r="C134" t="str">
            <v>1430743</v>
          </cell>
          <cell r="D134" t="str">
            <v>นางพิศมัย เกี่ยวข้อง</v>
          </cell>
          <cell r="E134" t="str">
            <v>25/1 ถ.เจ้าฟ้า ต.ปากน้ำ อ.เมืองกระบี่ จ.กระบี่</v>
          </cell>
        </row>
        <row r="135">
          <cell r="C135" t="str">
            <v>1395121</v>
          </cell>
          <cell r="D135" t="str">
            <v>นางนงลักษณ์ ลีลาสุธานนท์</v>
          </cell>
          <cell r="E135" t="str">
            <v>28/9 ถ.เจ้าฟ้า ต.ปากน้ำ อ.เมืองกระบี่ จ.กระบี่</v>
          </cell>
        </row>
        <row r="136">
          <cell r="C136" t="str">
            <v>1412901</v>
          </cell>
          <cell r="D136" t="str">
            <v>นายสากรรจ์ เกี่ยวข้อง</v>
          </cell>
          <cell r="E136" t="str">
            <v>31 ถ.เจ้าฟ้า ต.ปากน้ำ อ.เมืองกระบี่ จ.กระบี่</v>
          </cell>
        </row>
        <row r="137">
          <cell r="C137" t="str">
            <v>1499061</v>
          </cell>
          <cell r="D137" t="str">
            <v>บริษัท มินิเทล เมเนจเม็นท์ จำกัด</v>
          </cell>
          <cell r="E137" t="str">
            <v>38-40 ถ.เจ้าฟ้า ต.ปากน้ำ อ.เมืองกระบี่ จ.กระบี่</v>
          </cell>
        </row>
        <row r="138">
          <cell r="C138" t="str">
            <v>0064460</v>
          </cell>
          <cell r="D138" t="str">
            <v>นางเผี้ยน เอ่งฉ้าน</v>
          </cell>
          <cell r="E138" t="str">
            <v>52/1 ถ.เจ้าฟ้า ต.ปากน้ำ อ.เมืองกระบี่ จ.กระบี่</v>
          </cell>
        </row>
        <row r="139">
          <cell r="C139" t="str">
            <v>1471104</v>
          </cell>
          <cell r="D139" t="str">
            <v>บริษัท ซีพี ออลล์ จำกัด (มหาชน)</v>
          </cell>
          <cell r="E139" t="str">
            <v>52/3 ถ.เจ้าฟ้า ต.ปากน้ำ อ.เมืองกระบี่ จ.กระบี่</v>
          </cell>
        </row>
        <row r="140">
          <cell r="C140" t="str">
            <v>1410831</v>
          </cell>
          <cell r="D140" t="str">
            <v>บริษัท ซีพี ออลล์ จำกัด (มหาชน)</v>
          </cell>
          <cell r="E140" t="str">
            <v xml:space="preserve">1 ถ.เหมทานนท์ ต.ปากน้ำ อ.เมืองกระบี่ จ.กระบี่ </v>
          </cell>
        </row>
        <row r="141">
          <cell r="C141" t="str">
            <v>1387515</v>
          </cell>
          <cell r="D141" t="str">
            <v>นางส่งศรี ตุลารักษ์</v>
          </cell>
          <cell r="E141" t="str">
            <v>2/1 ถ.เหมทานนท์ ต.ปากน้ำ อ.เมืองกระบี่ จ.กระบี่</v>
          </cell>
        </row>
        <row r="142">
          <cell r="C142" t="str">
            <v>1394872</v>
          </cell>
          <cell r="D142" t="str">
            <v>นายอำพล จิววุฒิพงค์</v>
          </cell>
          <cell r="E142" t="str">
            <v>2/8 ถ.เหมทานนท์ ต.ปากน้ำ อ.เมืองกระบี่ จ.กระบี่</v>
          </cell>
        </row>
        <row r="143">
          <cell r="C143" t="str">
            <v>1159192</v>
          </cell>
          <cell r="D143" t="str">
            <v>นายชัยนาถ จรูญศักดิ์ (โกฮั้ง)</v>
          </cell>
          <cell r="E143" t="str">
            <v>2/19 ถ.เหมทานนท์ ต.ปากน้ำ อ.เมืองกระบี่ จ.กระบี่</v>
          </cell>
        </row>
        <row r="144">
          <cell r="C144" t="str">
            <v>0233646</v>
          </cell>
          <cell r="D144" t="str">
            <v>นายศิวพร เขียวดี</v>
          </cell>
          <cell r="E144" t="str">
            <v>13 ถ.เหมทานนท์ ต.ปากน้ำ อ.เมืองกระบี่ จ.กระบี่</v>
          </cell>
        </row>
        <row r="145">
          <cell r="C145" t="str">
            <v>0229786</v>
          </cell>
          <cell r="D145" t="str">
            <v>นายบุญยงค์ แซ่ตั้ง (วรุณี)</v>
          </cell>
          <cell r="E145" t="str">
            <v>35/1 ถเหมทานนท์ ต.ปากน้ำ อ.เมืองกระบี่ จ.กระบี่</v>
          </cell>
        </row>
        <row r="146">
          <cell r="C146" t="str">
            <v>0234238</v>
          </cell>
          <cell r="D146" t="str">
            <v>บริษัท สตูดิโอ โพสิทีฟ จำกัด เลขที่ผู้เสียภาษีอากร 0815555000190</v>
          </cell>
          <cell r="E146" t="str">
            <v>36-34 ถ.เหมทานนท์ ต.ปากน้ำ อ.เมืองกระบี่ จ.กระบี่</v>
          </cell>
        </row>
        <row r="147">
          <cell r="C147" t="str">
            <v>1275690</v>
          </cell>
          <cell r="D147" t="str">
            <v>นางศิรณี สอสุทธิเมธ</v>
          </cell>
          <cell r="E147" t="str">
            <v>39 ถ.เหมทานนท์ ต.ปากน้ำ อ.เมืองกระบี่ จ.กระบี่</v>
          </cell>
        </row>
        <row r="148">
          <cell r="C148" t="str">
            <v>1318326</v>
          </cell>
          <cell r="D148" t="str">
            <v>นายสมรัช อุทยานนทรักษ์ (J Holiday Inn)</v>
          </cell>
          <cell r="E148" t="str">
            <v>40/1 ถ.เหมทานนท์ ต.ปากน้ำ อ.เมืองกระบี่ จ.กระบี่</v>
          </cell>
        </row>
        <row r="149">
          <cell r="C149" t="str">
            <v>1389755</v>
          </cell>
          <cell r="D149" t="str">
            <v>นางศิริพรรณ อ่ำปลอด (ร้านอาซี)</v>
          </cell>
          <cell r="E149" t="str">
            <v>70/4 ถ.เหมทานนท์ ต.ปากน้ำ อ.เมืองกระบี่ จ.กระบี่</v>
          </cell>
        </row>
        <row r="150">
          <cell r="C150" t="str">
            <v>0229568</v>
          </cell>
          <cell r="D150" t="str">
            <v>นางวิภาพร สิขรินรัตน์(ริมชล 2)</v>
          </cell>
          <cell r="E150" t="str">
            <v>76 ถ.เหมทานนท์ ต.ปากน้ำ อ.เมืองกระบี่ จ.กระบี่</v>
          </cell>
        </row>
        <row r="151">
          <cell r="C151" t="str">
            <v>0277998</v>
          </cell>
          <cell r="D151" t="str">
            <v>นางอุไรรัตน์ สุขเกษม</v>
          </cell>
          <cell r="E151" t="str">
            <v xml:space="preserve">78 ถ.เหมทานนท์ ต.ปากน้ำ อ.เมืองกระบี่ จ.กระบี่ </v>
          </cell>
        </row>
        <row r="152">
          <cell r="C152" t="str">
            <v>1054280</v>
          </cell>
          <cell r="D152" t="str">
            <v>นายเจริญกิจ คณนาธรรม</v>
          </cell>
          <cell r="E152" t="str">
            <v>84 ถ.เหมทานนท์ ต.ปากน้ำ อ.เมืองกระบี่ จ.กระบี่</v>
          </cell>
        </row>
        <row r="153">
          <cell r="C153" t="str">
            <v>1253412</v>
          </cell>
          <cell r="D153" t="str">
            <v>นางอัจฉรา เอ่งฉ้วน</v>
          </cell>
          <cell r="E153" t="str">
            <v>89 ถ.เหมทานนท์ ต.ปากน้ำ อ.เมืองกระบี่ จ.กระบี่</v>
          </cell>
        </row>
        <row r="154">
          <cell r="C154" t="str">
            <v>0149828</v>
          </cell>
          <cell r="D154" t="str">
            <v>นายสุพร อ้อยศรีสกุล</v>
          </cell>
          <cell r="E154" t="str">
            <v>90 ถ.เหมทานนท์ ต.ปากน้ำ อ.เมืองกระบี่ จ.กระบี่</v>
          </cell>
        </row>
        <row r="155">
          <cell r="C155" t="str">
            <v>1075658</v>
          </cell>
          <cell r="D155" t="str">
            <v>นางแสงดาว สง่าศรี</v>
          </cell>
          <cell r="E155" t="str">
            <v>91/1 ถ.เหมทานนท์ ต.ปากน้ำ อ.เมืองกระบี่ จ.กระบี่</v>
          </cell>
        </row>
        <row r="156">
          <cell r="C156" t="str">
            <v>0342854</v>
          </cell>
          <cell r="D156" t="str">
            <v>นายสว่าง สุวิมลรัตน์ (ตรงข้ามสรรพากร)</v>
          </cell>
          <cell r="E156" t="str">
            <v>93 ถ.เหมทานนท์ ต.ปากน้ำ อ.เมืองกระบี่ จ.กระบี่</v>
          </cell>
        </row>
        <row r="157">
          <cell r="C157" t="str">
            <v>0149482</v>
          </cell>
          <cell r="D157" t="str">
            <v>นายสุพร อ้อยศรีสกุล</v>
          </cell>
          <cell r="E157" t="str">
            <v>98 ถ.เหมทานนท์ ต.ปากน้ำ อ.เมืองกระบี่ จ.กระบี่</v>
          </cell>
        </row>
        <row r="158">
          <cell r="C158" t="str">
            <v>0235602</v>
          </cell>
          <cell r="D158" t="str">
            <v>นางสมใจ ธนาศักดิ์เจริญ</v>
          </cell>
          <cell r="E158" t="str">
            <v>120/1 ถ.เหมทานนท์ ต.ปากน้ำ อ.เมืองกระบี่ จ.กระบี่</v>
          </cell>
        </row>
        <row r="159">
          <cell r="C159" t="str">
            <v>0091640</v>
          </cell>
          <cell r="D159" t="str">
            <v>นายภิญโญ เจริญการ(ถ่ายเอกสาร)</v>
          </cell>
          <cell r="E159" t="str">
            <v>2 ถ.กระบี่ ต.ปากน้ำ อ.เมืองกระบี่ จ.กระบี่</v>
          </cell>
        </row>
        <row r="160">
          <cell r="C160" t="str">
            <v>1479894</v>
          </cell>
          <cell r="D160" t="str">
            <v>นางจิราภร ชัยฤทธิ์</v>
          </cell>
          <cell r="E160" t="str">
            <v xml:space="preserve">28/5 ถ.กระบี่ ต.ปากน้ำ อ.เมืองกระบี่ จ.กระบี่ </v>
          </cell>
        </row>
        <row r="161">
          <cell r="C161" t="str">
            <v>1396573</v>
          </cell>
          <cell r="D161" t="str">
            <v>นางวนาลี จิววุฒิพงค์</v>
          </cell>
          <cell r="E161" t="str">
            <v>30/21 ถ.กระบี่ ต.ปากน้ำ อ.เมืองกระบี่ จ.กระบี่</v>
          </cell>
        </row>
        <row r="162">
          <cell r="C162" t="str">
            <v>0124874</v>
          </cell>
          <cell r="D162" t="str">
            <v>นายสาโรจน์ เกี่ยวข้อง (โชเวลเฟอร์เวอร์)</v>
          </cell>
          <cell r="E162" t="str">
            <v>34 ถ.กระบี่ ต.ปากน้ำ อ.เมืองกระบี่ จ.กระบี่</v>
          </cell>
        </row>
        <row r="163">
          <cell r="C163" t="str">
            <v>0125684</v>
          </cell>
          <cell r="D163" t="str">
            <v>นางจันทรา ตันสกุล</v>
          </cell>
          <cell r="E163" t="str">
            <v>34/14 ต.ปากน้ำ อ.เมืองกระบี่ จ.กระบี่</v>
          </cell>
        </row>
        <row r="164">
          <cell r="C164" t="str">
            <v>1422621</v>
          </cell>
          <cell r="D164" t="str">
            <v>นางชลาทิพย์ ลือสิริพาณิชย์ (ฟิล์มเครื่องเสียง)</v>
          </cell>
          <cell r="E164" t="str">
            <v>34/30 ถ.กระบี่ ต.ปากน้ำ อ.เมืองกระบี่ จ.กระบี่</v>
          </cell>
        </row>
        <row r="165">
          <cell r="C165" t="str">
            <v>0138848</v>
          </cell>
          <cell r="D165" t="str">
            <v>นายสกล จากพี่ (สมก่อสร้าง)</v>
          </cell>
          <cell r="E165" t="str">
            <v>36/3 ถ.กระบี่ ต.ปากน้ำ อ.เมืองกระบี่ จ.กระบี่</v>
          </cell>
        </row>
        <row r="166">
          <cell r="C166" t="str">
            <v>0139094</v>
          </cell>
          <cell r="D166" t="str">
            <v>นายสมชาย ทวีกาญจน์(สมก่อสร้าง)</v>
          </cell>
          <cell r="E166" t="str">
            <v>36/4 ถ.กระบี่ ต.ปากน้ำ อ.เมืองกระบี่ จ.กระบี่</v>
          </cell>
        </row>
        <row r="167">
          <cell r="C167" t="str">
            <v>1053366</v>
          </cell>
          <cell r="D167" t="str">
            <v>นางแฉล้ม ทวีกาญจน์ (เก็บเงิน ร้านสมก่อสร้าง)</v>
          </cell>
          <cell r="E167" t="str">
            <v>36/20 ถ.กระบี่ ต.ปากน้ำ อ.เมืองกระบี่ จ.กระบี่</v>
          </cell>
        </row>
        <row r="168">
          <cell r="C168" t="str">
            <v>1377921</v>
          </cell>
          <cell r="D168" t="str">
            <v>นายธีระวิทย์ อภิรติธรรม</v>
          </cell>
          <cell r="E168" t="str">
            <v>36/26 ถ.กระบี่ ต.ปากน้ำ อ.เมืองกระบี่ จ.กระบี่</v>
          </cell>
        </row>
        <row r="169">
          <cell r="C169" t="str">
            <v>1537714</v>
          </cell>
          <cell r="D169" t="str">
            <v>นางสมจิต แหลมสัก</v>
          </cell>
          <cell r="E169" t="str">
            <v>36/52 ถ.กระบี่ ต.ปากน้ำ อ.เมืองกระบี่ จ.กระบี่</v>
          </cell>
        </row>
        <row r="170">
          <cell r="C170" t="str">
            <v>0148568</v>
          </cell>
          <cell r="D170" t="str">
            <v>นายปาก ขนานใต้ (ร้านเพื่อนเพล)</v>
          </cell>
          <cell r="E170" t="str">
            <v>44/7 ถ.กระบี่ ต.ปากน้ำ อ.เมืองกระบี่ จ.กระบี่</v>
          </cell>
        </row>
        <row r="171">
          <cell r="C171" t="str">
            <v>1549744</v>
          </cell>
          <cell r="D171" t="str">
            <v>น.ส.ลดาวัลย์ ช่วยชาติ</v>
          </cell>
          <cell r="E171" t="str">
            <v xml:space="preserve">46/9 ถ.กระบี่ ต.ปากน้ำ อ.เมืองกระบี่ จ.กระบี่ </v>
          </cell>
        </row>
        <row r="172">
          <cell r="C172" t="str">
            <v>1178272</v>
          </cell>
          <cell r="D172" t="str">
            <v>นายวิฑูรย์ แซ่ไล่ (บริษัทภูเก็ตเธียรทองจำกัด)</v>
          </cell>
          <cell r="E172" t="str">
            <v>48/80 ถ.กระบี่ ต.ปากน้ำ อ.เมืองกระบี่ จ.กระบี่</v>
          </cell>
        </row>
        <row r="173">
          <cell r="C173" t="str">
            <v>0271024</v>
          </cell>
          <cell r="D173" t="str">
            <v>สหกรณ์ออมทรัพย์ครูกระบี่</v>
          </cell>
          <cell r="E173" t="str">
            <v>ถ.กระบี่ ต.ปากน้ำ อ.เมืองกระบี่ จ.กระบี่</v>
          </cell>
        </row>
        <row r="174">
          <cell r="C174" t="str">
            <v>0196334</v>
          </cell>
          <cell r="D174" t="str">
            <v>บริษัทลีลาวัฒน์กระบี่ จำกัด</v>
          </cell>
          <cell r="E174" t="str">
            <v>3 ถ.อิศรา ต.ปากน้ำ อ.เมืองกระบี่ จ.กระบี่</v>
          </cell>
        </row>
        <row r="175">
          <cell r="C175" t="str">
            <v>0196552</v>
          </cell>
          <cell r="D175" t="str">
            <v>บริษัทลีลาวัฒน์กระบี่ จำกัด</v>
          </cell>
          <cell r="E175" t="str">
            <v>7 ถ.อิศรา ต.ปากน้ำ อ.เมืองกระบี่ จ.กระบี่</v>
          </cell>
        </row>
        <row r="176">
          <cell r="C176" t="str">
            <v>0196884</v>
          </cell>
          <cell r="D176" t="str">
            <v>น.ส.จิรภา เอื้อจิระพงษ์พันธ์ (แว่นตาวีระ)</v>
          </cell>
          <cell r="E176" t="str">
            <v>12 ถ.อิศรา ต.ปากน้ำ อ.เมืองกระบี่ จ.กระบี่</v>
          </cell>
        </row>
        <row r="177">
          <cell r="C177" t="str">
            <v>0198518</v>
          </cell>
          <cell r="D177" t="str">
            <v>นางทิพา สกถกิตติวัฒน์</v>
          </cell>
          <cell r="E177" t="str">
            <v>25 ถ.อิศรา ต.ปากน้ำ อ.เมืองกระบี่ จ.กระบี่</v>
          </cell>
        </row>
        <row r="178">
          <cell r="C178" t="str">
            <v>0200606</v>
          </cell>
          <cell r="D178" t="str">
            <v>นางสงบ ภู่ศาสตร์ (บริษัท ซีพี ออลล์ จำกัด (มหาชน)</v>
          </cell>
          <cell r="E178" t="str">
            <v xml:space="preserve">67 ถ.อิศรา ต.ปากน้ำ อ.เมืองกระบี่ จ.กระบี่ </v>
          </cell>
        </row>
        <row r="179">
          <cell r="C179" t="str">
            <v>0990314</v>
          </cell>
          <cell r="D179" t="str">
            <v>นายสว่าง ไหวพริบ</v>
          </cell>
          <cell r="E179" t="str">
            <v>96 ถ.อิศรา ต.ปากน้ำ อ.เมืองกระบี่ จ.กระบี่</v>
          </cell>
        </row>
        <row r="180">
          <cell r="C180" t="str">
            <v>0209232</v>
          </cell>
          <cell r="D180" t="str">
            <v>บ.ศรีผ่องพานิชย์ (แก้วฟ้า)</v>
          </cell>
          <cell r="E180" t="str">
            <v>2 ถ.ประชาชื่น ต.ปากน้ำ อ.เมืองกระบี่ จ.กระบี่</v>
          </cell>
        </row>
        <row r="181">
          <cell r="C181" t="str">
            <v>0208640</v>
          </cell>
          <cell r="D181" t="str">
            <v>บ.ศรีผ่องพานิชย์ (ห้างอันดามัน)</v>
          </cell>
          <cell r="E181" t="str">
            <v>16-18 ถ.ประชาชื่น ต.ปากน้ำ อ.เมืองกระบี่ จ.กระบี่</v>
          </cell>
        </row>
        <row r="182">
          <cell r="C182" t="str">
            <v>0209900</v>
          </cell>
          <cell r="D182" t="str">
            <v>บ.ศรีผ่องพานิชย์ (ซันนี่)</v>
          </cell>
          <cell r="E182" t="str">
            <v>17 ถ.ประชาชื่น ต.ปากน้ำ อ.เมืองกระบี่ จ.กระบี่</v>
          </cell>
        </row>
        <row r="183">
          <cell r="C183" t="str">
            <v>0210094</v>
          </cell>
          <cell r="D183" t="str">
            <v>บ.ศรีผ่องพานิชย์ (ซันนี่)</v>
          </cell>
          <cell r="E183" t="str">
            <v>19 ถ.ประชาชื่น ต.ปากน้ำ อ.เมืองกระบี่ จ.กระบี่</v>
          </cell>
        </row>
        <row r="184">
          <cell r="C184" t="str">
            <v>0208536</v>
          </cell>
          <cell r="D184" t="str">
            <v>นางวรรณี คำปล้อง (แว่นท็อปเจริญ)</v>
          </cell>
          <cell r="E184" t="str">
            <v>20,22 ซ.4 (ประชาชื่น) ถ.มหาราช ต.ปากน้ำ อ.เมืองกระบี่ จ.กระบี่</v>
          </cell>
        </row>
        <row r="185">
          <cell r="C185" t="str">
            <v>0210108</v>
          </cell>
          <cell r="D185" t="str">
            <v>บ.ศรีผ่องพานิชย์ (ซันนี่)</v>
          </cell>
          <cell r="E185" t="str">
            <v>21 ถ.ประชาชื่น ต.ปากน้ำ อ.เมืองกระบี่ จ.กระบี่</v>
          </cell>
        </row>
        <row r="186">
          <cell r="C186" t="str">
            <v>0210212</v>
          </cell>
          <cell r="D186" t="str">
            <v>บ.ศรีผ่องพานิชย์ (ซันนี่)</v>
          </cell>
          <cell r="E186" t="str">
            <v>23 ถ.ประชาชื่น ต.ปากน้ำ อ.เมืองกระบี่ จ.กระบี่</v>
          </cell>
        </row>
        <row r="187">
          <cell r="C187" t="str">
            <v>0208422</v>
          </cell>
          <cell r="D187" t="str">
            <v>บ.ศรีผ่องพานิชย์ (โชคเจริญ)</v>
          </cell>
          <cell r="E187" t="str">
            <v>24 ถ.ประชาชื่น ต.ปากน้ำ อ.เมืองกระบี่ จ.กระบี่</v>
          </cell>
        </row>
        <row r="188">
          <cell r="C188" t="str">
            <v>0208318</v>
          </cell>
          <cell r="D188" t="str">
            <v>บ.ศรีผ่องพานิชย์ (เสาวนิตย์)</v>
          </cell>
          <cell r="E188" t="str">
            <v xml:space="preserve">26 ถ.ประชาชื่น ต.ปากน้ำ อ.เมืองกระบี่ จ.กระบี่ </v>
          </cell>
        </row>
        <row r="189">
          <cell r="C189" t="str">
            <v>0210430</v>
          </cell>
          <cell r="D189" t="str">
            <v>บ.ศรีผ่องพานิชย์ (สว่างการแว่น)</v>
          </cell>
          <cell r="E189" t="str">
            <v>27 ถ.ประชาชื่น ต.ปากน้ำ อ.เมืองกระบี่ จ.กระบี่</v>
          </cell>
        </row>
        <row r="190">
          <cell r="C190" t="str">
            <v>0210544</v>
          </cell>
          <cell r="D190" t="str">
            <v>บ.ศรีผ่องพานิชย์(สว่างการแว่น)</v>
          </cell>
          <cell r="E190" t="str">
            <v>29 ถ.ประชาชื่น ต.ปากน้ำ อ.เมืองกระบี่ จ.กระบี่</v>
          </cell>
        </row>
        <row r="191">
          <cell r="C191" t="str">
            <v>0208190</v>
          </cell>
          <cell r="D191" t="str">
            <v>บ.ศรีผ่องพานิชย์ (ธนวัฒน์)</v>
          </cell>
          <cell r="E191" t="str">
            <v>30 ถ.ประชาชื่น ต.ปากน้ำ อ.เมืองกระบี่ จ.กระบี่</v>
          </cell>
        </row>
        <row r="192">
          <cell r="C192" t="str">
            <v>0210658</v>
          </cell>
          <cell r="D192" t="str">
            <v>บ.ศรีผ่องพานิชย์ (Swallow Tour and Guest House)</v>
          </cell>
          <cell r="E192" t="str">
            <v>31 ถ.ประชาชื่น ต.ปากน้ำ อ.เมืองกระบี่ จ.กระบี่</v>
          </cell>
        </row>
        <row r="193">
          <cell r="C193" t="str">
            <v>0208086</v>
          </cell>
          <cell r="D193" t="str">
            <v>บ.ศรีผ่องพานิชย์ (นพมาศอาภรณ์)</v>
          </cell>
          <cell r="E193" t="str">
            <v>32 ถ.ประชาชื่น ต.ปากน้ำ อ.เมืองกระบี่ จ.กระบี่</v>
          </cell>
        </row>
        <row r="194">
          <cell r="C194" t="str">
            <v>1308042</v>
          </cell>
          <cell r="D194" t="str">
            <v>นางจารุมา ศิขรินรัตน์ (Late' fa)</v>
          </cell>
          <cell r="E194" t="str">
            <v>35 ถ.ประชาชื่น(มหาราช ซ.4) ต.ปากน้ำ อ.เมืองกระบี่ จ.กระบี่</v>
          </cell>
        </row>
        <row r="195">
          <cell r="C195" t="str">
            <v>0211022</v>
          </cell>
          <cell r="D195" t="str">
            <v>โรงเรียนด็อกเตอร์หนึ่งแม็คกระบี่</v>
          </cell>
          <cell r="E195" t="str">
            <v>39 ถ.ประชาชื่น ต.ปากน้ำ อ.เมืองกระบี่ จ.กระบี่</v>
          </cell>
        </row>
        <row r="196">
          <cell r="C196" t="str">
            <v>0207508</v>
          </cell>
          <cell r="D196" t="str">
            <v>บ.ศรีผ่องพานิชย์ (อิน แอนด์ ออน)</v>
          </cell>
          <cell r="E196" t="str">
            <v>42 ถ.ประชาชื่น ต.ปากน้ำ อ.เมืองกระบี่ จ.กระบี่</v>
          </cell>
        </row>
        <row r="197">
          <cell r="C197" t="str">
            <v>0207276</v>
          </cell>
          <cell r="D197" t="str">
            <v>บ.ศรีผ่องพานิชย์ (นายสมศักดิ์ รอดทอง)</v>
          </cell>
          <cell r="E197" t="str">
            <v>48 ถ.ประชาชื่น ต.ปากน้ำ อ.เมืองกระบี่ จ.กระบี่</v>
          </cell>
        </row>
        <row r="198">
          <cell r="C198" t="str">
            <v>1503182</v>
          </cell>
          <cell r="D198" t="str">
            <v>นางสุภาภรณ์ ศรีสวัสดิ์</v>
          </cell>
          <cell r="E198" t="str">
            <v>2 ถ.มหาราช ซ.10 ต.ปากน้ำ อ.เมืองกระบี่ จ.กระบี่</v>
          </cell>
        </row>
        <row r="199">
          <cell r="C199" t="str">
            <v>0185136</v>
          </cell>
          <cell r="D199" t="str">
            <v>นายธนวัฒน์ แซ่โง้ว</v>
          </cell>
          <cell r="E199" t="str">
            <v>3/2 ถ.สุคนธ์ ต.ปากน้ำ อ.เมืองกระบี่ จ.กระบี่</v>
          </cell>
        </row>
        <row r="200">
          <cell r="C200" t="str">
            <v>0187310</v>
          </cell>
          <cell r="D200" t="str">
            <v>น.พ.ยงยุทธ ภูมิชาติ (สกายวีดีโอ)</v>
          </cell>
          <cell r="E200" t="str">
            <v>15 ถ.สุคนธ์ ต.ปากน้ำ อ.เมืองกระบี่ จ.กระบี่</v>
          </cell>
        </row>
        <row r="201">
          <cell r="C201" t="str">
            <v>0233864</v>
          </cell>
          <cell r="D201" t="str">
            <v>นายจิตต์ โบศรี</v>
          </cell>
          <cell r="E201" t="str">
            <v>15 ถ.สุคนธ์ ต.ปากน้ำ อ.เมืองกระบี่ จ.กระบี่</v>
          </cell>
        </row>
        <row r="202">
          <cell r="C202" t="str">
            <v>0187206</v>
          </cell>
          <cell r="D202" t="str">
            <v>นายกฤษณ์ ขันติ (Liquors Boutique)</v>
          </cell>
          <cell r="E202" t="str">
            <v>15/1 ถ.สุคนธ์ ต.ปากน้ำ อ.เมืองกระบี่ จ.กระบี่</v>
          </cell>
        </row>
        <row r="203">
          <cell r="C203" t="str">
            <v>1382554</v>
          </cell>
          <cell r="D203" t="str">
            <v>บริษัท ซีพี ออลล์ จำกัด (มหาชน)</v>
          </cell>
          <cell r="E203" t="str">
            <v xml:space="preserve">15/4 ถ.สุคนธ์ ต.ปากน้ำ อ.เมืองกระบี่ จ.กระบี่ </v>
          </cell>
        </row>
        <row r="204">
          <cell r="C204" t="str">
            <v>0186832</v>
          </cell>
          <cell r="D204" t="str">
            <v>บจก.ศรีผ่อง (ร้านข้าวหมูกรอบเมืองกระบี่)</v>
          </cell>
          <cell r="E204" t="str">
            <v>21 ถ.สุคนธ์ ต.ปากน้ำ อ.เมืองกระบี่ จ.กระบี่</v>
          </cell>
        </row>
        <row r="205">
          <cell r="C205" t="str">
            <v>0234456</v>
          </cell>
          <cell r="D205" t="str">
            <v>นายบึ้ง เหมทานนท์</v>
          </cell>
          <cell r="E205" t="str">
            <v>26-24 ถ.สุคนธ์ ต.ปากน้ำ อ.เมืองกระบี่ จ.กระบี่</v>
          </cell>
        </row>
        <row r="206">
          <cell r="C206" t="str">
            <v>1033362</v>
          </cell>
          <cell r="D206" t="str">
            <v>นางเปรมฤดี ศุภธาราวิศาล</v>
          </cell>
          <cell r="E206" t="str">
            <v>25 ถ.มหาราช ซ.10  ต.ปากน้ำ อ.เมืองกระบี่ จ.กระบี่</v>
          </cell>
        </row>
        <row r="207">
          <cell r="C207" t="str">
            <v>0262446</v>
          </cell>
          <cell r="D207" t="str">
            <v>บ.ศรีผ่องพานิชย์ จำกัด (ห้างทองนำเจริญ)</v>
          </cell>
          <cell r="E207" t="str">
            <v>27-29 ถ.สุคนธ์ ต.ปากน้ำ อ.เมืองกระบี่ จ.กระบี่</v>
          </cell>
        </row>
        <row r="208">
          <cell r="C208" t="str">
            <v>0289788</v>
          </cell>
          <cell r="D208" t="str">
            <v>น.ส.ผ่องศรี ภูเก้าล้วน (ตำรับยา)</v>
          </cell>
          <cell r="E208" t="str">
            <v>31 ถ.สุคนธ์ ต.ปากน้ำ อ.เมืองกระบี่ จ.กระบี่</v>
          </cell>
        </row>
        <row r="209">
          <cell r="C209" t="str">
            <v>0307910</v>
          </cell>
          <cell r="D209" t="str">
            <v>นางคนึงนิตย์ ชัยสวัสดิ์ (ห้างทองสุประดิษฐ์)</v>
          </cell>
          <cell r="E209" t="str">
            <v>33 ถ.สุคนธ์ ต.ปากน้ำ อ.เมืองกระบี่ จ.กระบี่</v>
          </cell>
        </row>
        <row r="210">
          <cell r="C210" t="str">
            <v>0186728</v>
          </cell>
          <cell r="D210" t="str">
            <v>นางมยุรี สุนทรวรภาส (แจ็ค บูติก)</v>
          </cell>
          <cell r="E210" t="str">
            <v>35 ถ.สุคนธ์ ต.ปากน้ำ อ.เมืองกระบี่ จ.กระบี่</v>
          </cell>
        </row>
        <row r="211">
          <cell r="C211" t="str">
            <v>0235048</v>
          </cell>
          <cell r="D211" t="str">
            <v>นายสุเทพ วัฒนาวงค์ศิริ (บ.กระบี่เซอร์วิส)</v>
          </cell>
          <cell r="E211" t="str">
            <v>62 ถ.สุคนธ์ ต.ปากน้ำ อ.เมืองกระบี่ จ.กระบี่</v>
          </cell>
        </row>
        <row r="212">
          <cell r="C212" t="str">
            <v>0235484</v>
          </cell>
          <cell r="D212" t="str">
            <v>น.ส.สุนีย์ แซ่ค่อ-อันดามันแอดเวอร์ไทซิ่ง</v>
          </cell>
          <cell r="E212" t="str">
            <v>70 ถ.สุคนธ์ ต.ปากน้ำ อ.เมืองกระบี่ จ.กระบี่</v>
          </cell>
        </row>
        <row r="213">
          <cell r="C213" t="str">
            <v>0192312</v>
          </cell>
          <cell r="D213" t="str">
            <v>นายมนต์ชัย คณนาธรรม (มิ่งประดับยนต์)</v>
          </cell>
          <cell r="E213" t="str">
            <v>108/10 ถ.สุคนธ์ ต.ปากน้ำ อ.เมืองกระบี่ จ.กระบี่</v>
          </cell>
        </row>
        <row r="214">
          <cell r="C214" t="str">
            <v>0193454</v>
          </cell>
          <cell r="D214" t="str">
            <v>นายบรรจบ กาลสัมฤทธิ์ (ไฮ้จั้วพาณิชย์)</v>
          </cell>
          <cell r="E214" t="str">
            <v>2/1 ถ.พัฒนา ต.ปากน้ำ อ.เมืองกระบี่ จ.กระบี่</v>
          </cell>
        </row>
        <row r="215">
          <cell r="C215" t="str">
            <v>0193340</v>
          </cell>
          <cell r="D215" t="str">
            <v>น.ส.สุนีย์ แซ่ค่อ</v>
          </cell>
          <cell r="E215" t="str">
            <v>2/2 ถ.พัฒนา ต.ปากน้ำ อ.เมืองกระบี่ จ.กระบี่</v>
          </cell>
        </row>
        <row r="216">
          <cell r="C216" t="str">
            <v>0194264</v>
          </cell>
          <cell r="D216" t="str">
            <v>นายกิตติ จิววุฒิพงศ์ (แสงทองการแว่น)</v>
          </cell>
          <cell r="E216" t="str">
            <v>3 ถ.พัฒนา มหาราช ซ.6 ต.ปากน้ำ อ.เมืองกระบี่ จ.กระบี่</v>
          </cell>
        </row>
        <row r="217">
          <cell r="C217" t="str">
            <v>0194046</v>
          </cell>
          <cell r="D217" t="str">
            <v>ร้านเอเซีย</v>
          </cell>
          <cell r="E217" t="str">
            <v>7 ถ.พัฒนา มหาราช ซ.6 ต.ปากน้ำ อ.เมืองกระบี่ จ.กระบี่</v>
          </cell>
        </row>
        <row r="218">
          <cell r="C218" t="str">
            <v>0204950</v>
          </cell>
          <cell r="D218" t="str">
            <v>บ.ศรีผ่องพานิชย์ (ร้านตรี)</v>
          </cell>
          <cell r="E218" t="str">
            <v>8 ถ.พัฒนา ต.ปากน้ำ อ.เมืองกระบี่ จ.กระบี่</v>
          </cell>
        </row>
        <row r="219">
          <cell r="C219" t="str">
            <v>0193890</v>
          </cell>
          <cell r="D219" t="str">
            <v>นายสินชัย พรพานิชย์พันธ์ (นิวส์โอเต็ล)</v>
          </cell>
          <cell r="E219" t="str">
            <v>11 ถ.พัฒนา มหาราช ซ.6 ต.ปากน้ำ อ.เมืองกระบี่ จ.กระบี่</v>
          </cell>
        </row>
        <row r="220">
          <cell r="C220" t="str">
            <v>0205106</v>
          </cell>
          <cell r="D220" t="str">
            <v>บ.ศรีผ่องพานิชย์ (ทวี ศรีสุคนธ์)</v>
          </cell>
          <cell r="E220" t="str">
            <v>15 ถ.พัฒนา ต.ปากน้ำ อ.เมืองกระบี่ จ.กระบี่</v>
          </cell>
        </row>
        <row r="221">
          <cell r="C221" t="str">
            <v>0205656</v>
          </cell>
          <cell r="D221" t="str">
            <v>บ.ศรีผ่องพานิชย์ (รุ้งเพชร)</v>
          </cell>
          <cell r="E221" t="str">
            <v>29 ถ.พัฒนา ต.ปากน้ำ อ.เมืองกระบี่ จ.กระบี่</v>
          </cell>
        </row>
        <row r="222">
          <cell r="C222" t="str">
            <v>0205760</v>
          </cell>
          <cell r="D222" t="str">
            <v>บ.ศรีผ่องพานิชย์ (สุวรรณาเภสัช)</v>
          </cell>
          <cell r="E222" t="str">
            <v>31 ถ.พัฒนา ต.ปากน้ำ อ.เมืองกระบี่ จ.กระบี่</v>
          </cell>
        </row>
        <row r="223">
          <cell r="C223" t="str">
            <v>0206134</v>
          </cell>
          <cell r="D223" t="str">
            <v>บ.ศรีผ่องพานิชย์ (ศิริวัฒน์) (ซิตี้ฟาร์มาซี)</v>
          </cell>
          <cell r="E223" t="str">
            <v>39 ถ.พัฒนา ต.ปากน้ำ อ.เมืองกระบี่ จ.กระบี่</v>
          </cell>
        </row>
        <row r="224">
          <cell r="C224" t="str">
            <v>0203472</v>
          </cell>
          <cell r="D224" t="str">
            <v>บ.ศรีผ่องพานิชย์ (โกจิว)</v>
          </cell>
          <cell r="E224" t="str">
            <v>40 ถ.พัฒนา ต.ปากน้ำ อ.เมืองกระบี่ จ.กระบี่</v>
          </cell>
        </row>
        <row r="225">
          <cell r="C225" t="str">
            <v>0206570</v>
          </cell>
          <cell r="D225" t="str">
            <v>บ.ศรีผ่องพานิชย์ (ไทยสมุทรเฟอร์นิเจอร์)</v>
          </cell>
          <cell r="E225" t="str">
            <v>49 ถ.พัฒนา ต.ปากน้ำ อ.เมืองกระบี่ จ.กระบี่</v>
          </cell>
        </row>
        <row r="226">
          <cell r="C226" t="str">
            <v>0420310</v>
          </cell>
          <cell r="D226" t="str">
            <v>นายทรรศนะ แซ่จิว (โรงภาพยนต์ฮอลิเดย์)</v>
          </cell>
          <cell r="E226" t="str">
            <v>ถ.อุตรกิจ ต.ปากน้ำ อ.เมืองกระบี่ จ.กระบี่</v>
          </cell>
        </row>
        <row r="227">
          <cell r="C227" t="str">
            <v>0049966</v>
          </cell>
          <cell r="D227" t="str">
            <v>นายชัยวัฒน์ อุดมวิทย์-โรงพิมพ์ชัยวัฒน์</v>
          </cell>
          <cell r="E227" t="str">
            <v>27 ถ.อุตรกิจ ต.ปากน้ำ อ.เมืองกระบี่ จ.กระบี่</v>
          </cell>
        </row>
        <row r="228">
          <cell r="C228" t="str">
            <v>1054394</v>
          </cell>
          <cell r="D228" t="str">
            <v>นายชลอ นครินทร์ (Chanchalay)</v>
          </cell>
          <cell r="E228" t="str">
            <v>55 ถ.อุตรกิจ ต.ปากน้ำ อ.เมืองกระบี่ จ.กระบี่</v>
          </cell>
        </row>
        <row r="229">
          <cell r="C229" t="str">
            <v>0368168</v>
          </cell>
          <cell r="D229" t="str">
            <v>นายชลอ นครินทร์ (ตรงข้าม อ.เมือง จ.กระบี่)</v>
          </cell>
          <cell r="E229" t="str">
            <v>57 ถ.อุตรกิจ ต.ปากน้ำ อ.เมืองกระบี่ จ.กระบี่</v>
          </cell>
        </row>
        <row r="230">
          <cell r="C230" t="str">
            <v>1506039</v>
          </cell>
          <cell r="D230" t="str">
            <v>นางประภาพร  กิตติธรกุล (UR Residence)</v>
          </cell>
          <cell r="E230" t="str">
            <v>69 ถ.อุตรกิจ ต.ปากน้ำ อ.เมืองกระบี่ จ.กระบี่</v>
          </cell>
        </row>
        <row r="231">
          <cell r="C231" t="str">
            <v>0053158</v>
          </cell>
          <cell r="D231" t="str">
            <v>นายบวร สุวรรณเนาว์-โรงแรมแกรนด์ทาวเวอร์</v>
          </cell>
          <cell r="E231" t="str">
            <v>73/1 ถ.อุตรกิจ ต.ปากน้ำ อ.เมืองกระบี่ จ.กระบี่</v>
          </cell>
        </row>
        <row r="232">
          <cell r="C232" t="str">
            <v>1474888</v>
          </cell>
          <cell r="D232" t="str">
            <v>หจก.แพ็คอัพกรุ๊ป</v>
          </cell>
          <cell r="E232" t="str">
            <v>87 ถ.อุตริกจ ต.ปากน้ำ อ.เมืองกระบี่ จ.กระบี่</v>
          </cell>
        </row>
        <row r="233">
          <cell r="C233" t="str">
            <v>0182924</v>
          </cell>
          <cell r="D233" t="str">
            <v>นายซุ่ยหยิน แซ่จิว (ห้างทองสุวรรณนคร)</v>
          </cell>
          <cell r="E233" t="str">
            <v>129 ถ.อุตรกิจ ต.ปากน้ำ อ.เมืองกระบี่ จ.กระบี่</v>
          </cell>
        </row>
        <row r="234">
          <cell r="C234" t="str">
            <v>0183170</v>
          </cell>
          <cell r="D234" t="str">
            <v>นางปรัฏฐา ฟุ้งสาคร</v>
          </cell>
          <cell r="E234" t="str">
            <v>133 ถ.อุตรกิจ ต.ปากน้ำ อ.เมืองกระบี่ จ.กระบี่</v>
          </cell>
        </row>
        <row r="235">
          <cell r="C235" t="str">
            <v>0183284</v>
          </cell>
          <cell r="D235" t="str">
            <v>นายจังหยู่ แซ่เลี้ยว (บริษัท ซีพี ออลล์ จำกัด (มหาชน)</v>
          </cell>
          <cell r="E235" t="str">
            <v xml:space="preserve">135/13 ถ.อุตรกิจ ต.ปากน้ำ อ.เมืองกระบี่ จ.กระบี่ </v>
          </cell>
        </row>
        <row r="236">
          <cell r="C236" t="str">
            <v>0183398</v>
          </cell>
          <cell r="D236" t="str">
            <v>นายซ้อง แซ่ด่าน (สายรุ้ง)</v>
          </cell>
          <cell r="E236" t="str">
            <v>139 ถ.อุตรกิจ ต.ปากน้ำ อ.เมืองกระบี่ จ.กระบี่</v>
          </cell>
        </row>
        <row r="237">
          <cell r="C237" t="str">
            <v>0183402</v>
          </cell>
          <cell r="D237" t="str">
            <v>นายซางเหยียบ แซ่หลี (Jungle Book Tour)</v>
          </cell>
          <cell r="E237" t="str">
            <v>141 ถ.อุตรกิจ ต.ปากน้ำ อ.เมืองกระบี่ จ.กระบี่</v>
          </cell>
        </row>
        <row r="238">
          <cell r="C238" t="str">
            <v>0183516</v>
          </cell>
          <cell r="D238" t="str">
            <v>นายเซี๊ยะ แซ่หลี (A-Art)</v>
          </cell>
          <cell r="E238" t="str">
            <v>143 ถ.อุตรกิจ ต.ปากน้ำ อ.เมืองกระบี่ จ.กระบี่</v>
          </cell>
        </row>
        <row r="239">
          <cell r="C239" t="str">
            <v>0183620</v>
          </cell>
          <cell r="D239" t="str">
            <v>นายสุรินทร์ บุญนิยม (Chan Phen Tour)</v>
          </cell>
          <cell r="E239" t="str">
            <v>145 ถ.อุตรกิจ ต.ปากน้ำ อ.เมืองกระบี่ จ.กระบี่</v>
          </cell>
        </row>
        <row r="240">
          <cell r="C240" t="str">
            <v>0192862</v>
          </cell>
          <cell r="D240" t="str">
            <v>บ.เวียงทองการท่องเที่ยวจำกัด</v>
          </cell>
          <cell r="E240" t="str">
            <v>155-157 ถ.อุตรกิจ ต.ปากน้ำ อ.เมืองกระบี่ จ.กระบี่</v>
          </cell>
        </row>
        <row r="241">
          <cell r="C241" t="str">
            <v>0184326</v>
          </cell>
          <cell r="D241" t="str">
            <v>เผ่งอัง ติ่มซำ</v>
          </cell>
          <cell r="E241" t="str">
            <v>161 ถ.อุตรกิจ ต.ปากน้ำ อ.เมืองกระบี่ จ.กระบี่</v>
          </cell>
        </row>
        <row r="242">
          <cell r="C242" t="str">
            <v>1501735</v>
          </cell>
          <cell r="D242" t="str">
            <v>นางจินตนา สุนทราภรณ์ชัย (River View)</v>
          </cell>
          <cell r="E242" t="str">
            <v>171 ถ.อุตรกิจ ต.ปากน้ำ อ.เมืองกระบี่ จ.กระบี่</v>
          </cell>
        </row>
        <row r="243">
          <cell r="C243" t="str">
            <v>1501746</v>
          </cell>
          <cell r="D243" t="str">
            <v>นายวิโรจน์ สุยแก้ว(NK เครื่องเขียน)</v>
          </cell>
          <cell r="E243" t="str">
            <v>173 ถ.อุตรกิจ ต.ปากน้ำ อ.เมืองกระบี่ จ.กระบี่</v>
          </cell>
        </row>
        <row r="244">
          <cell r="C244" t="str">
            <v>1501757</v>
          </cell>
          <cell r="D244" t="str">
            <v>นางนพมาศ อิทธิผล(NK เครื่องเขียน)</v>
          </cell>
          <cell r="E244" t="str">
            <v>175 ถ.อุตรกิจ ต.ปากน้ำ อ.เมืองกระบี่ จ.กระบี่</v>
          </cell>
        </row>
        <row r="245">
          <cell r="C245" t="str">
            <v>1502279</v>
          </cell>
          <cell r="D245" t="str">
            <v>นายวิโรจน์ กัลยวณิชย์ (OTOP Krabi)</v>
          </cell>
          <cell r="E245" t="str">
            <v>181 ถ.อุตรกิจ ต.ปากน้ำ อ.เมืองกระบี่ จ.กระบี่</v>
          </cell>
        </row>
        <row r="246">
          <cell r="C246" t="str">
            <v>1501724</v>
          </cell>
          <cell r="D246" t="str">
            <v>นางสาวัน ตัน (Black Canyon Coffee)</v>
          </cell>
          <cell r="E246" t="str">
            <v>185 ถ.อุตรกิจ ต.ปากน้ำ อ.เมืองกระบี่ จ.กระบี่</v>
          </cell>
        </row>
        <row r="247">
          <cell r="C247" t="str">
            <v>1514184</v>
          </cell>
          <cell r="D247" t="str">
            <v>นายสานิตย์ สิงห์ชู (Apo Hotel)</v>
          </cell>
          <cell r="E247" t="str">
            <v>189 ถ.อุตรกิจ ต.ปากน้ำ อ.เมืองกระบี่ จ.กระบี่</v>
          </cell>
        </row>
        <row r="248">
          <cell r="C248" t="str">
            <v>0053480</v>
          </cell>
          <cell r="D248" t="str">
            <v>นางศศิธร ภูมิสุธาผล</v>
          </cell>
          <cell r="E248" t="str">
            <v>218 ถ.อุตรกิจ ต.ปากน้ำ อ.เมืองกระบี่ จ.กระบี่</v>
          </cell>
        </row>
        <row r="249">
          <cell r="C249" t="str">
            <v>0332570</v>
          </cell>
          <cell r="D249" t="str">
            <v>นางละม่อม ตันติสุข (KIN-D U:DEE )</v>
          </cell>
          <cell r="E249" t="str">
            <v>220 ถ.อุตรกิจ ต.ปากน้ำ อ.เมืองกระบี่ จ.กระบี่</v>
          </cell>
        </row>
        <row r="250">
          <cell r="C250" t="str">
            <v>0053608</v>
          </cell>
          <cell r="D250" t="str">
            <v>นายม่าซ้าย แหลมสัก-จุฑารัตน์ (ร้านอาหารโชคดี)</v>
          </cell>
          <cell r="E250" t="str">
            <v>226 ถ.อุตรกิจ ต.ปากน้ำ อ.เมืองกระบี่ จ.กระบี่</v>
          </cell>
        </row>
        <row r="251">
          <cell r="C251" t="str">
            <v>0223362</v>
          </cell>
          <cell r="D251" t="str">
            <v>นายเกษม แซ่เตียว (เกษมการช่าง)</v>
          </cell>
          <cell r="E251" t="str">
            <v>241/1 ถ.อุตรกิจ ต.ปากน้ำ อ.เมืองกระบี่ จ.กระบี่</v>
          </cell>
        </row>
        <row r="252">
          <cell r="C252" t="str">
            <v>0419226</v>
          </cell>
          <cell r="D252" t="str">
            <v>นางอารีย์ แซ่ตัน</v>
          </cell>
          <cell r="E252" t="str">
            <v>249/1 ถ.อุตรกิจ ต.ปากน้ำ อ.เมืองกระบี่ จ.กระบี่</v>
          </cell>
        </row>
        <row r="253">
          <cell r="C253" t="str">
            <v>0419558</v>
          </cell>
          <cell r="D253" t="str">
            <v>นายทรรศนะ แซ่จิว (ย.จักรยานยนต์)</v>
          </cell>
          <cell r="E253" t="str">
            <v>251 ถ.อุตรกิจ ต.ปากน้ำ อ.เมืองกระบี่ จ.กระบี่</v>
          </cell>
        </row>
        <row r="254">
          <cell r="C254" t="str">
            <v>0420192</v>
          </cell>
          <cell r="D254" t="str">
            <v>นายสุทัศน์ ลีลาธรรม (ขุนนาง)</v>
          </cell>
          <cell r="E254" t="str">
            <v>263 ถ.อุตรกิจ ต.ปากน้ำ อ.เมืองกระบี่ จ.กระบี่</v>
          </cell>
        </row>
        <row r="255">
          <cell r="C255" t="str">
            <v>0421016</v>
          </cell>
          <cell r="D255" t="str">
            <v>นายทรรศนะ แซ่จิว (มนัสการไฟฟ้า)</v>
          </cell>
          <cell r="E255" t="str">
            <v>273/2 ถ.อุตรกิจ ต.ปากน้ำ อ.เมืองกระบี่ จ.กระบี่</v>
          </cell>
        </row>
        <row r="256">
          <cell r="C256" t="str">
            <v>1522859</v>
          </cell>
          <cell r="D256" t="str">
            <v>นางรพีพรรณ กาลสัมฤทธิ์</v>
          </cell>
          <cell r="E256" t="str">
            <v>287/18 ถ.อุตรกิจ ต.ปากน้ำ อ.เมืองกระบี่ จ.กระบี่</v>
          </cell>
        </row>
        <row r="257">
          <cell r="C257" t="str">
            <v>1111714</v>
          </cell>
          <cell r="D257" t="str">
            <v>บริษัทศรีผ่องพานิชย์ จำกัด</v>
          </cell>
          <cell r="E257" t="str">
            <v>92/6 ถ.หลวงพ่อ ต.ปากน้ำ อ.เมืองกระบี่ จ.กระบี่</v>
          </cell>
        </row>
        <row r="258">
          <cell r="C258" t="str">
            <v>0213642</v>
          </cell>
          <cell r="D258" t="str">
            <v>นายสุรชัย ก่อวีระสกุลพันธ์ (ข้าวแกง)</v>
          </cell>
          <cell r="E258" t="str">
            <v>13 ถ.รื่นฤดี ต.ปากน้ำ อ.เมืองกระบี่ จ.กระบี่</v>
          </cell>
        </row>
        <row r="259">
          <cell r="C259" t="str">
            <v>0213756</v>
          </cell>
          <cell r="D259" t="str">
            <v>นายสุรชัย ก่อวีระสกุลพันธ์</v>
          </cell>
          <cell r="E259" t="str">
            <v>15 ถ.รื่นฤดี ต.ปากน้ำ อ.เมืองกระบี่ จ.กระบี่</v>
          </cell>
        </row>
        <row r="260">
          <cell r="C260" t="str">
            <v>1425419</v>
          </cell>
          <cell r="D260" t="str">
            <v>นายก้องศักดิ์ ดำดี</v>
          </cell>
          <cell r="E260" t="str">
            <v>27 ถ.รื่นฤดี มหาราช ซ.2 ต.ปากน้ำ อ.เมืองกระบี่ จ.กระบี่</v>
          </cell>
        </row>
        <row r="261">
          <cell r="C261" t="str">
            <v>1418761</v>
          </cell>
          <cell r="D261" t="str">
            <v>นายชัยยุทธ ลีลาประศาสน์</v>
          </cell>
          <cell r="E261" t="str">
            <v>35 ถ.รื่นฤดี มหาราช ซ.2 ต.ปากน้ำ อ.เมืองกระบี่ จ.กระบี่</v>
          </cell>
        </row>
        <row r="262">
          <cell r="C262" t="str">
            <v>0218474</v>
          </cell>
          <cell r="D262" t="str">
            <v>บ.ศรีผ่องพานิชย์ (กระบี่สมุนไพร)</v>
          </cell>
          <cell r="E262" t="str">
            <v>8 ถ.ศรีสวัสดิ์ ต.ปากน้ำ อ.เมืองกระบี่ จ.กระบี่</v>
          </cell>
        </row>
        <row r="263">
          <cell r="C263" t="str">
            <v>0218142</v>
          </cell>
          <cell r="D263" t="str">
            <v>บ.ศรีผ่องพานิชย์ จำกัด</v>
          </cell>
          <cell r="E263" t="str">
            <v>14 ถ.ศรีสวัสดิ์ ต.ปากน้ำ อ.เมืองกระบี่ จ.กระบี่</v>
          </cell>
        </row>
        <row r="264">
          <cell r="C264" t="str">
            <v>0218038</v>
          </cell>
          <cell r="D264" t="str">
            <v>บ.ศรีผ่องพานิชย์</v>
          </cell>
          <cell r="E264" t="str">
            <v>16 ถ.ศรีสวัสดิ์ ต.ปากน้ำ อ.เมืองกระบี่ จ.กระบี่</v>
          </cell>
        </row>
        <row r="265">
          <cell r="C265" t="str">
            <v>1013036</v>
          </cell>
          <cell r="D265" t="str">
            <v>นางวันดี สำแดงพันธ์</v>
          </cell>
          <cell r="E265" t="str">
            <v>19/1 ถ.ศรีสวัสดิ์ ต.ปากน้ำ อ.เมืองกระบี่ จ.กระบี่</v>
          </cell>
        </row>
        <row r="266">
          <cell r="C266" t="str">
            <v>0178846</v>
          </cell>
          <cell r="D266" t="str">
            <v>นายง่วนเง็ก แซ่หลี</v>
          </cell>
          <cell r="E266" t="str">
            <v>ถ.คงคา ต.ปากน้ำ อ.เมืองกระบี่ จ.กระบี่</v>
          </cell>
        </row>
        <row r="267">
          <cell r="C267" t="str">
            <v>0180854</v>
          </cell>
          <cell r="D267" t="str">
            <v>นายสายัณห์ เกี่ยวข้อง</v>
          </cell>
          <cell r="E267" t="str">
            <v>2 ถ.คงคา ต.ปากน้ำ อ.เมืองกระบี่ จ.กระบี่</v>
          </cell>
        </row>
        <row r="268">
          <cell r="C268" t="str">
            <v>0179656</v>
          </cell>
          <cell r="D268" t="str">
            <v>นายจำรัส ตัณติกุล</v>
          </cell>
          <cell r="E268" t="str">
            <v>7/3 ถ.คงคา ต.ปากน้ำ อ.เมืองกระบี่ จ.กระบี่</v>
          </cell>
        </row>
        <row r="269">
          <cell r="C269" t="str">
            <v>0180072</v>
          </cell>
          <cell r="D269" t="str">
            <v>น.ส.จงกลณี ภูมิสุธาผล (กระบี่เซ็นเตอร์ฯ)</v>
          </cell>
          <cell r="E269" t="str">
            <v>20 ถ.คงคา ต.ปากน้ำ อ.เมืองกระบี่ จ.กระบี่</v>
          </cell>
        </row>
        <row r="270">
          <cell r="C270" t="str">
            <v>1495289</v>
          </cell>
          <cell r="D270" t="str">
            <v>นายสมพร อุดมมณีธนกิจ</v>
          </cell>
          <cell r="E270" t="str">
            <v>72 ถ.คงคา ต.ปากน้ำ อ.เมืองกระบี่ จ.กระบี่</v>
          </cell>
        </row>
        <row r="271">
          <cell r="C271" t="str">
            <v>1119758</v>
          </cell>
          <cell r="D271" t="str">
            <v>นางกิ้มฮั้ว พันเชย (ลันตาซุปเปอร์คอนคอร์ดทัวร์)</v>
          </cell>
          <cell r="E271" t="str">
            <v>78 ถ.คงคา ต.ปากน้ำ อ.เมืองกระบี่ จ.กระบี่</v>
          </cell>
        </row>
        <row r="272">
          <cell r="C272" t="str">
            <v>0176330</v>
          </cell>
          <cell r="D272" t="str">
            <v>นายม้าซ้าย แหลมสัก</v>
          </cell>
          <cell r="E272" t="str">
            <v>82 ถ.คงคา ต.ปากน้ำ อ.เมืองกระบี่ จ.กระบี่</v>
          </cell>
        </row>
        <row r="273">
          <cell r="C273" t="str">
            <v>1474648</v>
          </cell>
          <cell r="D273" t="str">
            <v>นายศราวุฒิ ภูมิภมร</v>
          </cell>
          <cell r="E273" t="str">
            <v>122 ถ.นารถวิถี ต.ปากน้ำ อ.เมืองกระบี่ จ.กระบี่</v>
          </cell>
        </row>
        <row r="274">
          <cell r="C274" t="str">
            <v>0232722</v>
          </cell>
          <cell r="D274" t="str">
            <v>นายสุวัฒน์ แซ่อ๋อง</v>
          </cell>
          <cell r="E274" t="str">
            <v>11/15 ซ.จีเอ็ม ต.ปากน้ำ อ.เมืองกระบี่ จ.กระบี่</v>
          </cell>
        </row>
        <row r="275">
          <cell r="C275" t="str">
            <v>0370280</v>
          </cell>
          <cell r="D275" t="str">
            <v>นางไพเราะ ดิลกตุณานันท์</v>
          </cell>
          <cell r="E275" t="str">
            <v>136/2 ถ.ตะกั่วทุ่ง ต.ปากน้ำ อ.เมืองกระบี่ จ.กระบี่</v>
          </cell>
        </row>
        <row r="276">
          <cell r="C276" t="str">
            <v>1055540</v>
          </cell>
          <cell r="D276" t="str">
            <v>น.ส.อุไร ทิพย์จันทา</v>
          </cell>
          <cell r="E276" t="str">
            <v>140/4 ถ.ตะกั่วทุ่ง ต.ปากน้ำ อ.เมืองกระบี่ จ.กระบี่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ทะเบียนคุมใบเสร็จ2"/>
      <sheetName val="ทะเบียนคุมใบเสร็จ3"/>
    </sheetNames>
    <sheetDataSet>
      <sheetData sheetId="0" refreshError="1"/>
      <sheetData sheetId="1" refreshError="1">
        <row r="3">
          <cell r="D3" t="str">
            <v>ชื่อ - นามสกุล</v>
          </cell>
          <cell r="E3" t="str">
            <v>ที่อยู่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</row>
        <row r="6">
          <cell r="C6" t="str">
            <v>0955148</v>
          </cell>
          <cell r="D6" t="str">
            <v>น.ส.หนูนา เฒ่าบุดศรี</v>
          </cell>
          <cell r="E6" t="str">
            <v>2 ถ.มหาราช ซ.5 ต.ปากน้ำ อ.เมืองกระบี่ จ.กระบี่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</row>
        <row r="8">
          <cell r="C8" t="str">
            <v>1281066</v>
          </cell>
          <cell r="D8" t="str">
            <v>บริษัท กรีนเฮ้าส์โฮเต็ล จำกัด</v>
          </cell>
          <cell r="E8" t="str">
            <v>35 ถ.มหาราช ซ.5 ต.ปากน้ำ อ.เมืองกระบี่ จ.กระบี่</v>
          </cell>
        </row>
        <row r="9">
          <cell r="C9" t="str">
            <v>0281962</v>
          </cell>
          <cell r="D9" t="str">
            <v>น.ส.ผ่องศรี ภูเก้าล้วน (บ.ปูนซีเมนต์)</v>
          </cell>
          <cell r="E9" t="str">
            <v>44 ถ.มหาราช ซ.5 ต.ปากน้ำ อ.เมืองกระบี่ จ.กระบี่</v>
          </cell>
        </row>
        <row r="10">
          <cell r="C10" t="str">
            <v>1268296</v>
          </cell>
          <cell r="D10" t="str">
            <v>นางประภา กิตติธรกุล</v>
          </cell>
          <cell r="E10" t="str">
            <v>4 ถ.มหาราช ซ.7 ต.ปากน้ำ อ.เมืองกระบี่ จ.กระบี่</v>
          </cell>
        </row>
        <row r="11">
          <cell r="C11" t="str">
            <v>1225190</v>
          </cell>
          <cell r="D11" t="str">
            <v>นายเสถียร ภูมิสุทธาผล</v>
          </cell>
          <cell r="E11" t="str">
            <v>39 ถ.มหาราช ซ.7 ต.ปากน้ำ อ.เมืองกระบี่ จ.กระบี่</v>
          </cell>
        </row>
        <row r="12">
          <cell r="C12" t="str">
            <v>0925756</v>
          </cell>
          <cell r="D12" t="str">
            <v>นายเสริมศักดิ์ คล้ายสุบรรณ์</v>
          </cell>
          <cell r="E12" t="str">
            <v>41 ถ.มหาราช ซ.7 ต.ปากน้ำ อ.เมืองกระบี่ จ.กระบี่</v>
          </cell>
        </row>
        <row r="13">
          <cell r="C13" t="str">
            <v>0954774</v>
          </cell>
          <cell r="D13" t="str">
            <v>นายสมเกียรติ สารวงค์</v>
          </cell>
          <cell r="E13" t="str">
            <v>55 ถ.มหาราช ซ.7 ต.ปากน้ำ อ.เมืองกระบี่ จ.กระบี่</v>
          </cell>
        </row>
        <row r="14">
          <cell r="C14" t="str">
            <v>0310406</v>
          </cell>
          <cell r="D14" t="str">
            <v>น.ส.ผ่องศรี ภูเก้าล้วน-สำนักผู้ควบคุมงาน</v>
          </cell>
          <cell r="E14" t="str">
            <v>63 ซ.7 ถ.มหาราช ต.ปากน้ำ อ.เมืองกระบี่ จ.กระบี่</v>
          </cell>
        </row>
        <row r="15">
          <cell r="C15" t="str">
            <v>1392126</v>
          </cell>
          <cell r="D15" t="str">
            <v>นายวัฒนา ซารนาท</v>
          </cell>
          <cell r="E15" t="str">
            <v>5 ถ.มหาราช ซ.9 ต.ปากน้ำ อ.เมืองกระบี่ จ.กระบี่</v>
          </cell>
        </row>
        <row r="16">
          <cell r="C16" t="str">
            <v>1264724</v>
          </cell>
          <cell r="D16" t="str">
            <v>นายวรินเดอร์ ซาร์นาท</v>
          </cell>
          <cell r="E16" t="str">
            <v>23 ถ.มหาราช ซ.9 ต.ปากน้ำ อ.เมืองกระบี่ จ.กระบี่</v>
          </cell>
        </row>
        <row r="17">
          <cell r="C17" t="str">
            <v>1224830</v>
          </cell>
          <cell r="D17" t="str">
            <v>นายวิรัช ทองโสภา (เก็บเงิน ที่ไฮไฟร์มิวสิค)</v>
          </cell>
          <cell r="E17" t="str">
            <v>25 ถ.มหาราช ซ.9 ต.ปากน้ำ อ.เมืองกระบี่ จ.กระบี่</v>
          </cell>
        </row>
        <row r="18">
          <cell r="C18" t="str">
            <v>1248074</v>
          </cell>
          <cell r="D18" t="str">
            <v>นายเชวง แก้วภราดัย</v>
          </cell>
          <cell r="E18" t="str">
            <v>29 ถ.มหาราช ซ.9 ต.ปากน้ำ อ.เมืองกระบี่ จ.กระบี่</v>
          </cell>
        </row>
        <row r="19">
          <cell r="C19" t="str">
            <v>1229880</v>
          </cell>
          <cell r="D19" t="str">
            <v>นายสุนทร โยมา</v>
          </cell>
          <cell r="E19" t="str">
            <v>29 ถ.มหาราช ซ.9 ต.ปากน้ำ อ.เมืองกระบี่ จ.กระบี่</v>
          </cell>
        </row>
        <row r="20">
          <cell r="C20" t="str">
            <v>1254004</v>
          </cell>
          <cell r="D20" t="str">
            <v>น.ส.ฝนทิพย์ บุญชนะวิวัฒน์</v>
          </cell>
          <cell r="E20" t="str">
            <v>29 ถ.มหาราช ซ.9 ต.ปากน้ำ อ.เมืองกระบี่ จ.กระบี่</v>
          </cell>
        </row>
        <row r="21">
          <cell r="C21" t="str">
            <v>1272374</v>
          </cell>
          <cell r="D21" t="str">
            <v>นายกิตติพงษ์ จิววุฒิพงค์</v>
          </cell>
          <cell r="E21" t="str">
            <v>1/2 ถ.มหาราช ต.ปากน้ำ อ.เมืองกระบี่ จ.กระบี่</v>
          </cell>
        </row>
        <row r="22">
          <cell r="C22" t="str">
            <v>1272488</v>
          </cell>
          <cell r="D22" t="str">
            <v>นายกิตติพงษ์ จิววุฒิพงค์</v>
          </cell>
          <cell r="E22" t="str">
            <v>1/4 ถ.มหาราช ต.ปากน้ำ อ.เมืองกระบี่ จ.กระบี่</v>
          </cell>
        </row>
        <row r="23">
          <cell r="C23" t="str">
            <v>1504028</v>
          </cell>
          <cell r="D23" t="str">
            <v>นายปรารถนา อัมพรนรารัตน์</v>
          </cell>
          <cell r="E23" t="str">
            <v>2/4 ถ.มหาราช ต.ปากน้ำ อ.เมืองกระบี่ จ.กระบี่</v>
          </cell>
        </row>
        <row r="24">
          <cell r="C24" t="str">
            <v>1503148</v>
          </cell>
          <cell r="D24" t="str">
            <v>นางวาริน เจียวก๊ก</v>
          </cell>
          <cell r="E24" t="str">
            <v>2/5 ถ.มหาราช ต.ปากน้ำ อ.เมืองกระบี่ จ.กระบี่</v>
          </cell>
        </row>
        <row r="25">
          <cell r="C25" t="str">
            <v>1530166</v>
          </cell>
          <cell r="D25" t="str">
            <v>นายพงศ์ศักดิ์ ชดช้อย</v>
          </cell>
          <cell r="E25" t="str">
            <v>2/6 ถ.มหาราช ต.ปากน้ำ อ.เมืองกระบี่ จ.กระบี่</v>
          </cell>
        </row>
        <row r="26">
          <cell r="C26" t="str">
            <v>0185022</v>
          </cell>
          <cell r="D26" t="str">
            <v>นายสาเรศ  ไกรนรา</v>
          </cell>
          <cell r="E26" t="str">
            <v>3/1 ถ.มหาราช ต.ปากน้ำ อ.เมืองกระบี่ จ.กระบี่</v>
          </cell>
        </row>
        <row r="27">
          <cell r="C27" t="str">
            <v>0550778</v>
          </cell>
          <cell r="D27" t="str">
            <v>นายนิเวศ แซ่อุ้ย</v>
          </cell>
          <cell r="E27" t="str">
            <v>5 ถ.มหาราช ต.ปากน้ำ อ.เมืองกระบี่ จ.กระบี่</v>
          </cell>
        </row>
        <row r="28">
          <cell r="C28" t="str">
            <v>0872746</v>
          </cell>
          <cell r="D28" t="str">
            <v>นายธนิต อ่าวสกุล</v>
          </cell>
          <cell r="E28" t="str">
            <v>7-9 ถ.มหาราช ต.ปากน้ำ อ.เมืองกระบี่ จ.กระบี่</v>
          </cell>
        </row>
        <row r="29">
          <cell r="C29" t="str">
            <v>1177680</v>
          </cell>
          <cell r="D29" t="str">
            <v>ร.ต.อ.บรรเทิง กูลเกื้อ</v>
          </cell>
          <cell r="E29" t="str">
            <v>9 ถ.มหาราช ต.ปากน้ำ อ.เมืองกระบี่ จ.กระบี่</v>
          </cell>
        </row>
        <row r="30">
          <cell r="C30" t="str">
            <v>0214670</v>
          </cell>
          <cell r="D30" t="str">
            <v>บริษัท โฮลิสติก สปา แอนด์ บิวตี้ จำกัด เลขที่ผู้เสียภาษีอากร 0105546030703</v>
          </cell>
          <cell r="E30" t="str">
            <v>12 ถ.มหาราช ต.ปากน้ำ อ.เมืองกระบี่ จ.กระบี่ (สาขา 49)</v>
          </cell>
        </row>
        <row r="31">
          <cell r="C31" t="str">
            <v>1285642</v>
          </cell>
          <cell r="D31" t="str">
            <v>นางจำเนียร ศรีเพชร</v>
          </cell>
          <cell r="E31" t="str">
            <v>14 ถ.มหาราช ต.ปากน้ำ อ.เมืองกระบี่ จ.กระบี่</v>
          </cell>
        </row>
        <row r="32">
          <cell r="C32" t="str">
            <v>0922980</v>
          </cell>
          <cell r="D32" t="str">
            <v>นายวสันต์ จิตชาญวิชัย</v>
          </cell>
          <cell r="E32" t="str">
            <v>15 ถ.มหาราช ต.ปากน้ำ อ.เมืองกระบี่ จ.กระบี่</v>
          </cell>
        </row>
        <row r="33">
          <cell r="C33" t="str">
            <v>0187192</v>
          </cell>
          <cell r="D33" t="str">
            <v>บริษัทกระบี่รวมเจริญ จำกัด</v>
          </cell>
          <cell r="E33" t="str">
            <v>15/2-4 ถ.มหาราช ต.ปากน้ำ อ.เมืองกระบี่ จ.กระบี่</v>
          </cell>
        </row>
        <row r="34">
          <cell r="C34" t="str">
            <v>1292378</v>
          </cell>
          <cell r="D34" t="str">
            <v>นางรัศมี อภิรติธรรม</v>
          </cell>
          <cell r="E34" t="str">
            <v>17 ถ.มหาราช ต.ปากน้ำ อ.เมืองกระบี่ จ.กระบี่</v>
          </cell>
        </row>
        <row r="35">
          <cell r="C35" t="str">
            <v>0905648</v>
          </cell>
          <cell r="D35" t="str">
            <v>หจก.ลีลาวัฒน์อิเลคทริค</v>
          </cell>
          <cell r="E35" t="str">
            <v>23 ถ.มหาราช ถนนสายหลัก ต.ปากน้ำ อ.เมืองกระบี่ จ.กระบี่</v>
          </cell>
        </row>
        <row r="36">
          <cell r="C36" t="str">
            <v>0981518</v>
          </cell>
          <cell r="D36" t="str">
            <v>นายอดิสร เหล่าติวานนท์ (วารสารทอง)</v>
          </cell>
          <cell r="E36" t="str">
            <v>24 ถ.มหาราช ต.ปากน้ำ อ.เมืองกระบี่ จ.กระบี่</v>
          </cell>
        </row>
        <row r="37">
          <cell r="C37" t="str">
            <v>0219952</v>
          </cell>
          <cell r="D37" t="str">
            <v>บริษัท มาเธอร์มาร์เก็ตติ้ง จำกัด</v>
          </cell>
          <cell r="E37" t="str">
            <v>26-30 ถ.มหาราช ต.ปากน้ำ อ.เมืองกระบี่ จ.กระบี่</v>
          </cell>
        </row>
        <row r="38">
          <cell r="C38" t="str">
            <v>0875958</v>
          </cell>
          <cell r="D38" t="str">
            <v>นายสมศักดิ์ ตั้งขันติกุล (ศรีตรังอิเลคทอนิกส์)</v>
          </cell>
          <cell r="E38" t="str">
            <v>31 ถ.มหาราช ต.ปากน้ำ อ.เมืองกระบี่ จ.กระบี่</v>
          </cell>
        </row>
        <row r="39">
          <cell r="C39" t="str">
            <v>0916514</v>
          </cell>
          <cell r="D39" t="str">
            <v>นายวิชัย ลิ้มวัฒนากูล (ร้านไข่ทองเฟอร์นิเจอร์)</v>
          </cell>
          <cell r="E39" t="str">
            <v>32 ถ.มหาราช ต.ปากน้ำ อ.เมืองกระบี่ จ.กระบี่</v>
          </cell>
        </row>
        <row r="40">
          <cell r="C40" t="str">
            <v>0226138</v>
          </cell>
          <cell r="D40" t="str">
            <v>น.ส.ผ่องศรี ภูเก้าล้วน (เบียร์สด)</v>
          </cell>
          <cell r="E40" t="str">
            <v>33 ถ.มหาราช ต.ปากน้ำ อ.เมืองกระบี่ จ.กระบี่</v>
          </cell>
        </row>
        <row r="41">
          <cell r="C41" t="str">
            <v>0917438</v>
          </cell>
          <cell r="D41" t="str">
            <v>นางวาริน เจียวก๊ก</v>
          </cell>
          <cell r="E41" t="str">
            <v>38 ถ.มหาราช ซ.10 ต.ปากน้ำ อ.เมืองกระบี่ จ.กระบี่</v>
          </cell>
        </row>
        <row r="42">
          <cell r="C42" t="str">
            <v>0269670</v>
          </cell>
          <cell r="D42" t="str">
            <v>CIMB Thai</v>
          </cell>
          <cell r="E42" t="str">
            <v>43,45 ถ.มหาราช ต.ปากน้ำ อ.เมืองกระบี่ จ.กระบี่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</row>
        <row r="44">
          <cell r="C44" t="str">
            <v>0909774</v>
          </cell>
          <cell r="D44" t="str">
            <v>ร.ต.ท.บรรเทิง กูลเกื้อ</v>
          </cell>
          <cell r="E44" t="str">
            <v>50 ถ.มหาราช ต.ปากน้ำ อ.เมืองกระบี่ จ.กระบี่</v>
          </cell>
        </row>
        <row r="45">
          <cell r="C45" t="str">
            <v>0909888</v>
          </cell>
          <cell r="D45" t="str">
            <v>ร.ต.ท.บรรเทิง กูลเกื้อ</v>
          </cell>
          <cell r="E45" t="str">
            <v>52 ถ.มหาราช ต.ปากน้ำ อ.เมืองกระบี่ จ.กระบี่</v>
          </cell>
        </row>
        <row r="46">
          <cell r="C46" t="str">
            <v>0374084</v>
          </cell>
          <cell r="D46" t="str">
            <v>นางศิริพรรณ ภูเก้าล้วน (เบนซ์กระบี่ฯ)</v>
          </cell>
          <cell r="E46" t="str">
            <v>54-56 ถ.มหาราช ต.ปากน้ำ อ.เมืองกระบี่ จ.กระบี่</v>
          </cell>
        </row>
        <row r="47">
          <cell r="C47" t="str">
            <v>0215712</v>
          </cell>
          <cell r="D47" t="str">
            <v>บ.ศรีผ่อง(ร้านวินเนอร์)</v>
          </cell>
          <cell r="E47" t="str">
            <v>57 ถ.มหาราช ต.ปากน้ำ อ.เมืองกระบี่ จ.กระบี่</v>
          </cell>
        </row>
        <row r="48">
          <cell r="C48" t="str">
            <v>0910204</v>
          </cell>
          <cell r="D48" t="str">
            <v>บริษัท ซีพี ออลล์ จำกัด(มหาชน)</v>
          </cell>
          <cell r="E48" t="str">
            <v>60 ถ.มหาราช ต.ปากน้ำ อ.เมืองกระบี่ จ.กระบี่</v>
          </cell>
        </row>
        <row r="49">
          <cell r="C49" t="str">
            <v>0215930</v>
          </cell>
          <cell r="D49" t="str">
            <v>นายสรรเพชร ธีรสมิทธิโรจน์</v>
          </cell>
          <cell r="E49" t="str">
            <v>61 ถ.มหาราช ต.ปากน้ำ อ.เมืองกระบี่ จ.กระบี่</v>
          </cell>
        </row>
        <row r="50">
          <cell r="C50" t="str">
            <v>0217996</v>
          </cell>
          <cell r="D50" t="str">
            <v>นายเอกลักษณ์ ศักรภพพ์กุล-ปากทางศรีสวัสดิ</v>
          </cell>
          <cell r="E50" t="str">
            <v>64 ถ.มหาราช ต.ปากน้ำ อ.เมืองกระบี่ จ.กระบี่</v>
          </cell>
        </row>
        <row r="51">
          <cell r="C51" t="str">
            <v>0257330</v>
          </cell>
          <cell r="D51" t="str">
            <v>นายธวัชชัย ปาทาน (357 สื่อสาร)</v>
          </cell>
          <cell r="E51" t="str">
            <v>67 ถ.มหาราช ต.ปากน้ำ อ.เมืองกระบี่ จ.กระบี่</v>
          </cell>
        </row>
        <row r="52">
          <cell r="C52" t="str">
            <v>0217550</v>
          </cell>
          <cell r="D52" t="str">
            <v>บริษัทโชคภัทรไพศานต์ จำกัด (ขายของ)</v>
          </cell>
          <cell r="E52" t="str">
            <v>76 ถ.มหาราช ต.ปากน้ำ อ.เมืองกระบี่ จ.กระบี่</v>
          </cell>
        </row>
        <row r="53">
          <cell r="C53" t="str">
            <v>0217664</v>
          </cell>
          <cell r="D53" t="str">
            <v>บริษัทโชคภัทรไพศานต์ จำกัด เลขที่ผู้เสียภาษีอากร 0905529000462</v>
          </cell>
          <cell r="E53" t="str">
            <v>76/1 ถ.มหาราช ต.ปากน้ำ อ.เมืองกระบี่ จ.กระบี่ (สาขา 00005)</v>
          </cell>
        </row>
        <row r="54">
          <cell r="C54" t="str">
            <v>0217332</v>
          </cell>
          <cell r="D54" t="str">
            <v>นายวิศาล เอกวานิช (เดอะบุคส์)</v>
          </cell>
          <cell r="E54" t="str">
            <v>78 ถ.มหาราช ต.ปากน้ำ อ.เมืองกระบี่ จ.กระบี่</v>
          </cell>
        </row>
        <row r="55">
          <cell r="C55" t="str">
            <v>0217228</v>
          </cell>
          <cell r="D55" t="str">
            <v>วิภูภาส ด่านตระกูลทอง (ศูนย์เวลามหาราช)</v>
          </cell>
          <cell r="E55" t="str">
            <v>82 ถ.มหาราช ต.ปากน้ำ อ.เมืองกระบี่ จ.กระบี่</v>
          </cell>
        </row>
        <row r="56">
          <cell r="C56" t="str">
            <v>0187756</v>
          </cell>
          <cell r="D56" t="str">
            <v>นายหมั่ง แซ่ล้อ</v>
          </cell>
          <cell r="E56" t="str">
            <v>82 หน้าตลาดสด ต.ปากน้ำ อ.เมืองกระบี่ จ.กระบี่</v>
          </cell>
        </row>
        <row r="57">
          <cell r="C57" t="str">
            <v>0264848</v>
          </cell>
          <cell r="D57" t="str">
            <v>นายอนันต์ ป่อน้อย (มานะชัยเภสัช)</v>
          </cell>
          <cell r="E57" t="str">
            <v>84 ถ.มหาราช ต.ปากน้ำ อ.เมืองกระบี่ จ.กระบี่</v>
          </cell>
        </row>
        <row r="58">
          <cell r="C58" t="str">
            <v>0912938</v>
          </cell>
          <cell r="D58" t="str">
            <v>นางอรวรรณ อุดมวิศวกุล (หจก.กระบี่ไพศาลลิซซิ่ง)</v>
          </cell>
          <cell r="E58" t="str">
            <v>88/6-7 ถ.มหาราช ต.ปากน้ำ อ.เมืองกระบี่ จ.กระบี่</v>
          </cell>
        </row>
        <row r="59">
          <cell r="C59" t="str">
            <v>0912824</v>
          </cell>
          <cell r="D59" t="str">
            <v>นายยงสิทธิ์ อนันต์เศรษฐการ (Anda Travel&amp;Tour)</v>
          </cell>
          <cell r="E59" t="str">
            <v>88/8 ถ.มหาราช ต.ปากน้ำ อ.เมืองกระบี่ จ.กระบี่</v>
          </cell>
        </row>
        <row r="60">
          <cell r="C60" t="str">
            <v>0958246</v>
          </cell>
          <cell r="D60" t="str">
            <v>นายปิยะพล วนอุกฤษฏ์ (ห้างทองสามารถ)</v>
          </cell>
          <cell r="E60" t="str">
            <v>88/9 ถ.มหาราช ต.ปากน้ำ อ.เมืองกระบี่ จ.กระบี่</v>
          </cell>
        </row>
        <row r="61">
          <cell r="C61" t="str">
            <v>0931236</v>
          </cell>
          <cell r="D61" t="str">
            <v>นายณัฐพล วัฒนวีรชัย (ห้างทองสามารถ)</v>
          </cell>
          <cell r="E61" t="str">
            <v>88/10 ถ.มหาราช ต.ปากน้ำ อ.เมืองกระบี่ จ.กระบี่</v>
          </cell>
        </row>
        <row r="62">
          <cell r="C62" t="str">
            <v>1007660</v>
          </cell>
          <cell r="D62" t="str">
            <v>นางดวงตา พยัฆวรรณ (กระบี่ประดิษฐ์)</v>
          </cell>
          <cell r="E62" t="str">
            <v>88/15 ถ.มหาราช ต.ปากน้ำ อ.เมืองกระบี่ จ.กระบี่</v>
          </cell>
        </row>
        <row r="63">
          <cell r="C63" t="str">
            <v>1019678</v>
          </cell>
          <cell r="D63" t="str">
            <v>ห้างทองแก้วสุวรรณ</v>
          </cell>
          <cell r="E63" t="str">
            <v>88/16 ถ.มหาราช ต.ปากน้ำ อ.เมืองกระบี่ จ.กระบี่</v>
          </cell>
        </row>
        <row r="64">
          <cell r="C64" t="str">
            <v>1101658</v>
          </cell>
          <cell r="D64" t="str">
            <v>บริษัทศรีผ่อง จำกัด</v>
          </cell>
          <cell r="E64" t="str">
            <v>88/21-22 ถ.มหาราช ต.ปากน้ำ อ.เมืองกระบี่ จ.กระบี่</v>
          </cell>
        </row>
        <row r="65">
          <cell r="C65" t="str">
            <v>1101430</v>
          </cell>
          <cell r="D65" t="str">
            <v>หจก.กระบี่อำนวยทรัพย์</v>
          </cell>
          <cell r="E65" t="str">
            <v>88/25-26 ถ.มหาราช ต.ปากน้ำ อ.เมืองกระบี่ จ.กระบี่</v>
          </cell>
        </row>
        <row r="66">
          <cell r="C66" t="str">
            <v>1408812</v>
          </cell>
          <cell r="D66" t="str">
            <v>นายสุประดิษฐ์ อรุณธรรมรัตน์ (บิวตี้ ซาลอน)</v>
          </cell>
          <cell r="E66" t="str">
            <v>90/14 ถ.มหาราช ต.ปากน้ำ อ.เมืองกระบี่ จ.กระบี่</v>
          </cell>
        </row>
        <row r="67">
          <cell r="C67" t="str">
            <v>1415054</v>
          </cell>
          <cell r="D67" t="str">
            <v>นางเปรมฤดี ศุภธาราวิศาล</v>
          </cell>
          <cell r="E67" t="str">
            <v>90/42 ถ.มหาราช ต.ปากน้ำ อ.เมืองกระบี่ จ.กระบี่</v>
          </cell>
        </row>
        <row r="68">
          <cell r="C68" t="str">
            <v>1410679</v>
          </cell>
          <cell r="D68" t="str">
            <v>นายอนิวรรตน์ วัชรัตน์ศิริยุทธ</v>
          </cell>
          <cell r="E68" t="str">
            <v>90/47 ถ.มหาราช ต.ปากน้ำ อ.เมืองกระบี่ จ.กระบี่</v>
          </cell>
        </row>
        <row r="69">
          <cell r="C69" t="str">
            <v>1522147</v>
          </cell>
          <cell r="D69" t="str">
            <v>นางรัชนี ภูมิสุทธาผล (ออคิดคาเฟ่)</v>
          </cell>
          <cell r="E69" t="str">
            <v>90/52 ถ.มหาราช ต.ปากน้ำ อ.เมืองกระบี่ จ.กระบี่</v>
          </cell>
        </row>
        <row r="70">
          <cell r="C70" t="str">
            <v>1528284</v>
          </cell>
          <cell r="D70" t="str">
            <v>นางรัชนี ภูมิสุทธาผล (ออคิดคาเฟ่)</v>
          </cell>
          <cell r="E70" t="str">
            <v>90/53 ถ.มหาราช ต.ปากน้ำ อ.เมืองกระบี่ จ.กระบี่</v>
          </cell>
        </row>
        <row r="71">
          <cell r="C71" t="str">
            <v>1500774</v>
          </cell>
          <cell r="D71" t="str">
            <v>บริษัท ลาดา กระบี่ เรสซิเดนท์ จำกัด</v>
          </cell>
          <cell r="E71" t="str">
            <v>90/71 ถ.มหาราช ต.ปากน้ำ อ.เมืองกระบี่ จ.กระบี่</v>
          </cell>
        </row>
        <row r="72">
          <cell r="C72" t="str">
            <v>1493692</v>
          </cell>
          <cell r="D72" t="str">
            <v>บริษัท ลาดา กระบี่ เรสซิเดนท์ จำกัด</v>
          </cell>
          <cell r="E72" t="str">
            <v>90/74 ถ.มหาราช ต.ปากน้ำ อ.เมืองกระบี่ จ.กระบี่</v>
          </cell>
        </row>
        <row r="73">
          <cell r="C73" t="str">
            <v>1513248</v>
          </cell>
          <cell r="D73" t="str">
            <v>นายทรงศักดิ์ วะเจดีย์ (Sovvevie)</v>
          </cell>
          <cell r="E73" t="str">
            <v>90/79 ถ.มหาราช ต.ปากน้ำ อ.เมืองกระบี่ จ.กระบี่</v>
          </cell>
        </row>
        <row r="74">
          <cell r="C74" t="str">
            <v>0216740</v>
          </cell>
          <cell r="D74" t="str">
            <v>นางดวงพร สุนทรหัทยา (แว่นท๊อปเจริญ)</v>
          </cell>
          <cell r="E74" t="str">
            <v>91 ถ.มหาราช ต.ปากน้ำ อ.เมืองกระบี่ จ.กระบี่</v>
          </cell>
        </row>
        <row r="75">
          <cell r="C75" t="str">
            <v>1242432</v>
          </cell>
          <cell r="D75" t="str">
            <v>บจก.ศรีผ่องพานิชย์</v>
          </cell>
          <cell r="E75" t="str">
            <v>92/29 ถ.มหาราช ต.ปากน้ำ อ.เมืองกระบี่ จ.กระบี่</v>
          </cell>
        </row>
        <row r="76">
          <cell r="C76" t="str">
            <v>1327236</v>
          </cell>
          <cell r="D76" t="str">
            <v>นายวิรุจ คงธนาไพบูลย์</v>
          </cell>
          <cell r="E76" t="str">
            <v>94/2 ถ.มหาราช ต.ปากน้ำ อ.เมืองกระบี่ จ.กระบี่</v>
          </cell>
        </row>
        <row r="77">
          <cell r="C77" t="str">
            <v>1327122</v>
          </cell>
          <cell r="D77" t="str">
            <v>นายวิวัฒน์ คงธนาไพบูลย์</v>
          </cell>
          <cell r="E77" t="str">
            <v>94/3 ถ.มหาราช ต.ปากน้ำ อ.เมืองกระบี่ จ.กระบี่</v>
          </cell>
        </row>
        <row r="78">
          <cell r="C78" t="str">
            <v>0216968</v>
          </cell>
          <cell r="D78" t="str">
            <v>นายประชา เจียมวชิร (เจียมพานิช)</v>
          </cell>
          <cell r="E78" t="str">
            <v>95 ถ.มหาราช ต.ปากน้ำ อ.เมืองกระบี่ จ.กระบี่</v>
          </cell>
        </row>
        <row r="79">
          <cell r="C79" t="str">
            <v>0876104</v>
          </cell>
          <cell r="D79" t="str">
            <v>นายนิกร สิริเกียรติกุล</v>
          </cell>
          <cell r="E79" t="str">
            <v>98/1 ถ.มหาราช ต.ปากน้ำ อ.เมืองกระบี่ จ.กระบี่</v>
          </cell>
        </row>
        <row r="80">
          <cell r="C80" t="str">
            <v>1094738</v>
          </cell>
          <cell r="D80" t="str">
            <v>นายพรประเสริฐ ตันตาปกุล (เภสัชกรพรประเสริฐ)</v>
          </cell>
          <cell r="E80" t="str">
            <v>111 ถ.มหาราช ต.ปากน้ำ อ.เมืองกระบี่ จ.กระบี่</v>
          </cell>
        </row>
        <row r="81">
          <cell r="C81" t="str">
            <v>1377817</v>
          </cell>
          <cell r="D81" t="str">
            <v>นางจิตติรัตน์ สุชาตานนท์</v>
          </cell>
          <cell r="E81" t="str">
            <v>120/1 ถ.มหาราช ต.ปากน้ำ อ.เมืองกระบี่ จ.กระบี่</v>
          </cell>
        </row>
        <row r="82">
          <cell r="C82" t="str">
            <v>0224286</v>
          </cell>
          <cell r="D82" t="str">
            <v>บจก.ประกันชีวิตศรีอยุธยา (โดย)บจก.ซีเอฟจีเซอร์วิส</v>
          </cell>
          <cell r="E82" t="str">
            <v>125 ถ.มหาราช ต.ปากน้ำ อ.เมืองกระบี่ จ.กระบี่</v>
          </cell>
        </row>
        <row r="83">
          <cell r="C83" t="str">
            <v>0224390</v>
          </cell>
          <cell r="D83" t="str">
            <v>นายสมบูรณ์ แซ่ลี (กระบี่การพิมพ์)</v>
          </cell>
          <cell r="E83" t="str">
            <v>127 ถ.มหาราช ต.ปากน้ำ อ.เมืองกระบี่ จ.กระบี่</v>
          </cell>
        </row>
        <row r="84">
          <cell r="C84" t="str">
            <v>0417710</v>
          </cell>
          <cell r="D84" t="str">
            <v>นายเลอพงค์ บางเจริญพรพงค์</v>
          </cell>
          <cell r="E84" t="str">
            <v>132 ถ.มหาราช ต.ปากน้ำ อ.เมืองกระบี่ จ.กระบี่</v>
          </cell>
        </row>
        <row r="85">
          <cell r="C85" t="str">
            <v>0336592</v>
          </cell>
          <cell r="D85" t="str">
            <v>นายประทีป ซังเจริญสุข (ข้างข้าวมันไก่)</v>
          </cell>
          <cell r="E85" t="str">
            <v>132/4 ถ.มหาราช ต.ปากน้ำ อ.เมืองกระบี่ จ.กระบี่</v>
          </cell>
        </row>
        <row r="86">
          <cell r="C86" t="str">
            <v>0932264</v>
          </cell>
          <cell r="D86" t="str">
            <v>นายสมสุข อภิปิติวรกุล</v>
          </cell>
          <cell r="E86" t="str">
            <v>133 ถ.มหาราช ต.ปากน้ำ อ.เมืองกระบี่ จ.กระบี่</v>
          </cell>
        </row>
        <row r="87">
          <cell r="C87" t="str">
            <v>1143162</v>
          </cell>
          <cell r="D87" t="str">
            <v>นายสมบูรณ์ ครองสิริวัฒน์</v>
          </cell>
          <cell r="E87" t="str">
            <v>149 ถ.มหาราช ต.ปากน้ำ อ.เมืองกระบี่ จ.กระบี่</v>
          </cell>
        </row>
        <row r="88">
          <cell r="C88" t="str">
            <v>1139648</v>
          </cell>
          <cell r="D88" t="str">
            <v>น.ส.สุธาทิพย์ แซ่เล้า</v>
          </cell>
          <cell r="E88" t="str">
            <v>159 ถ.มหาราช ต.ปากน้ำ อ.เมืองกระบี่ จ.กระบี่</v>
          </cell>
        </row>
        <row r="89">
          <cell r="C89" t="str">
            <v>1272938</v>
          </cell>
          <cell r="D89" t="str">
            <v>นายกิตติพงษ์ จิววุฒิพงค์</v>
          </cell>
          <cell r="E89" t="str">
            <v>163/4 ถ.มหาราช ต.ปากน้ำ อ.เมืองกระบี่ จ.กระบี่</v>
          </cell>
        </row>
        <row r="90">
          <cell r="C90" t="str">
            <v>1479344</v>
          </cell>
          <cell r="D90" t="str">
            <v>บริษัท ซี พี ออลล์ จำกัด (มหาชน)</v>
          </cell>
          <cell r="E90" t="str">
            <v>165 ถ.มหาราช ต.ปากน้ำ อ.เมืองกระบี่ จ.กระบี่</v>
          </cell>
        </row>
        <row r="91">
          <cell r="C91" t="str">
            <v>1286566</v>
          </cell>
          <cell r="D91" t="str">
            <v>หสม.เอช แอนด์ พี การ์เด้น</v>
          </cell>
          <cell r="E91" t="str">
            <v>167/2 ถ.มหาราช ต.ปากน้ำ อ.เมืองกระบี่ จ.กระบี่</v>
          </cell>
        </row>
        <row r="92">
          <cell r="C92" t="str">
            <v>1157804</v>
          </cell>
          <cell r="D92" t="str">
            <v>นายวิรัตร์ แห่หล้า</v>
          </cell>
          <cell r="E92" t="str">
            <v>189 ถ.มหาราช ต.ปากน้ำ อ.เมืองกระบี่ จ.กระบี่</v>
          </cell>
        </row>
        <row r="93">
          <cell r="C93" t="str">
            <v>0408800</v>
          </cell>
          <cell r="D93" t="str">
            <v>นายสมบูรณ์ เพชรล้วน</v>
          </cell>
          <cell r="E93" t="str">
            <v>221 ถ.มหาราช ต.ปากน้ำ อ.เมืองกระบี่ จ.กระบี่</v>
          </cell>
        </row>
        <row r="94">
          <cell r="C94" t="str">
            <v>1032448</v>
          </cell>
          <cell r="D94" t="str">
            <v>นายสุรินทร์ หีตฉิม</v>
          </cell>
          <cell r="E94" t="str">
            <v>221/2 ถ.มหาราช ต.ปากน้ำ อ.เมืองกระบี่ จ.กระบี่</v>
          </cell>
        </row>
        <row r="95">
          <cell r="C95" t="str">
            <v>1394344</v>
          </cell>
          <cell r="D95" t="str">
            <v>นางจุฑารัตน์ จรูญศักดิ์</v>
          </cell>
          <cell r="E95" t="str">
            <v>223/7 ถ.มหาราช ต.ปากน้ำ อ.เมืองกระบี่ จ.กระบี่</v>
          </cell>
        </row>
        <row r="96">
          <cell r="C96" t="str">
            <v>1394355</v>
          </cell>
          <cell r="D96" t="str">
            <v>นางจุฑารัตน์ จรูญศักดิ์</v>
          </cell>
          <cell r="E96" t="str">
            <v>223/8 ถ.มหาราช ต.ปากน้ำ อ.เมืองกระบี่ จ.กระบี่</v>
          </cell>
        </row>
        <row r="97">
          <cell r="C97" t="str">
            <v>1391855</v>
          </cell>
          <cell r="D97" t="str">
            <v>สหกรณ์ออมทรัพย์สาธารณสุข จำกัด</v>
          </cell>
          <cell r="E97" t="str">
            <v>223/17 ถ.มหาราช ต.ปากน้ำ อ.เมืองกระบี่ จ.กระบี่</v>
          </cell>
        </row>
        <row r="98">
          <cell r="C98" t="str">
            <v>0640792</v>
          </cell>
          <cell r="D98" t="str">
            <v>นายสมศักดิ์ สิทธิพรพันธ์</v>
          </cell>
          <cell r="E98" t="str">
            <v>239 ถ.มหาราช ต.ปากน้ำ อ.เมืองกระบี่ จ.กระบี่</v>
          </cell>
        </row>
        <row r="99">
          <cell r="C99" t="str">
            <v>0409506</v>
          </cell>
          <cell r="D99" t="str">
            <v>นายสมบูรณ์ เพชรล้วน (ส.สุรารักษ์)</v>
          </cell>
          <cell r="E99" t="str">
            <v>241 ถ.มหาราช ต.ปากน้ำ อ.เมืองกระบี่ จ.กระบี่</v>
          </cell>
        </row>
        <row r="100">
          <cell r="C100" t="str">
            <v>0646884</v>
          </cell>
          <cell r="D100" t="str">
            <v>นายสมบูรณ์ เพชรล้วน</v>
          </cell>
          <cell r="E100" t="str">
            <v>247 ถ.มหาราช ต.ปากน้ำ อ.เมืองกระบี่ จ.กระบี่</v>
          </cell>
        </row>
        <row r="101">
          <cell r="C101" t="str">
            <v>1512564</v>
          </cell>
          <cell r="D101" t="str">
            <v>นายภูเบศ สุวรรณเนาว์</v>
          </cell>
          <cell r="E101" t="str">
            <v>259 ถ.มหาราช ต.ปากน้ำ อ.เมืองกระบี่ จ.กระบี่</v>
          </cell>
        </row>
        <row r="102">
          <cell r="C102" t="str">
            <v>0192194</v>
          </cell>
          <cell r="D102" t="str">
            <v>นายมนต์ชัย คณนาธรรม (วีระวิทยุ)</v>
          </cell>
          <cell r="E102" t="str">
            <v>3 ถ.พฤกษาอุทิศ ต.ปากน้ำ อ.เมืองกระบี่ จ.กระบี่</v>
          </cell>
        </row>
        <row r="103">
          <cell r="C103" t="str">
            <v>1473001</v>
          </cell>
          <cell r="D103" t="str">
            <v>นางสุพัชลี ยุวะกนิษฐ์ (Orange Tree House)</v>
          </cell>
          <cell r="E103" t="str">
            <v>12 ถ.พฤกษาอุทิศ ต.ปากน้ำ อ.เมืองกระบี่ จ.กระบี่</v>
          </cell>
        </row>
        <row r="104">
          <cell r="C104" t="str">
            <v>1466375</v>
          </cell>
          <cell r="D104" t="str">
            <v>นางสุมล ชดช้อย (บ้านคนมีสุขทัวร์)</v>
          </cell>
          <cell r="E104" t="str">
            <v>19 ถ.พฤกษาอุทิศ ต.ปากน้ำ อ.เมืองกระบี่ จ.กระบี่</v>
          </cell>
        </row>
        <row r="105">
          <cell r="C105" t="str">
            <v>0950534</v>
          </cell>
          <cell r="D105" t="str">
            <v>นายกิติพร จิววุฒิพงค์ (ตัดผมชาย)</v>
          </cell>
          <cell r="E105" t="str">
            <v>21/1 ถ.พฤกษาอุทิศ ต.ปากน้ำ อ.เมืองกระบี่ จ.กระบี่</v>
          </cell>
        </row>
        <row r="106">
          <cell r="C106" t="str">
            <v>1018422</v>
          </cell>
          <cell r="D106" t="str">
            <v>นายกิตติพร จิววุฒิพงค์ (ร้านเสริมสวยจำรัก)</v>
          </cell>
          <cell r="E106" t="str">
            <v>21/2 ถ.พฤกษาอุทิศ ต.ปากน้ำ อ.เมืองกระบี่ จ.กระบี่</v>
          </cell>
        </row>
        <row r="107">
          <cell r="C107" t="str">
            <v>0197258</v>
          </cell>
          <cell r="D107" t="str">
            <v>Viva Restaurant&amp;Bar</v>
          </cell>
          <cell r="E107" t="str">
            <v>27 ถ.พฤกษาอุทิศ ต.ปากน้ำ อ.เมืองกระบี่ จ.กระบี่</v>
          </cell>
        </row>
        <row r="108">
          <cell r="C108" t="str">
            <v>0197144</v>
          </cell>
          <cell r="D108" t="str">
            <v>หจก.มิตซูกลการ</v>
          </cell>
          <cell r="E108" t="str">
            <v>29 ถ.พฤกษาอุทิศ ต.ปากน้ำ อ.เมืองกระบี่ จ.กระบี่</v>
          </cell>
        </row>
        <row r="109">
          <cell r="C109" t="str">
            <v>0188670</v>
          </cell>
          <cell r="D109" t="str">
            <v>นางลาวัณ แซ่หลี</v>
          </cell>
          <cell r="E109" t="str">
            <v>34-36 ถ.พฤกษาอุทิศ ต.ปากน้ำ อ.เมืองกระบี่ จ.กระบี่</v>
          </cell>
        </row>
        <row r="110">
          <cell r="C110" t="str">
            <v>0188452</v>
          </cell>
          <cell r="D110" t="str">
            <v>นางมณฑา สกุลจุฑาทิพย์</v>
          </cell>
          <cell r="E110" t="str">
            <v>98/1 ถ.พฤกษาอุทิศ ต.ปากน้ำ อ.เมืองกระบี่ จ.กระบี่</v>
          </cell>
        </row>
        <row r="111">
          <cell r="C111" t="str">
            <v>0202880</v>
          </cell>
          <cell r="D111" t="str">
            <v>บ.ศรีผ่องพานิชย์ (หมอนง)</v>
          </cell>
          <cell r="E111" t="str">
            <v>128 ถ.พฤกษาอุทิศ ต.ปากน้ำ อ.เมืองกระบี่ จ.กระบี่</v>
          </cell>
        </row>
        <row r="112">
          <cell r="C112" t="str">
            <v>0332798</v>
          </cell>
          <cell r="D112" t="str">
            <v>น.ส.ปุณยนุช สิงห์ศรีโส</v>
          </cell>
          <cell r="E112" t="str">
            <v>1/1 ถ.ร่วมจิตร ต.ปากน้ำ อ.เมืองกระบี่ จ.กระบี่</v>
          </cell>
        </row>
        <row r="113">
          <cell r="C113" t="str">
            <v>0078548</v>
          </cell>
          <cell r="D113" t="str">
            <v>นายโสด มิอะหวัง</v>
          </cell>
          <cell r="E113" t="str">
            <v>14/6 ถ.ร่วมจิตร ต.ปากน้ำ อ.เมืองกระบี่ จ.กระบี่</v>
          </cell>
        </row>
        <row r="114">
          <cell r="C114" t="str">
            <v>1546288</v>
          </cell>
          <cell r="D114" t="str">
            <v>บจก.เอราวัณ ฮ็อป อินน์</v>
          </cell>
          <cell r="E114" t="str">
            <v>อาคารเพลินจิตเซ็นเตอร์ ชั้น 1 เลขที่ 2 แขวง/เขตคลองเตย กรุงเทพฯ  10110</v>
          </cell>
        </row>
        <row r="115">
          <cell r="C115" t="str">
            <v>0940146</v>
          </cell>
          <cell r="D115" t="str">
            <v>นายบุญชู หาญวงค์จิรวัฒน์</v>
          </cell>
          <cell r="E115" t="str">
            <v>1/9 ถ.เจ้าคุณ ต.ปากน้ำ อ.เมืองกระบี่ จ.กระบี่</v>
          </cell>
        </row>
        <row r="116">
          <cell r="C116" t="str">
            <v>0365060</v>
          </cell>
          <cell r="D116" t="str">
            <v>นายสุวิทย์ บุญชนะวิวัฒน์</v>
          </cell>
          <cell r="E116" t="str">
            <v>3/20 ถ.เจ้าคุณ ต.ปากน้ำ อ.เมืองกระบี่ จ.กระบี่</v>
          </cell>
        </row>
        <row r="117">
          <cell r="C117" t="str">
            <v>0365174</v>
          </cell>
          <cell r="D117" t="str">
            <v>นายสุวิทย์ บุญชนะวิวัฒน์</v>
          </cell>
          <cell r="E117" t="str">
            <v>3/21 ถ.เจ้าคุณ ต.ปากน้ำ อ.เมืองกระบี่ จ.กระบี่</v>
          </cell>
        </row>
        <row r="118">
          <cell r="C118" t="str">
            <v>0931340</v>
          </cell>
          <cell r="D118" t="str">
            <v>นางมลิสา สิริเกียรติกุล</v>
          </cell>
          <cell r="E118" t="str">
            <v>5/3 ถ.เจัาคุณ ต.ปากน้ำ อ.เมืองกระบี่ จ.กระบี่</v>
          </cell>
        </row>
        <row r="119">
          <cell r="C119" t="str">
            <v>1436433</v>
          </cell>
          <cell r="D119" t="str">
            <v>นายสิสิทธิ์ เกี่ยวข้อง</v>
          </cell>
          <cell r="E119" t="str">
            <v>7/9 ถ.เจ้าคุณ ต.ปากน้ำ อ.เมืองกระบี่ จ.กระบี่</v>
          </cell>
        </row>
        <row r="120">
          <cell r="C120" t="str">
            <v>0927594</v>
          </cell>
          <cell r="D120" t="str">
            <v>บริษัท บุญสยามเทรดดิ้ง จำกัด (สำนักงานใหญ่) 0815539000032</v>
          </cell>
          <cell r="E120" t="str">
            <v xml:space="preserve">27 ถ.เจ้าคุณ ต.ปากน้ำ อ.เมืองกระบี่ จ.กระบี่  </v>
          </cell>
        </row>
        <row r="121">
          <cell r="C121" t="str">
            <v>1377242</v>
          </cell>
          <cell r="D121" t="str">
            <v>นางเจริญจิตร ภูมิภมร (เจ้าคุณแมนชั่น)</v>
          </cell>
          <cell r="E121" t="str">
            <v>30/14 ถ.เจ้าคุณ ต.ปากน้ำ อ.เมืองกระบี่ จ.กระบี่</v>
          </cell>
        </row>
        <row r="122">
          <cell r="C122" t="str">
            <v>1408236</v>
          </cell>
          <cell r="D122" t="str">
            <v>นายณัฐวุฒิ ภูมิภมร</v>
          </cell>
          <cell r="E122" t="str">
            <v>126 ถ.เจ้าคุณ ต.ปากน้ำ อ.เมืองกระบี่ จ.กระบี่</v>
          </cell>
        </row>
        <row r="123">
          <cell r="C123" t="str">
            <v>0362308</v>
          </cell>
          <cell r="D123" t="str">
            <v>นางลำดวน ภูมิสุทราผล-ข้างบ้านเก่าน้าเพ็ญ</v>
          </cell>
          <cell r="E123" t="str">
            <v>7/2 ถ.เจ้าฟ้า ต.ปากน้ำ อ.เมืองกระบี่ จ.กระบี่</v>
          </cell>
        </row>
        <row r="124">
          <cell r="C124" t="str">
            <v>0179874</v>
          </cell>
          <cell r="D124" t="str">
            <v>นางเพ็ญลักษณ์ บุญชนะวิวัฒน์</v>
          </cell>
          <cell r="E124" t="str">
            <v>7/5 ถ.เจ้าฟ้า ต.ปากน้ำ อ.เมืองกระบี่ จ.กระบี่</v>
          </cell>
        </row>
        <row r="125">
          <cell r="C125" t="str">
            <v>0053262</v>
          </cell>
          <cell r="D125" t="str">
            <v>นางสุพัฒน์ สุวรรณเนาว์-โรงแรมแกรนด์ทาวเวอร์</v>
          </cell>
          <cell r="E125" t="str">
            <v>9 ถ.เจ้าฟ้า ต.ปากน้ำ อ.เมืองกระบี่ จ.กระบี่</v>
          </cell>
        </row>
        <row r="126">
          <cell r="C126" t="str">
            <v>1537839</v>
          </cell>
          <cell r="D126" t="str">
            <v>น.ส.สุรัตน์ดา ผลิพัฒน์</v>
          </cell>
          <cell r="E126" t="str">
            <v>9/9 ถ.เจ้าฟ้า ต.ปากน้ำ อ.เมืองกระบี่ จ.กระบี่</v>
          </cell>
        </row>
        <row r="127">
          <cell r="C127" t="str">
            <v>1067226</v>
          </cell>
          <cell r="D127" t="str">
            <v>นายธนาวัฒน์ อริยวงศ์</v>
          </cell>
          <cell r="E127" t="str">
            <v>12/4 ถ.เจ้าฟ้า ต.ปากน้ำ อ.เมืองกระบี่ จ.กระบี่</v>
          </cell>
        </row>
        <row r="128">
          <cell r="C128" t="str">
            <v>1067330</v>
          </cell>
          <cell r="D128" t="str">
            <v>นายธนาวัฒน์ อริยวงศ์</v>
          </cell>
          <cell r="E128" t="str">
            <v>12/6 ถ.เจ้าฟ้า ต.ปากน้ำ อ.เมืองกระบี่ จ.กระบี่</v>
          </cell>
        </row>
        <row r="129">
          <cell r="C129" t="str">
            <v>1395970</v>
          </cell>
          <cell r="D129" t="str">
            <v>นายธนาวัฒน์ อริยวงศ์</v>
          </cell>
          <cell r="E129" t="str">
            <v>12/9 ถ.เจ้าฟ้า ต.ปากน้ำ อ.เมืองกระบี่ จ.กระบี่</v>
          </cell>
        </row>
        <row r="130">
          <cell r="C130" t="str">
            <v>0059136</v>
          </cell>
          <cell r="D130" t="str">
            <v>บริษัท โรงแรม กระบี่-โลมา จำกัด เลขที่ผู้เสียภาษีอากร 0815545000430</v>
          </cell>
          <cell r="E130" t="str">
            <v>18/9 ถ.เจ้าฟ้า ต.ปากน้ำ อ.เมืองกระบี่ จ.กระบี่</v>
          </cell>
        </row>
        <row r="131">
          <cell r="C131" t="str">
            <v>0059240</v>
          </cell>
          <cell r="D131" t="str">
            <v>นางปภัทร์ณิกชา ทองเกิด</v>
          </cell>
          <cell r="E131" t="str">
            <v>22 ถ.เจ้าฟ้า ต.ปากน้ำ อ.เมืองกระบี่ จ.กระบี่</v>
          </cell>
        </row>
        <row r="132">
          <cell r="C132" t="str">
            <v>0059918</v>
          </cell>
          <cell r="D132" t="str">
            <v>นางวรรณา นวลอ่อน</v>
          </cell>
          <cell r="E132" t="str">
            <v>22/6 ถ.เจ้าฟ้า ต.ปากน้ำ อ.เมืองกระบี่ จ.กระบี่</v>
          </cell>
        </row>
        <row r="133">
          <cell r="C133" t="str">
            <v>1173440</v>
          </cell>
          <cell r="D133" t="str">
            <v>นายปุณณวัฒน์ แสงทอง</v>
          </cell>
          <cell r="E133" t="str">
            <v>24/2 ถ.เจ้าฟ้า ต.ปากน้ำ อ.เมืองกระบี่ จ.กระบี่</v>
          </cell>
        </row>
        <row r="134">
          <cell r="C134" t="str">
            <v>1430743</v>
          </cell>
          <cell r="D134" t="str">
            <v>นางพิศมัย เกี่ยวข้อง</v>
          </cell>
          <cell r="E134" t="str">
            <v>25/1 ถ.เจ้าฟ้า ต.ปากน้ำ อ.เมืองกระบี่ จ.กระบี่</v>
          </cell>
        </row>
        <row r="135">
          <cell r="C135" t="str">
            <v>1395121</v>
          </cell>
          <cell r="D135" t="str">
            <v>นางนงลักษณ์ ลีลาสุธานนท์</v>
          </cell>
          <cell r="E135" t="str">
            <v>28/9 ถ.เจ้าฟ้า ต.ปากน้ำ อ.เมืองกระบี่ จ.กระบี่</v>
          </cell>
        </row>
        <row r="136">
          <cell r="C136" t="str">
            <v>1412901</v>
          </cell>
          <cell r="D136" t="str">
            <v>นายสากรรจ์ เกี่ยวข้อง</v>
          </cell>
          <cell r="E136" t="str">
            <v>31 ถ.เจ้าฟ้า ต.ปากน้ำ อ.เมืองกระบี่ จ.กระบี่</v>
          </cell>
        </row>
        <row r="137">
          <cell r="C137" t="str">
            <v>1499061</v>
          </cell>
          <cell r="D137" t="str">
            <v>บริษัท มินิเทล เมเนจเม็นท์ จำกัด</v>
          </cell>
          <cell r="E137" t="str">
            <v>38-40 ถ.เจ้าฟ้า ต.ปากน้ำ อ.เมืองกระบี่ จ.กระบี่</v>
          </cell>
        </row>
        <row r="138">
          <cell r="C138" t="str">
            <v>0064460</v>
          </cell>
          <cell r="D138" t="str">
            <v>นางเผี้ยน เอ่งฉ้าน</v>
          </cell>
          <cell r="E138" t="str">
            <v>52/1 ถ.เจ้าฟ้า ต.ปากน้ำ อ.เมืองกระบี่ จ.กระบี่</v>
          </cell>
        </row>
        <row r="139">
          <cell r="C139" t="str">
            <v>1471104</v>
          </cell>
          <cell r="D139" t="str">
            <v>บริษัท ซีพี ออลล์ จำกัด (มหาชน)</v>
          </cell>
          <cell r="E139" t="str">
            <v>52/3 ถ.เจ้าฟ้า ต.ปากน้ำ อ.เมืองกระบี่ จ.กระบี่</v>
          </cell>
        </row>
        <row r="140">
          <cell r="C140" t="str">
            <v>1410831</v>
          </cell>
          <cell r="D140" t="str">
            <v>บริษัท ซีพี ออลล์ จำกัด (มหาชน)</v>
          </cell>
          <cell r="E140" t="str">
            <v xml:space="preserve">1 ถ.เหมทานนท์ ต.ปากน้ำ อ.เมืองกระบี่ จ.กระบี่ </v>
          </cell>
        </row>
        <row r="141">
          <cell r="C141" t="str">
            <v>1387515</v>
          </cell>
          <cell r="D141" t="str">
            <v>นางส่งศรี ตุลารักษ์</v>
          </cell>
          <cell r="E141" t="str">
            <v>2/1 ถ.เหมทานนท์ ต.ปากน้ำ อ.เมืองกระบี่ จ.กระบี่</v>
          </cell>
        </row>
        <row r="142">
          <cell r="C142" t="str">
            <v>1394872</v>
          </cell>
          <cell r="D142" t="str">
            <v>นายอำพล จิววุฒิพงค์</v>
          </cell>
          <cell r="E142" t="str">
            <v>2/8 ถ.เหมทานนท์ ต.ปากน้ำ อ.เมืองกระบี่ จ.กระบี่</v>
          </cell>
        </row>
        <row r="143">
          <cell r="C143" t="str">
            <v>1159192</v>
          </cell>
          <cell r="D143" t="str">
            <v>นายชัยนาถ จรูญศักดิ์ (โกฮั้ง)</v>
          </cell>
          <cell r="E143" t="str">
            <v>2/19 ถ.เหมทานนท์ ต.ปากน้ำ อ.เมืองกระบี่ จ.กระบี่</v>
          </cell>
        </row>
        <row r="144">
          <cell r="C144" t="str">
            <v>0233646</v>
          </cell>
          <cell r="D144" t="str">
            <v>นายศิวพร เขียวดี</v>
          </cell>
          <cell r="E144" t="str">
            <v>13 ถ.เหมทานนท์ ต.ปากน้ำ อ.เมืองกระบี่ จ.กระบี่</v>
          </cell>
        </row>
        <row r="145">
          <cell r="C145" t="str">
            <v>0229786</v>
          </cell>
          <cell r="D145" t="str">
            <v>นายบุญยงค์ แซ่ตั้ง (วรุณี)</v>
          </cell>
          <cell r="E145" t="str">
            <v>35/1 ถเหมทานนท์ ต.ปากน้ำ อ.เมืองกระบี่ จ.กระบี่</v>
          </cell>
        </row>
        <row r="146">
          <cell r="C146" t="str">
            <v>0234238</v>
          </cell>
          <cell r="D146" t="str">
            <v>บริษัท สตูดิโอ โพสิทีฟ จำกัด เลขที่ผู้เสียภาษีอากร 0815555000190</v>
          </cell>
          <cell r="E146" t="str">
            <v>36-34 ถ.เหมทานนท์ ต.ปากน้ำ อ.เมืองกระบี่ จ.กระบี่</v>
          </cell>
        </row>
        <row r="147">
          <cell r="C147" t="str">
            <v>1275690</v>
          </cell>
          <cell r="D147" t="str">
            <v>นางศิรณี สอสุทธิเมธ</v>
          </cell>
          <cell r="E147" t="str">
            <v>39 ถ.เหมทานนท์ ต.ปากน้ำ อ.เมืองกระบี่ จ.กระบี่</v>
          </cell>
        </row>
        <row r="148">
          <cell r="C148" t="str">
            <v>1318326</v>
          </cell>
          <cell r="D148" t="str">
            <v>นายสมรัช อุทยานนทรักษ์ (J Holiday Inn)</v>
          </cell>
          <cell r="E148" t="str">
            <v>40/1 ถ.เหมทานนท์ ต.ปากน้ำ อ.เมืองกระบี่ จ.กระบี่</v>
          </cell>
        </row>
        <row r="149">
          <cell r="C149" t="str">
            <v>1389755</v>
          </cell>
          <cell r="D149" t="str">
            <v>นางศิริพรรณ อ่ำปลอด (ร้านอาซี)</v>
          </cell>
          <cell r="E149" t="str">
            <v>70/4 ถ.เหมทานนท์ ต.ปากน้ำ อ.เมืองกระบี่ จ.กระบี่</v>
          </cell>
        </row>
        <row r="150">
          <cell r="C150" t="str">
            <v>0229568</v>
          </cell>
          <cell r="D150" t="str">
            <v>นางวิภาพร สิขรินรัตน์(ริมชล 2)</v>
          </cell>
          <cell r="E150" t="str">
            <v>76 ถ.เหมทานนท์ ต.ปากน้ำ อ.เมืองกระบี่ จ.กระบี่</v>
          </cell>
        </row>
        <row r="151">
          <cell r="C151" t="str">
            <v>0277998</v>
          </cell>
          <cell r="D151" t="str">
            <v>นางอุไรรัตน์ สุขเกษม</v>
          </cell>
          <cell r="E151" t="str">
            <v xml:space="preserve">78 ถ.เหมทานนท์ ต.ปากน้ำ อ.เมืองกระบี่ จ.กระบี่ </v>
          </cell>
        </row>
        <row r="152">
          <cell r="C152" t="str">
            <v>1054280</v>
          </cell>
          <cell r="D152" t="str">
            <v>นายเจริญกิจ คณนาธรรม</v>
          </cell>
          <cell r="E152" t="str">
            <v>84 ถ.เหมทานนท์ ต.ปากน้ำ อ.เมืองกระบี่ จ.กระบี่</v>
          </cell>
        </row>
        <row r="153">
          <cell r="C153" t="str">
            <v>1253412</v>
          </cell>
          <cell r="D153" t="str">
            <v>นางอัจฉรา เอ่งฉ้วน</v>
          </cell>
          <cell r="E153" t="str">
            <v>89 ถ.เหมทานนท์ ต.ปากน้ำ อ.เมืองกระบี่ จ.กระบี่</v>
          </cell>
        </row>
        <row r="154">
          <cell r="C154" t="str">
            <v>0149828</v>
          </cell>
          <cell r="D154" t="str">
            <v>นายสุพร อ้อยศรีสกุล</v>
          </cell>
          <cell r="E154" t="str">
            <v>90 ถ.เหมทานนท์ ต.ปากน้ำ อ.เมืองกระบี่ จ.กระบี่</v>
          </cell>
        </row>
        <row r="155">
          <cell r="C155" t="str">
            <v>1075658</v>
          </cell>
          <cell r="D155" t="str">
            <v>นางแสงดาว สง่าศรี</v>
          </cell>
          <cell r="E155" t="str">
            <v>91/1 ถ.เหมทานนท์ ต.ปากน้ำ อ.เมืองกระบี่ จ.กระบี่</v>
          </cell>
        </row>
        <row r="156">
          <cell r="C156" t="str">
            <v>0342854</v>
          </cell>
          <cell r="D156" t="str">
            <v>นายสว่าง สุวิมลรัตน์ (ตรงข้ามสรรพากร)</v>
          </cell>
          <cell r="E156" t="str">
            <v>93 ถ.เหมทานนท์ ต.ปากน้ำ อ.เมืองกระบี่ จ.กระบี่</v>
          </cell>
        </row>
        <row r="157">
          <cell r="C157" t="str">
            <v>0149482</v>
          </cell>
          <cell r="D157" t="str">
            <v>นายสุพร อ้อยศรีสกุล</v>
          </cell>
          <cell r="E157" t="str">
            <v>98 ถ.เหมทานนท์ ต.ปากน้ำ อ.เมืองกระบี่ จ.กระบี่</v>
          </cell>
        </row>
        <row r="158">
          <cell r="C158" t="str">
            <v>0235602</v>
          </cell>
          <cell r="D158" t="str">
            <v>นางสมใจ ธนาศักดิ์เจริญ</v>
          </cell>
          <cell r="E158" t="str">
            <v>120/1 ถ.เหมทานนท์ ต.ปากน้ำ อ.เมืองกระบี่ จ.กระบี่</v>
          </cell>
        </row>
        <row r="159">
          <cell r="C159" t="str">
            <v>0091640</v>
          </cell>
          <cell r="D159" t="str">
            <v>นายภิญโญ เจริญการ(ถ่ายเอกสาร)</v>
          </cell>
          <cell r="E159" t="str">
            <v>2 ถ.กระบี่ ต.ปากน้ำ อ.เมืองกระบี่ จ.กระบี่</v>
          </cell>
        </row>
        <row r="160">
          <cell r="C160" t="str">
            <v>1479894</v>
          </cell>
          <cell r="D160" t="str">
            <v>นางจิราภร ชัยฤทธิ์</v>
          </cell>
          <cell r="E160" t="str">
            <v xml:space="preserve">28/5 ถ.กระบี่ ต.ปากน้ำ อ.เมืองกระบี่ จ.กระบี่ </v>
          </cell>
        </row>
        <row r="161">
          <cell r="C161" t="str">
            <v>1396573</v>
          </cell>
          <cell r="D161" t="str">
            <v>นางวนาลี จิววุฒิพงค์</v>
          </cell>
          <cell r="E161" t="str">
            <v>30/21 ถ.กระบี่ ต.ปากน้ำ อ.เมืองกระบี่ จ.กระบี่</v>
          </cell>
        </row>
        <row r="162">
          <cell r="C162" t="str">
            <v>0124874</v>
          </cell>
          <cell r="D162" t="str">
            <v>นายสาโรจน์ เกี่ยวข้อง (โชเวลเฟอร์เวอร์)</v>
          </cell>
          <cell r="E162" t="str">
            <v>34 ถ.กระบี่ ต.ปากน้ำ อ.เมืองกระบี่ จ.กระบี่</v>
          </cell>
        </row>
        <row r="163">
          <cell r="C163" t="str">
            <v>0125684</v>
          </cell>
          <cell r="D163" t="str">
            <v>นางจันทรา ตันสกุล</v>
          </cell>
          <cell r="E163" t="str">
            <v>34/14 ต.ปากน้ำ อ.เมืองกระบี่ จ.กระบี่</v>
          </cell>
        </row>
        <row r="164">
          <cell r="C164" t="str">
            <v>1422621</v>
          </cell>
          <cell r="D164" t="str">
            <v>นางชลาทิพย์ ลือสิริพาณิชย์ (ฟิล์มเครื่องเสียง)</v>
          </cell>
          <cell r="E164" t="str">
            <v>34/30 ถ.กระบี่ ต.ปากน้ำ อ.เมืองกระบี่ จ.กระบี่</v>
          </cell>
        </row>
        <row r="165">
          <cell r="C165" t="str">
            <v>0138848</v>
          </cell>
          <cell r="D165" t="str">
            <v>นายสกล จากพี่ (สมก่อสร้าง)</v>
          </cell>
          <cell r="E165" t="str">
            <v>36/3 ถ.กระบี่ ต.ปากน้ำ อ.เมืองกระบี่ จ.กระบี่</v>
          </cell>
        </row>
        <row r="166">
          <cell r="C166" t="str">
            <v>0139094</v>
          </cell>
          <cell r="D166" t="str">
            <v>นายสมชาย ทวีกาญจน์(สมก่อสร้าง)</v>
          </cell>
          <cell r="E166" t="str">
            <v>36/4 ถ.กระบี่ ต.ปากน้ำ อ.เมืองกระบี่ จ.กระบี่</v>
          </cell>
        </row>
        <row r="167">
          <cell r="C167" t="str">
            <v>1053366</v>
          </cell>
          <cell r="D167" t="str">
            <v>นางแฉล้ม ทวีกาญจน์ (เก็บเงิน ร้านสมก่อสร้าง)</v>
          </cell>
          <cell r="E167" t="str">
            <v>36/20 ถ.กระบี่ ต.ปากน้ำ อ.เมืองกระบี่ จ.กระบี่</v>
          </cell>
        </row>
        <row r="168">
          <cell r="C168" t="str">
            <v>1377921</v>
          </cell>
          <cell r="D168" t="str">
            <v>นายธีระวิทย์ อภิรติธรรม</v>
          </cell>
          <cell r="E168" t="str">
            <v>36/26 ถ.กระบี่ ต.ปากน้ำ อ.เมืองกระบี่ จ.กระบี่</v>
          </cell>
        </row>
        <row r="169">
          <cell r="C169" t="str">
            <v>1537714</v>
          </cell>
          <cell r="D169" t="str">
            <v>นางสมจิต แหลมสัก</v>
          </cell>
          <cell r="E169" t="str">
            <v>36/52 ถ.กระบี่ ต.ปากน้ำ อ.เมืองกระบี่ จ.กระบี่</v>
          </cell>
        </row>
        <row r="170">
          <cell r="C170" t="str">
            <v>0148568</v>
          </cell>
          <cell r="D170" t="str">
            <v>นายปาก ขนานใต้ (ร้านเพื่อนเพล)</v>
          </cell>
          <cell r="E170" t="str">
            <v>44/7 ถ.กระบี่ ต.ปากน้ำ อ.เมืองกระบี่ จ.กระบี่</v>
          </cell>
        </row>
        <row r="171">
          <cell r="C171" t="str">
            <v>1549744</v>
          </cell>
          <cell r="D171" t="str">
            <v>น.ส.ลดาวัลย์ ช่วยชาติ</v>
          </cell>
          <cell r="E171" t="str">
            <v xml:space="preserve">46/9 ถ.กระบี่ ต.ปากน้ำ อ.เมืองกระบี่ จ.กระบี่ </v>
          </cell>
        </row>
        <row r="172">
          <cell r="C172" t="str">
            <v>1178272</v>
          </cell>
          <cell r="D172" t="str">
            <v>นายวิฑูรย์ แซ่ไล่ (บริษัทภูเก็ตเธียรทองจำกัด)</v>
          </cell>
          <cell r="E172" t="str">
            <v>48/80 ถ.กระบี่ ต.ปากน้ำ อ.เมืองกระบี่ จ.กระบี่</v>
          </cell>
        </row>
        <row r="173">
          <cell r="C173" t="str">
            <v>0271024</v>
          </cell>
          <cell r="D173" t="str">
            <v>สหกรณ์ออมทรัพย์ครูกระบี่</v>
          </cell>
          <cell r="E173" t="str">
            <v>ถ.กระบี่ ต.ปากน้ำ อ.เมืองกระบี่ จ.กระบี่</v>
          </cell>
        </row>
        <row r="174">
          <cell r="C174" t="str">
            <v>0196334</v>
          </cell>
          <cell r="D174" t="str">
            <v>บริษัทลีลาวัฒน์กระบี่ จำกัด</v>
          </cell>
          <cell r="E174" t="str">
            <v>3 ถ.อิศรา ต.ปากน้ำ อ.เมืองกระบี่ จ.กระบี่</v>
          </cell>
        </row>
        <row r="175">
          <cell r="C175" t="str">
            <v>0196552</v>
          </cell>
          <cell r="D175" t="str">
            <v>บริษัทลีลาวัฒน์กระบี่ จำกัด</v>
          </cell>
          <cell r="E175" t="str">
            <v>7 ถ.อิศรา ต.ปากน้ำ อ.เมืองกระบี่ จ.กระบี่</v>
          </cell>
        </row>
        <row r="176">
          <cell r="C176" t="str">
            <v>0196884</v>
          </cell>
          <cell r="D176" t="str">
            <v>น.ส.จิรภา เอื้อจิระพงษ์พันธ์ (แว่นตาวีระ)</v>
          </cell>
          <cell r="E176" t="str">
            <v>12 ถ.อิศรา ต.ปากน้ำ อ.เมืองกระบี่ จ.กระบี่</v>
          </cell>
        </row>
        <row r="177">
          <cell r="C177" t="str">
            <v>0198518</v>
          </cell>
          <cell r="D177" t="str">
            <v>นางทิพา สกถกิตติวัฒน์</v>
          </cell>
          <cell r="E177" t="str">
            <v>25 ถ.อิศรา ต.ปากน้ำ อ.เมืองกระบี่ จ.กระบี่</v>
          </cell>
        </row>
        <row r="178">
          <cell r="C178" t="str">
            <v>0200606</v>
          </cell>
          <cell r="D178" t="str">
            <v>นางสงบ ภู่ศาสตร์ (บริษัท ซีพี ออลล์ จำกัด (มหาชน)</v>
          </cell>
          <cell r="E178" t="str">
            <v xml:space="preserve">67 ถ.อิศรา ต.ปากน้ำ อ.เมืองกระบี่ จ.กระบี่ </v>
          </cell>
        </row>
        <row r="179">
          <cell r="C179" t="str">
            <v>0990314</v>
          </cell>
          <cell r="D179" t="str">
            <v>นายสว่าง ไหวพริบ</v>
          </cell>
          <cell r="E179" t="str">
            <v>96 ถ.อิศรา ต.ปากน้ำ อ.เมืองกระบี่ จ.กระบี่</v>
          </cell>
        </row>
        <row r="180">
          <cell r="C180" t="str">
            <v>0209232</v>
          </cell>
          <cell r="D180" t="str">
            <v>บ.ศรีผ่องพานิชย์ (แก้วฟ้า)</v>
          </cell>
          <cell r="E180" t="str">
            <v>2 ถ.ประชาชื่น ต.ปากน้ำ อ.เมืองกระบี่ จ.กระบี่</v>
          </cell>
        </row>
        <row r="181">
          <cell r="C181" t="str">
            <v>0208640</v>
          </cell>
          <cell r="D181" t="str">
            <v>บ.ศรีผ่องพานิชย์ (ห้างอันดามัน)</v>
          </cell>
          <cell r="E181" t="str">
            <v>16-18 ถ.ประชาชื่น ต.ปากน้ำ อ.เมืองกระบี่ จ.กระบี่</v>
          </cell>
        </row>
        <row r="182">
          <cell r="C182" t="str">
            <v>0209900</v>
          </cell>
          <cell r="D182" t="str">
            <v>บ.ศรีผ่องพานิชย์ (ซันนี่)</v>
          </cell>
          <cell r="E182" t="str">
            <v>17 ถ.ประชาชื่น ต.ปากน้ำ อ.เมืองกระบี่ จ.กระบี่</v>
          </cell>
        </row>
        <row r="183">
          <cell r="C183" t="str">
            <v>0210094</v>
          </cell>
          <cell r="D183" t="str">
            <v>บ.ศรีผ่องพานิชย์ (ซันนี่)</v>
          </cell>
          <cell r="E183" t="str">
            <v>19 ถ.ประชาชื่น ต.ปากน้ำ อ.เมืองกระบี่ จ.กระบี่</v>
          </cell>
        </row>
        <row r="184">
          <cell r="C184" t="str">
            <v>0208536</v>
          </cell>
          <cell r="D184" t="str">
            <v>นางวรรณี คำปล้อง (แว่นท็อปเจริญ)</v>
          </cell>
          <cell r="E184" t="str">
            <v>20,22 ซ.4 (ประชาชื่น) ถ.มหาราช ต.ปากน้ำ อ.เมืองกระบี่ จ.กระบี่</v>
          </cell>
        </row>
        <row r="185">
          <cell r="C185" t="str">
            <v>0210108</v>
          </cell>
          <cell r="D185" t="str">
            <v>บ.ศรีผ่องพานิชย์ (ซันนี่)</v>
          </cell>
          <cell r="E185" t="str">
            <v>21 ถ.ประชาชื่น ต.ปากน้ำ อ.เมืองกระบี่ จ.กระบี่</v>
          </cell>
        </row>
        <row r="186">
          <cell r="C186" t="str">
            <v>0210212</v>
          </cell>
          <cell r="D186" t="str">
            <v>บ.ศรีผ่องพานิชย์ (ซันนี่)</v>
          </cell>
          <cell r="E186" t="str">
            <v>23 ถ.ประชาชื่น ต.ปากน้ำ อ.เมืองกระบี่ จ.กระบี่</v>
          </cell>
        </row>
        <row r="187">
          <cell r="C187" t="str">
            <v>0208422</v>
          </cell>
          <cell r="D187" t="str">
            <v>บ.ศรีผ่องพานิชย์ (โชคเจริญ)</v>
          </cell>
          <cell r="E187" t="str">
            <v>24 ถ.ประชาชื่น ต.ปากน้ำ อ.เมืองกระบี่ จ.กระบี่</v>
          </cell>
        </row>
        <row r="188">
          <cell r="C188" t="str">
            <v>0208318</v>
          </cell>
          <cell r="D188" t="str">
            <v>บ.ศรีผ่องพานิชย์ (เสาวนิตย์)</v>
          </cell>
          <cell r="E188" t="str">
            <v xml:space="preserve">26 ถ.ประชาชื่น ต.ปากน้ำ อ.เมืองกระบี่ จ.กระบี่ </v>
          </cell>
        </row>
        <row r="189">
          <cell r="C189" t="str">
            <v>0210430</v>
          </cell>
          <cell r="D189" t="str">
            <v>บ.ศรีผ่องพานิชย์ (สว่างการแว่น)</v>
          </cell>
          <cell r="E189" t="str">
            <v>27 ถ.ประชาชื่น ต.ปากน้ำ อ.เมืองกระบี่ จ.กระบี่</v>
          </cell>
        </row>
        <row r="190">
          <cell r="C190" t="str">
            <v>0210544</v>
          </cell>
          <cell r="D190" t="str">
            <v>บ.ศรีผ่องพานิชย์(สว่างการแว่น)</v>
          </cell>
          <cell r="E190" t="str">
            <v>29 ถ.ประชาชื่น ต.ปากน้ำ อ.เมืองกระบี่ จ.กระบี่</v>
          </cell>
        </row>
        <row r="191">
          <cell r="C191" t="str">
            <v>0208190</v>
          </cell>
          <cell r="D191" t="str">
            <v>บ.ศรีผ่องพานิชย์ (ธนวัฒน์)</v>
          </cell>
          <cell r="E191" t="str">
            <v>30 ถ.ประชาชื่น ต.ปากน้ำ อ.เมืองกระบี่ จ.กระบี่</v>
          </cell>
        </row>
        <row r="192">
          <cell r="C192" t="str">
            <v>0210658</v>
          </cell>
          <cell r="D192" t="str">
            <v>บ.ศรีผ่องพานิชย์ (Swallow Tour and Guest House)</v>
          </cell>
          <cell r="E192" t="str">
            <v>31 ถ.ประชาชื่น ต.ปากน้ำ อ.เมืองกระบี่ จ.กระบี่</v>
          </cell>
        </row>
        <row r="193">
          <cell r="C193" t="str">
            <v>0208086</v>
          </cell>
          <cell r="D193" t="str">
            <v>บ.ศรีผ่องพานิชย์ (นพมาศอาภรณ์)</v>
          </cell>
          <cell r="E193" t="str">
            <v>32 ถ.ประชาชื่น ต.ปากน้ำ อ.เมืองกระบี่ จ.กระบี่</v>
          </cell>
        </row>
        <row r="194">
          <cell r="C194" t="str">
            <v>1308042</v>
          </cell>
          <cell r="D194" t="str">
            <v>นางจารุมา ศิขรินรัตน์ (Late' fa)</v>
          </cell>
          <cell r="E194" t="str">
            <v>35 ถ.ประชาชื่น(มหาราช ซ.4) ต.ปากน้ำ อ.เมืองกระบี่ จ.กระบี่</v>
          </cell>
        </row>
        <row r="195">
          <cell r="C195" t="str">
            <v>0211022</v>
          </cell>
          <cell r="D195" t="str">
            <v>โรงเรียนด็อกเตอร์หนึ่งแม็คกระบี่</v>
          </cell>
          <cell r="E195" t="str">
            <v>39 ถ.ประชาชื่น ต.ปากน้ำ อ.เมืองกระบี่ จ.กระบี่</v>
          </cell>
        </row>
        <row r="196">
          <cell r="C196" t="str">
            <v>0207508</v>
          </cell>
          <cell r="D196" t="str">
            <v>บ.ศรีผ่องพานิชย์ (อิน แอนด์ ออน)</v>
          </cell>
          <cell r="E196" t="str">
            <v>42 ถ.ประชาชื่น ต.ปากน้ำ อ.เมืองกระบี่ จ.กระบี่</v>
          </cell>
        </row>
        <row r="197">
          <cell r="C197" t="str">
            <v>0207276</v>
          </cell>
          <cell r="D197" t="str">
            <v>บ.ศรีผ่องพานิชย์ (นายสมศักดิ์ รอดทอง)</v>
          </cell>
          <cell r="E197" t="str">
            <v>48 ถ.ประชาชื่น ต.ปากน้ำ อ.เมืองกระบี่ จ.กระบี่</v>
          </cell>
        </row>
        <row r="198">
          <cell r="C198" t="str">
            <v>1503182</v>
          </cell>
          <cell r="D198" t="str">
            <v>นางสุภาภรณ์ ศรีสวัสดิ์</v>
          </cell>
          <cell r="E198" t="str">
            <v>2 ถ.มหาราช ซ.10 ต.ปากน้ำ อ.เมืองกระบี่ จ.กระบี่</v>
          </cell>
        </row>
        <row r="199">
          <cell r="C199" t="str">
            <v>0185136</v>
          </cell>
          <cell r="D199" t="str">
            <v>นายธนวัฒน์ แซ่โง้ว</v>
          </cell>
          <cell r="E199" t="str">
            <v>3/2 ถ.สุคนธ์ ต.ปากน้ำ อ.เมืองกระบี่ จ.กระบี่</v>
          </cell>
        </row>
        <row r="200">
          <cell r="C200" t="str">
            <v>0187310</v>
          </cell>
          <cell r="D200" t="str">
            <v>น.พ.ยงยุทธ ภูมิชาติ (สกายวีดีโอ)</v>
          </cell>
          <cell r="E200" t="str">
            <v>15 ถ.สุคนธ์ ต.ปากน้ำ อ.เมืองกระบี่ จ.กระบี่</v>
          </cell>
        </row>
        <row r="201">
          <cell r="C201" t="str">
            <v>0233864</v>
          </cell>
          <cell r="D201" t="str">
            <v>นายจิตต์ โบศรี</v>
          </cell>
          <cell r="E201" t="str">
            <v>15 ถ.สุคนธ์ ต.ปากน้ำ อ.เมืองกระบี่ จ.กระบี่</v>
          </cell>
        </row>
        <row r="202">
          <cell r="C202" t="str">
            <v>0187206</v>
          </cell>
          <cell r="D202" t="str">
            <v>นายกฤษณ์ ขันติ (Liquors Boutique)</v>
          </cell>
          <cell r="E202" t="str">
            <v>15/1 ถ.สุคนธ์ ต.ปากน้ำ อ.เมืองกระบี่ จ.กระบี่</v>
          </cell>
        </row>
        <row r="203">
          <cell r="C203" t="str">
            <v>1382554</v>
          </cell>
          <cell r="D203" t="str">
            <v>บริษัท ซีพี ออลล์ จำกัด (มหาชน)</v>
          </cell>
          <cell r="E203" t="str">
            <v xml:space="preserve">15/4 ถ.สุคนธ์ ต.ปากน้ำ อ.เมืองกระบี่ จ.กระบี่ </v>
          </cell>
        </row>
        <row r="204">
          <cell r="C204" t="str">
            <v>0186832</v>
          </cell>
          <cell r="D204" t="str">
            <v>บจก.ศรีผ่อง (ร้านข้าวหมูกรอบเมืองกระบี่)</v>
          </cell>
          <cell r="E204" t="str">
            <v>21 ถ.สุคนธ์ ต.ปากน้ำ อ.เมืองกระบี่ จ.กระบี่</v>
          </cell>
        </row>
        <row r="205">
          <cell r="C205" t="str">
            <v>0234456</v>
          </cell>
          <cell r="D205" t="str">
            <v>นายบึ้ง เหมทานนท์</v>
          </cell>
          <cell r="E205" t="str">
            <v>26-24 ถ.สุคนธ์ ต.ปากน้ำ อ.เมืองกระบี่ จ.กระบี่</v>
          </cell>
        </row>
        <row r="206">
          <cell r="C206" t="str">
            <v>1033362</v>
          </cell>
          <cell r="D206" t="str">
            <v>นางเปรมฤดี ศุภธาราวิศาล</v>
          </cell>
          <cell r="E206" t="str">
            <v>25 ถ.มหาราช ซ.10  ต.ปากน้ำ อ.เมืองกระบี่ จ.กระบี่</v>
          </cell>
        </row>
        <row r="207">
          <cell r="C207" t="str">
            <v>0262446</v>
          </cell>
          <cell r="D207" t="str">
            <v>บ.ศรีผ่องพานิชย์ จำกัด (ห้างทองนำเจริญ)</v>
          </cell>
          <cell r="E207" t="str">
            <v>27-29 ถ.สุคนธ์ ต.ปากน้ำ อ.เมืองกระบี่ จ.กระบี่</v>
          </cell>
        </row>
        <row r="208">
          <cell r="C208" t="str">
            <v>0289788</v>
          </cell>
          <cell r="D208" t="str">
            <v>น.ส.ผ่องศรี ภูเก้าล้วน (ตำรับยา)</v>
          </cell>
          <cell r="E208" t="str">
            <v>31 ถ.สุคนธ์ ต.ปากน้ำ อ.เมืองกระบี่ จ.กระบี่</v>
          </cell>
        </row>
        <row r="209">
          <cell r="C209" t="str">
            <v>0307910</v>
          </cell>
          <cell r="D209" t="str">
            <v>นางคนึงนิตย์ ชัยสวัสดิ์ (ห้างทองสุประดิษฐ์)</v>
          </cell>
          <cell r="E209" t="str">
            <v>33 ถ.สุคนธ์ ต.ปากน้ำ อ.เมืองกระบี่ จ.กระบี่</v>
          </cell>
        </row>
        <row r="210">
          <cell r="C210" t="str">
            <v>0186728</v>
          </cell>
          <cell r="D210" t="str">
            <v>นางมยุรี สุนทรวรภาส (แจ็ค บูติก)</v>
          </cell>
          <cell r="E210" t="str">
            <v>35 ถ.สุคนธ์ ต.ปากน้ำ อ.เมืองกระบี่ จ.กระบี่</v>
          </cell>
        </row>
        <row r="211">
          <cell r="C211" t="str">
            <v>0235048</v>
          </cell>
          <cell r="D211" t="str">
            <v>นายสุเทพ วัฒนาวงค์ศิริ (บ.กระบี่เซอร์วิส)</v>
          </cell>
          <cell r="E211" t="str">
            <v>62 ถ.สุคนธ์ ต.ปากน้ำ อ.เมืองกระบี่ จ.กระบี่</v>
          </cell>
        </row>
        <row r="212">
          <cell r="C212" t="str">
            <v>0235484</v>
          </cell>
          <cell r="D212" t="str">
            <v>น.ส.สุนีย์ แซ่ค่อ-อันดามันแอดเวอร์ไทซิ่ง</v>
          </cell>
          <cell r="E212" t="str">
            <v>70 ถ.สุคนธ์ ต.ปากน้ำ อ.เมืองกระบี่ จ.กระบี่</v>
          </cell>
        </row>
        <row r="213">
          <cell r="C213" t="str">
            <v>0192312</v>
          </cell>
          <cell r="D213" t="str">
            <v>นายมนต์ชัย คณนาธรรม (มิ่งประดับยนต์)</v>
          </cell>
          <cell r="E213" t="str">
            <v>108/10 ถ.สุคนธ์ ต.ปากน้ำ อ.เมืองกระบี่ จ.กระบี่</v>
          </cell>
        </row>
        <row r="214">
          <cell r="C214" t="str">
            <v>0193454</v>
          </cell>
          <cell r="D214" t="str">
            <v>นายบรรจบ กาลสัมฤทธิ์ (ไฮ้จั้วพาณิชย์)</v>
          </cell>
          <cell r="E214" t="str">
            <v>2/1 ถ.พัฒนา ต.ปากน้ำ อ.เมืองกระบี่ จ.กระบี่</v>
          </cell>
        </row>
        <row r="215">
          <cell r="C215" t="str">
            <v>0193340</v>
          </cell>
          <cell r="D215" t="str">
            <v>น.ส.สุนีย์ แซ่ค่อ</v>
          </cell>
          <cell r="E215" t="str">
            <v>2/2 ถ.พัฒนา ต.ปากน้ำ อ.เมืองกระบี่ จ.กระบี่</v>
          </cell>
        </row>
        <row r="216">
          <cell r="C216" t="str">
            <v>0194264</v>
          </cell>
          <cell r="D216" t="str">
            <v>นายกิตติ จิววุฒิพงศ์ (แสงทองการแว่น)</v>
          </cell>
          <cell r="E216" t="str">
            <v>3 ถ.พัฒนา มหาราช ซ.6 ต.ปากน้ำ อ.เมืองกระบี่ จ.กระบี่</v>
          </cell>
        </row>
        <row r="217">
          <cell r="C217" t="str">
            <v>0194046</v>
          </cell>
          <cell r="D217" t="str">
            <v>ร้านเอเซีย</v>
          </cell>
          <cell r="E217" t="str">
            <v>7 ถ.พัฒนา มหาราช ซ.6 ต.ปากน้ำ อ.เมืองกระบี่ จ.กระบี่</v>
          </cell>
        </row>
        <row r="218">
          <cell r="C218" t="str">
            <v>0204950</v>
          </cell>
          <cell r="D218" t="str">
            <v>บ.ศรีผ่องพานิชย์ (ร้านตรี)</v>
          </cell>
          <cell r="E218" t="str">
            <v>8 ถ.พัฒนา ต.ปากน้ำ อ.เมืองกระบี่ จ.กระบี่</v>
          </cell>
        </row>
        <row r="219">
          <cell r="C219" t="str">
            <v>0193890</v>
          </cell>
          <cell r="D219" t="str">
            <v>นายสินชัย พรพานิชย์พันธ์ (นิวส์โอเต็ล)</v>
          </cell>
          <cell r="E219" t="str">
            <v>11 ถ.พัฒนา มหาราช ซ.6 ต.ปากน้ำ อ.เมืองกระบี่ จ.กระบี่</v>
          </cell>
        </row>
        <row r="220">
          <cell r="C220" t="str">
            <v>0205106</v>
          </cell>
          <cell r="D220" t="str">
            <v>บ.ศรีผ่องพานิชย์ (ทวี ศรีสุคนธ์)</v>
          </cell>
          <cell r="E220" t="str">
            <v>15 ถ.พัฒนา ต.ปากน้ำ อ.เมืองกระบี่ จ.กระบี่</v>
          </cell>
        </row>
        <row r="221">
          <cell r="C221" t="str">
            <v>0205656</v>
          </cell>
          <cell r="D221" t="str">
            <v>บ.ศรีผ่องพานิชย์ (รุ้งเพชร)</v>
          </cell>
          <cell r="E221" t="str">
            <v>29 ถ.พัฒนา ต.ปากน้ำ อ.เมืองกระบี่ จ.กระบี่</v>
          </cell>
        </row>
        <row r="222">
          <cell r="C222" t="str">
            <v>0205760</v>
          </cell>
          <cell r="D222" t="str">
            <v>บ.ศรีผ่องพานิชย์ (สุวรรณาเภสัช)</v>
          </cell>
          <cell r="E222" t="str">
            <v>31 ถ.พัฒนา ต.ปากน้ำ อ.เมืองกระบี่ จ.กระบี่</v>
          </cell>
        </row>
        <row r="223">
          <cell r="C223" t="str">
            <v>0206134</v>
          </cell>
          <cell r="D223" t="str">
            <v>บ.ศรีผ่องพานิชย์ (ศิริวัฒน์) (ซิตี้ฟาร์มาซี)</v>
          </cell>
          <cell r="E223" t="str">
            <v>39 ถ.พัฒนา ต.ปากน้ำ อ.เมืองกระบี่ จ.กระบี่</v>
          </cell>
        </row>
        <row r="224">
          <cell r="C224" t="str">
            <v>0203472</v>
          </cell>
          <cell r="D224" t="str">
            <v>บ.ศรีผ่องพานิชย์ (โกจิว)</v>
          </cell>
          <cell r="E224" t="str">
            <v>40 ถ.พัฒนา ต.ปากน้ำ อ.เมืองกระบี่ จ.กระบี่</v>
          </cell>
        </row>
        <row r="225">
          <cell r="C225" t="str">
            <v>0206570</v>
          </cell>
          <cell r="D225" t="str">
            <v>บ.ศรีผ่องพานิชย์ (ไทยสมุทรเฟอร์นิเจอร์)</v>
          </cell>
          <cell r="E225" t="str">
            <v>49 ถ.พัฒนา ต.ปากน้ำ อ.เมืองกระบี่ จ.กระบี่</v>
          </cell>
        </row>
        <row r="226">
          <cell r="C226" t="str">
            <v>0420310</v>
          </cell>
          <cell r="D226" t="str">
            <v>นายทรรศนะ แซ่จิว (โรงภาพยนต์ฮอลิเดย์)</v>
          </cell>
          <cell r="E226" t="str">
            <v>ถ.อุตรกิจ ต.ปากน้ำ อ.เมืองกระบี่ จ.กระบี่</v>
          </cell>
        </row>
        <row r="227">
          <cell r="C227" t="str">
            <v>0049966</v>
          </cell>
          <cell r="D227" t="str">
            <v>นายชัยวัฒน์ อุดมวิทย์-โรงพิมพ์ชัยวัฒน์</v>
          </cell>
          <cell r="E227" t="str">
            <v>27 ถ.อุตรกิจ ต.ปากน้ำ อ.เมืองกระบี่ จ.กระบี่</v>
          </cell>
        </row>
        <row r="228">
          <cell r="C228" t="str">
            <v>1054394</v>
          </cell>
          <cell r="D228" t="str">
            <v>นายชลอ นครินทร์ (Chanchalay)</v>
          </cell>
          <cell r="E228" t="str">
            <v>55 ถ.อุตรกิจ ต.ปากน้ำ อ.เมืองกระบี่ จ.กระบี่</v>
          </cell>
        </row>
        <row r="229">
          <cell r="C229" t="str">
            <v>0368168</v>
          </cell>
          <cell r="D229" t="str">
            <v>นายชลอ นครินทร์ (ตรงข้าม อ.เมือง จ.กระบี่)</v>
          </cell>
          <cell r="E229" t="str">
            <v>57 ถ.อุตรกิจ ต.ปากน้ำ อ.เมืองกระบี่ จ.กระบี่</v>
          </cell>
        </row>
        <row r="230">
          <cell r="C230" t="str">
            <v>1506039</v>
          </cell>
          <cell r="D230" t="str">
            <v>นางประภาพร  กิตติธรกุล (UR Residence)</v>
          </cell>
          <cell r="E230" t="str">
            <v>69 ถ.อุตรกิจ ต.ปากน้ำ อ.เมืองกระบี่ จ.กระบี่</v>
          </cell>
        </row>
        <row r="231">
          <cell r="C231" t="str">
            <v>0053158</v>
          </cell>
          <cell r="D231" t="str">
            <v>นายบวร สุวรรณเนาว์-โรงแรมแกรนด์ทาวเวอร์</v>
          </cell>
          <cell r="E231" t="str">
            <v>73/1 ถ.อุตรกิจ ต.ปากน้ำ อ.เมืองกระบี่ จ.กระบี่</v>
          </cell>
        </row>
        <row r="232">
          <cell r="C232" t="str">
            <v>1474888</v>
          </cell>
          <cell r="D232" t="str">
            <v>หจก.แพ็คอัพกรุ๊ป</v>
          </cell>
          <cell r="E232" t="str">
            <v>87 ถ.อุตริกจ ต.ปากน้ำ อ.เมืองกระบี่ จ.กระบี่</v>
          </cell>
        </row>
        <row r="233">
          <cell r="C233" t="str">
            <v>0182924</v>
          </cell>
          <cell r="D233" t="str">
            <v>นายซุ่ยหยิน แซ่จิว (ห้างทองสุวรรณนคร)</v>
          </cell>
          <cell r="E233" t="str">
            <v>129 ถ.อุตรกิจ ต.ปากน้ำ อ.เมืองกระบี่ จ.กระบี่</v>
          </cell>
        </row>
        <row r="234">
          <cell r="C234" t="str">
            <v>0183170</v>
          </cell>
          <cell r="D234" t="str">
            <v>นางปรัฏฐา ฟุ้งสาคร</v>
          </cell>
          <cell r="E234" t="str">
            <v>133 ถ.อุตรกิจ ต.ปากน้ำ อ.เมืองกระบี่ จ.กระบี่</v>
          </cell>
        </row>
        <row r="235">
          <cell r="C235" t="str">
            <v>0183284</v>
          </cell>
          <cell r="D235" t="str">
            <v>นายจังหยู่ แซ่เลี้ยว (บริษัท ซีพี ออลล์ จำกัด (มหาชน)</v>
          </cell>
          <cell r="E235" t="str">
            <v xml:space="preserve">135/13 ถ.อุตรกิจ ต.ปากน้ำ อ.เมืองกระบี่ จ.กระบี่ </v>
          </cell>
        </row>
        <row r="236">
          <cell r="C236" t="str">
            <v>0183398</v>
          </cell>
          <cell r="D236" t="str">
            <v>นายซ้อง แซ่ด่าน (สายรุ้ง)</v>
          </cell>
          <cell r="E236" t="str">
            <v>139 ถ.อุตรกิจ ต.ปากน้ำ อ.เมืองกระบี่ จ.กระบี่</v>
          </cell>
        </row>
        <row r="237">
          <cell r="C237" t="str">
            <v>0183402</v>
          </cell>
          <cell r="D237" t="str">
            <v>นายซางเหยียบ แซ่หลี (Jungle Book Tour)</v>
          </cell>
          <cell r="E237" t="str">
            <v>141 ถ.อุตรกิจ ต.ปากน้ำ อ.เมืองกระบี่ จ.กระบี่</v>
          </cell>
        </row>
        <row r="238">
          <cell r="C238" t="str">
            <v>0183516</v>
          </cell>
          <cell r="D238" t="str">
            <v>นายเซี๊ยะ แซ่หลี (A-Art)</v>
          </cell>
          <cell r="E238" t="str">
            <v>143 ถ.อุตรกิจ ต.ปากน้ำ อ.เมืองกระบี่ จ.กระบี่</v>
          </cell>
        </row>
        <row r="239">
          <cell r="C239" t="str">
            <v>0183620</v>
          </cell>
          <cell r="D239" t="str">
            <v>นายสุรินทร์ บุญนิยม (Chan Phen Tour)</v>
          </cell>
          <cell r="E239" t="str">
            <v>145 ถ.อุตรกิจ ต.ปากน้ำ อ.เมืองกระบี่ จ.กระบี่</v>
          </cell>
        </row>
        <row r="240">
          <cell r="C240" t="str">
            <v>0192862</v>
          </cell>
          <cell r="D240" t="str">
            <v>บ.เวียงทองการท่องเที่ยวจำกัด</v>
          </cell>
          <cell r="E240" t="str">
            <v>155-157 ถ.อุตรกิจ ต.ปากน้ำ อ.เมืองกระบี่ จ.กระบี่</v>
          </cell>
        </row>
        <row r="241">
          <cell r="C241" t="str">
            <v>0184326</v>
          </cell>
          <cell r="D241" t="str">
            <v>เผ่งอัง ติ่มซำ</v>
          </cell>
          <cell r="E241" t="str">
            <v>161 ถ.อุตรกิจ ต.ปากน้ำ อ.เมืองกระบี่ จ.กระบี่</v>
          </cell>
        </row>
        <row r="242">
          <cell r="C242" t="str">
            <v>1501735</v>
          </cell>
          <cell r="D242" t="str">
            <v>นางจินตนา สุนทราภรณ์ชัย (River View)</v>
          </cell>
          <cell r="E242" t="str">
            <v>171 ถ.อุตรกิจ ต.ปากน้ำ อ.เมืองกระบี่ จ.กระบี่</v>
          </cell>
        </row>
        <row r="243">
          <cell r="C243" t="str">
            <v>1501746</v>
          </cell>
          <cell r="D243" t="str">
            <v>นายวิโรจน์ สุยแก้ว(NK เครื่องเขียน)</v>
          </cell>
          <cell r="E243" t="str">
            <v>173 ถ.อุตรกิจ ต.ปากน้ำ อ.เมืองกระบี่ จ.กระบี่</v>
          </cell>
        </row>
        <row r="244">
          <cell r="C244" t="str">
            <v>1501757</v>
          </cell>
          <cell r="D244" t="str">
            <v>นางนพมาศ อิทธิผล(NK เครื่องเขียน)</v>
          </cell>
          <cell r="E244" t="str">
            <v>175 ถ.อุตรกิจ ต.ปากน้ำ อ.เมืองกระบี่ จ.กระบี่</v>
          </cell>
        </row>
        <row r="245">
          <cell r="C245" t="str">
            <v>1502279</v>
          </cell>
          <cell r="D245" t="str">
            <v>นายวิโรจน์ กัลยวณิชย์ (OTOP Krabi)</v>
          </cell>
          <cell r="E245" t="str">
            <v>181 ถ.อุตรกิจ ต.ปากน้ำ อ.เมืองกระบี่ จ.กระบี่</v>
          </cell>
        </row>
        <row r="246">
          <cell r="C246" t="str">
            <v>1501724</v>
          </cell>
          <cell r="D246" t="str">
            <v>นางสาวัน ตัน (Black Canyon Coffee)</v>
          </cell>
          <cell r="E246" t="str">
            <v>185 ถ.อุตรกิจ ต.ปากน้ำ อ.เมืองกระบี่ จ.กระบี่</v>
          </cell>
        </row>
        <row r="247">
          <cell r="C247" t="str">
            <v>1514184</v>
          </cell>
          <cell r="D247" t="str">
            <v>นายสานิตย์ สิงห์ชู (Apo Hotel)</v>
          </cell>
          <cell r="E247" t="str">
            <v>189 ถ.อุตรกิจ ต.ปากน้ำ อ.เมืองกระบี่ จ.กระบี่</v>
          </cell>
        </row>
        <row r="248">
          <cell r="C248" t="str">
            <v>0053480</v>
          </cell>
          <cell r="D248" t="str">
            <v>นางศศิธร ภูมิสุธาผล</v>
          </cell>
          <cell r="E248" t="str">
            <v>218 ถ.อุตรกิจ ต.ปากน้ำ อ.เมืองกระบี่ จ.กระบี่</v>
          </cell>
        </row>
        <row r="249">
          <cell r="C249" t="str">
            <v>0332570</v>
          </cell>
          <cell r="D249" t="str">
            <v>นางละม่อม ตันติสุข (KIN-D U:DEE )</v>
          </cell>
          <cell r="E249" t="str">
            <v>220 ถ.อุตรกิจ ต.ปากน้ำ อ.เมืองกระบี่ จ.กระบี่</v>
          </cell>
        </row>
        <row r="250">
          <cell r="C250" t="str">
            <v>0053608</v>
          </cell>
          <cell r="D250" t="str">
            <v>นายม่าซ้าย แหลมสัก-จุฑารัตน์ (ร้านอาหารโชคดี)</v>
          </cell>
          <cell r="E250" t="str">
            <v>226 ถ.อุตรกิจ ต.ปากน้ำ อ.เมืองกระบี่ จ.กระบี่</v>
          </cell>
        </row>
        <row r="251">
          <cell r="C251" t="str">
            <v>0223362</v>
          </cell>
          <cell r="D251" t="str">
            <v>นายเกษม แซ่เตียว (เกษมการช่าง)</v>
          </cell>
          <cell r="E251" t="str">
            <v>241/1 ถ.อุตรกิจ ต.ปากน้ำ อ.เมืองกระบี่ จ.กระบี่</v>
          </cell>
        </row>
        <row r="252">
          <cell r="C252" t="str">
            <v>0419226</v>
          </cell>
          <cell r="D252" t="str">
            <v>นางอารีย์ แซ่ตัน</v>
          </cell>
          <cell r="E252" t="str">
            <v>249/1 ถ.อุตรกิจ ต.ปากน้ำ อ.เมืองกระบี่ จ.กระบี่</v>
          </cell>
        </row>
        <row r="253">
          <cell r="C253" t="str">
            <v>0419558</v>
          </cell>
          <cell r="D253" t="str">
            <v>นายทรรศนะ แซ่จิว (ย.จักรยานยนต์)</v>
          </cell>
          <cell r="E253" t="str">
            <v>251 ถ.อุตรกิจ ต.ปากน้ำ อ.เมืองกระบี่ จ.กระบี่</v>
          </cell>
        </row>
        <row r="254">
          <cell r="C254" t="str">
            <v>0420192</v>
          </cell>
          <cell r="D254" t="str">
            <v>นายสุทัศน์ ลีลาธรรม (ขุนนาง)</v>
          </cell>
          <cell r="E254" t="str">
            <v>263 ถ.อุตรกิจ ต.ปากน้ำ อ.เมืองกระบี่ จ.กระบี่</v>
          </cell>
        </row>
        <row r="255">
          <cell r="C255" t="str">
            <v>0421016</v>
          </cell>
          <cell r="D255" t="str">
            <v>นายทรรศนะ แซ่จิว (มนัสการไฟฟ้า)</v>
          </cell>
          <cell r="E255" t="str">
            <v>273/2 ถ.อุตรกิจ ต.ปากน้ำ อ.เมืองกระบี่ จ.กระบี่</v>
          </cell>
        </row>
        <row r="256">
          <cell r="C256" t="str">
            <v>1522859</v>
          </cell>
          <cell r="D256" t="str">
            <v>นางรพีพรรณ กาลสัมฤทธิ์</v>
          </cell>
          <cell r="E256" t="str">
            <v>287/18 ถ.อุตรกิจ ต.ปากน้ำ อ.เมืองกระบี่ จ.กระบี่</v>
          </cell>
        </row>
        <row r="257">
          <cell r="C257" t="str">
            <v>1111714</v>
          </cell>
          <cell r="D257" t="str">
            <v>บริษัทศรีผ่องพานิชย์ จำกัด</v>
          </cell>
          <cell r="E257" t="str">
            <v>92/6 ถ.หลวงพ่อ ต.ปากน้ำ อ.เมืองกระบี่ จ.กระบี่</v>
          </cell>
        </row>
        <row r="258">
          <cell r="C258" t="str">
            <v>0213642</v>
          </cell>
          <cell r="D258" t="str">
            <v>นายสุรชัย ก่อวีระสกุลพันธ์ (ข้าวแกง)</v>
          </cell>
          <cell r="E258" t="str">
            <v>13 ถ.รื่นฤดี ต.ปากน้ำ อ.เมืองกระบี่ จ.กระบี่</v>
          </cell>
        </row>
        <row r="259">
          <cell r="C259" t="str">
            <v>0213756</v>
          </cell>
          <cell r="D259" t="str">
            <v>นายสุรชัย ก่อวีระสกุลพันธ์</v>
          </cell>
          <cell r="E259" t="str">
            <v>15 ถ.รื่นฤดี ต.ปากน้ำ อ.เมืองกระบี่ จ.กระบี่</v>
          </cell>
        </row>
        <row r="260">
          <cell r="C260" t="str">
            <v>1425419</v>
          </cell>
          <cell r="D260" t="str">
            <v>นายก้องศักดิ์ ดำดี</v>
          </cell>
          <cell r="E260" t="str">
            <v>27 ถ.รื่นฤดี มหาราช ซ.2 ต.ปากน้ำ อ.เมืองกระบี่ จ.กระบี่</v>
          </cell>
        </row>
        <row r="261">
          <cell r="C261" t="str">
            <v>1418761</v>
          </cell>
          <cell r="D261" t="str">
            <v>นายชัยยุทธ ลีลาประศาสน์</v>
          </cell>
          <cell r="E261" t="str">
            <v>35 ถ.รื่นฤดี มหาราช ซ.2 ต.ปากน้ำ อ.เมืองกระบี่ จ.กระบี่</v>
          </cell>
        </row>
        <row r="262">
          <cell r="C262" t="str">
            <v>0218474</v>
          </cell>
          <cell r="D262" t="str">
            <v>บ.ศรีผ่องพานิชย์ (กระบี่สมุนไพร)</v>
          </cell>
          <cell r="E262" t="str">
            <v>8 ถ.ศรีสวัสดิ์ ต.ปากน้ำ อ.เมืองกระบี่ จ.กระบี่</v>
          </cell>
        </row>
        <row r="263">
          <cell r="C263" t="str">
            <v>0218142</v>
          </cell>
          <cell r="D263" t="str">
            <v>บ.ศรีผ่องพานิชย์ จำกัด</v>
          </cell>
          <cell r="E263" t="str">
            <v>14 ถ.ศรีสวัสดิ์ ต.ปากน้ำ อ.เมืองกระบี่ จ.กระบี่</v>
          </cell>
        </row>
        <row r="264">
          <cell r="C264" t="str">
            <v>0218038</v>
          </cell>
          <cell r="D264" t="str">
            <v>บ.ศรีผ่องพานิชย์</v>
          </cell>
          <cell r="E264" t="str">
            <v>16 ถ.ศรีสวัสดิ์ ต.ปากน้ำ อ.เมืองกระบี่ จ.กระบี่</v>
          </cell>
        </row>
        <row r="265">
          <cell r="C265" t="str">
            <v>1013036</v>
          </cell>
          <cell r="D265" t="str">
            <v>นางวันดี สำแดงพันธ์</v>
          </cell>
          <cell r="E265" t="str">
            <v>19/1 ถ.ศรีสวัสดิ์ ต.ปากน้ำ อ.เมืองกระบี่ จ.กระบี่</v>
          </cell>
        </row>
        <row r="266">
          <cell r="C266" t="str">
            <v>0178846</v>
          </cell>
          <cell r="D266" t="str">
            <v>นายง่วนเง็ก แซ่หลี</v>
          </cell>
          <cell r="E266" t="str">
            <v>ถ.คงคา ต.ปากน้ำ อ.เมืองกระบี่ จ.กระบี่</v>
          </cell>
        </row>
        <row r="267">
          <cell r="C267" t="str">
            <v>0180854</v>
          </cell>
          <cell r="D267" t="str">
            <v>นายสายัณห์ เกี่ยวข้อง</v>
          </cell>
          <cell r="E267" t="str">
            <v>2 ถ.คงคา ต.ปากน้ำ อ.เมืองกระบี่ จ.กระบี่</v>
          </cell>
        </row>
        <row r="268">
          <cell r="C268" t="str">
            <v>0179656</v>
          </cell>
          <cell r="D268" t="str">
            <v>นายจำรัส ตัณติกุล</v>
          </cell>
          <cell r="E268" t="str">
            <v>7/3 ถ.คงคา ต.ปากน้ำ อ.เมืองกระบี่ จ.กระบี่</v>
          </cell>
        </row>
        <row r="269">
          <cell r="C269" t="str">
            <v>0180072</v>
          </cell>
          <cell r="D269" t="str">
            <v>น.ส.จงกลณี ภูมิสุธาผล (กระบี่เซ็นเตอร์ฯ)</v>
          </cell>
          <cell r="E269" t="str">
            <v>20 ถ.คงคา ต.ปากน้ำ อ.เมืองกระบี่ จ.กระบี่</v>
          </cell>
        </row>
        <row r="270">
          <cell r="C270" t="str">
            <v>1495289</v>
          </cell>
          <cell r="D270" t="str">
            <v>นายสมพร อุดมมณีธนกิจ</v>
          </cell>
          <cell r="E270" t="str">
            <v>72 ถ.คงคา ต.ปากน้ำ อ.เมืองกระบี่ จ.กระบี่</v>
          </cell>
        </row>
        <row r="271">
          <cell r="C271" t="str">
            <v>1119758</v>
          </cell>
          <cell r="D271" t="str">
            <v>นางกิ้มฮั้ว พันเชย (ลันตาซุปเปอร์คอนคอร์ดทัวร์)</v>
          </cell>
          <cell r="E271" t="str">
            <v>78 ถ.คงคา ต.ปากน้ำ อ.เมืองกระบี่ จ.กระบี่</v>
          </cell>
        </row>
        <row r="272">
          <cell r="C272" t="str">
            <v>0176330</v>
          </cell>
          <cell r="D272" t="str">
            <v>นายม้าซ้าย แหลมสัก</v>
          </cell>
          <cell r="E272" t="str">
            <v>82 ถ.คงคา ต.ปากน้ำ อ.เมืองกระบี่ จ.กระบี่</v>
          </cell>
        </row>
        <row r="273">
          <cell r="C273" t="str">
            <v>1474648</v>
          </cell>
          <cell r="D273" t="str">
            <v>นายศราวุฒิ ภูมิภมร</v>
          </cell>
          <cell r="E273" t="str">
            <v>122 ถ.นารถวิถี ต.ปากน้ำ อ.เมืองกระบี่ จ.กระบี่</v>
          </cell>
        </row>
        <row r="274">
          <cell r="C274" t="str">
            <v>0232722</v>
          </cell>
          <cell r="D274" t="str">
            <v>นายสุวัฒน์ แซ่อ๋อง</v>
          </cell>
          <cell r="E274" t="str">
            <v>11/15 ซ.จีเอ็ม ต.ปากน้ำ อ.เมืองกระบี่ จ.กระบี่</v>
          </cell>
        </row>
        <row r="275">
          <cell r="C275" t="str">
            <v>0370280</v>
          </cell>
          <cell r="D275" t="str">
            <v>นางไพเราะ ดิลกตุณานันท์</v>
          </cell>
          <cell r="E275" t="str">
            <v>136/2 ถ.ตะกั่วทุ่ง ต.ปากน้ำ อ.เมืองกระบี่ จ.กระบี่</v>
          </cell>
        </row>
        <row r="276">
          <cell r="C276" t="str">
            <v>1055540</v>
          </cell>
          <cell r="D276" t="str">
            <v>น.ส.อุไร ทิพย์จันทา</v>
          </cell>
          <cell r="E276" t="str">
            <v>140/4 ถ.ตะกั่วทุ่ง ต.ปากน้ำ อ.เมืองกระบี่ จ.กระบี่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1"/>
  <sheetViews>
    <sheetView topLeftCell="F917" zoomScale="70" zoomScaleNormal="70" workbookViewId="0">
      <selection activeCell="L936" sqref="L936"/>
    </sheetView>
  </sheetViews>
  <sheetFormatPr baseColWidth="10" defaultColWidth="9" defaultRowHeight="24" x14ac:dyDescent="0.4"/>
  <cols>
    <col min="1" max="1" width="6.6640625" style="17" customWidth="1"/>
    <col min="2" max="2" width="12" style="17" customWidth="1"/>
    <col min="3" max="3" width="11.33203125" style="18" customWidth="1"/>
    <col min="4" max="4" width="56" style="12" customWidth="1"/>
    <col min="5" max="5" width="52.33203125" style="12" customWidth="1"/>
    <col min="6" max="6" width="25.1640625" style="17" customWidth="1"/>
    <col min="7" max="7" width="19.33203125" style="19" customWidth="1"/>
    <col min="8" max="8" width="15.33203125" style="19" customWidth="1"/>
    <col min="9" max="9" width="16.6640625" style="11" customWidth="1"/>
    <col min="10" max="10" width="13.1640625" style="12" customWidth="1"/>
    <col min="11" max="11" width="10.33203125" style="12" customWidth="1"/>
    <col min="12" max="12" width="19.6640625" style="12" customWidth="1"/>
    <col min="13" max="13" width="18.1640625" style="12" customWidth="1"/>
    <col min="14" max="14" width="16.33203125" style="11" customWidth="1"/>
    <col min="15" max="15" width="6.83203125" style="12" hidden="1" customWidth="1"/>
    <col min="16" max="16" width="6.6640625" style="11" customWidth="1"/>
    <col min="17" max="17" width="12.1640625" style="11" customWidth="1"/>
    <col min="18" max="18" width="16.6640625" style="11" customWidth="1"/>
    <col min="19" max="19" width="45.1640625" style="12" customWidth="1"/>
    <col min="20" max="20" width="10.83203125" style="12" bestFit="1" customWidth="1"/>
    <col min="21" max="21" width="11.33203125" style="12" customWidth="1"/>
    <col min="22" max="16384" width="9" style="12"/>
  </cols>
  <sheetData>
    <row r="1" spans="1:28" x14ac:dyDescent="0.4">
      <c r="A1" s="156" t="s">
        <v>3797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28" x14ac:dyDescent="0.4">
      <c r="A2" s="13"/>
      <c r="B2" s="13"/>
      <c r="C2" s="14"/>
      <c r="D2" s="13"/>
      <c r="E2" s="13"/>
      <c r="F2" s="13"/>
      <c r="G2" s="124"/>
      <c r="H2" s="13"/>
      <c r="I2" s="13"/>
      <c r="J2" s="13"/>
      <c r="K2" s="13"/>
      <c r="L2" s="13"/>
      <c r="M2" s="13" t="s">
        <v>2511</v>
      </c>
    </row>
    <row r="3" spans="1:28" ht="24.75" customHeight="1" x14ac:dyDescent="0.4">
      <c r="A3" s="157" t="s">
        <v>0</v>
      </c>
      <c r="B3" s="157" t="s">
        <v>1</v>
      </c>
      <c r="C3" s="159" t="s">
        <v>2</v>
      </c>
      <c r="D3" s="157" t="s">
        <v>3</v>
      </c>
      <c r="E3" s="157" t="s">
        <v>4</v>
      </c>
      <c r="F3" s="116" t="s">
        <v>5</v>
      </c>
      <c r="G3" s="121" t="s">
        <v>6</v>
      </c>
      <c r="H3" s="118" t="s">
        <v>7</v>
      </c>
      <c r="I3" s="118" t="s">
        <v>8</v>
      </c>
      <c r="J3" s="157" t="s">
        <v>9</v>
      </c>
      <c r="K3" s="157" t="s">
        <v>10</v>
      </c>
      <c r="L3" s="116" t="s">
        <v>11</v>
      </c>
      <c r="M3" s="157" t="s">
        <v>12</v>
      </c>
      <c r="N3" s="154" t="s">
        <v>13</v>
      </c>
    </row>
    <row r="4" spans="1:28" ht="25.5" customHeight="1" x14ac:dyDescent="0.4">
      <c r="A4" s="158"/>
      <c r="B4" s="158"/>
      <c r="C4" s="160"/>
      <c r="D4" s="158"/>
      <c r="E4" s="158"/>
      <c r="F4" s="117" t="s">
        <v>14</v>
      </c>
      <c r="G4" s="122" t="s">
        <v>15</v>
      </c>
      <c r="H4" s="119" t="s">
        <v>16</v>
      </c>
      <c r="I4" s="119" t="s">
        <v>3245</v>
      </c>
      <c r="J4" s="158"/>
      <c r="K4" s="158"/>
      <c r="L4" s="117" t="s">
        <v>17</v>
      </c>
      <c r="M4" s="158"/>
      <c r="N4" s="155"/>
    </row>
    <row r="5" spans="1:28" ht="24" customHeight="1" x14ac:dyDescent="0.4">
      <c r="A5" s="2">
        <v>1</v>
      </c>
      <c r="B5" s="3">
        <v>6020004767</v>
      </c>
      <c r="C5" s="4" t="s">
        <v>18</v>
      </c>
      <c r="D5" s="5" t="s">
        <v>19</v>
      </c>
      <c r="E5" s="5" t="s">
        <v>20</v>
      </c>
      <c r="F5" s="6" t="s">
        <v>3347</v>
      </c>
      <c r="G5" s="56">
        <v>535.57000000000005</v>
      </c>
      <c r="H5" s="125">
        <v>14</v>
      </c>
      <c r="I5" s="7">
        <v>3.5</v>
      </c>
      <c r="J5" s="8">
        <f>H5*I5</f>
        <v>49</v>
      </c>
      <c r="K5" s="8">
        <f>J5*7%</f>
        <v>3.43</v>
      </c>
      <c r="L5" s="8">
        <f t="shared" ref="L5:L68" si="0">ROUNDUP(J5+K5,2)</f>
        <v>52.43</v>
      </c>
      <c r="M5" s="8">
        <f t="shared" ref="M5:M68" si="1">SUM(G5+L5)</f>
        <v>588</v>
      </c>
      <c r="N5" s="8">
        <v>588</v>
      </c>
      <c r="O5" s="1">
        <v>1</v>
      </c>
      <c r="P5" s="1">
        <v>1</v>
      </c>
      <c r="T5" s="15"/>
      <c r="U5" s="15"/>
      <c r="AB5" s="1"/>
    </row>
    <row r="6" spans="1:28" ht="24" customHeight="1" x14ac:dyDescent="0.4">
      <c r="A6" s="2">
        <v>2</v>
      </c>
      <c r="B6" s="3">
        <v>6020004768</v>
      </c>
      <c r="C6" s="4" t="s">
        <v>22</v>
      </c>
      <c r="D6" s="5" t="s">
        <v>23</v>
      </c>
      <c r="E6" s="5" t="s">
        <v>24</v>
      </c>
      <c r="F6" s="4" t="s">
        <v>3348</v>
      </c>
      <c r="G6" s="46">
        <v>2640.24</v>
      </c>
      <c r="H6" s="125">
        <v>66</v>
      </c>
      <c r="I6" s="7">
        <v>3.5</v>
      </c>
      <c r="J6" s="8">
        <f>H6*I6</f>
        <v>231</v>
      </c>
      <c r="K6" s="8">
        <f>J6*7%</f>
        <v>16.170000000000002</v>
      </c>
      <c r="L6" s="8">
        <f t="shared" si="0"/>
        <v>247.17</v>
      </c>
      <c r="M6" s="8">
        <f t="shared" si="1"/>
        <v>2887.41</v>
      </c>
      <c r="N6" s="7">
        <v>2887.41</v>
      </c>
      <c r="O6" s="1">
        <v>0</v>
      </c>
      <c r="P6" s="1">
        <v>0</v>
      </c>
      <c r="AB6" s="1"/>
    </row>
    <row r="7" spans="1:28" ht="24" customHeight="1" x14ac:dyDescent="0.4">
      <c r="A7" s="2">
        <v>3</v>
      </c>
      <c r="B7" s="3">
        <v>6020004769</v>
      </c>
      <c r="C7" s="4" t="s">
        <v>26</v>
      </c>
      <c r="D7" s="5" t="s">
        <v>27</v>
      </c>
      <c r="E7" s="5" t="s">
        <v>28</v>
      </c>
      <c r="F7" s="4" t="s">
        <v>3347</v>
      </c>
      <c r="G7" s="46">
        <v>13568.15</v>
      </c>
      <c r="H7" s="125">
        <v>338</v>
      </c>
      <c r="I7" s="7">
        <v>3.5</v>
      </c>
      <c r="J7" s="8">
        <f t="shared" ref="J7:J70" si="2">H7*I7</f>
        <v>1183</v>
      </c>
      <c r="K7" s="8">
        <f t="shared" ref="K7:K70" si="3">J7*7%</f>
        <v>82.81</v>
      </c>
      <c r="L7" s="8">
        <f t="shared" si="0"/>
        <v>1265.81</v>
      </c>
      <c r="M7" s="8">
        <f t="shared" si="1"/>
        <v>14833.96</v>
      </c>
      <c r="N7" s="7">
        <v>14833.96</v>
      </c>
      <c r="O7" s="1">
        <v>1</v>
      </c>
      <c r="P7" s="1">
        <v>1</v>
      </c>
      <c r="AB7" s="1"/>
    </row>
    <row r="8" spans="1:28" ht="24" customHeight="1" x14ac:dyDescent="0.4">
      <c r="A8" s="2">
        <v>4</v>
      </c>
      <c r="B8" s="3">
        <v>6020004770</v>
      </c>
      <c r="C8" s="4" t="s">
        <v>29</v>
      </c>
      <c r="D8" s="5" t="s">
        <v>30</v>
      </c>
      <c r="E8" s="5" t="s">
        <v>28</v>
      </c>
      <c r="F8" s="4" t="s">
        <v>3347</v>
      </c>
      <c r="G8" s="46">
        <v>265.92</v>
      </c>
      <c r="H8" s="125">
        <v>0</v>
      </c>
      <c r="I8" s="7">
        <v>3.5</v>
      </c>
      <c r="J8" s="8">
        <f t="shared" si="2"/>
        <v>0</v>
      </c>
      <c r="K8" s="8">
        <f t="shared" si="3"/>
        <v>0</v>
      </c>
      <c r="L8" s="8">
        <f t="shared" si="0"/>
        <v>0</v>
      </c>
      <c r="M8" s="8">
        <f t="shared" si="1"/>
        <v>265.92</v>
      </c>
      <c r="N8" s="7">
        <v>265.92</v>
      </c>
      <c r="O8" s="1">
        <v>0</v>
      </c>
      <c r="P8" s="1">
        <v>0</v>
      </c>
      <c r="AB8" s="1"/>
    </row>
    <row r="9" spans="1:28" ht="24" customHeight="1" x14ac:dyDescent="0.4">
      <c r="A9" s="2">
        <v>5</v>
      </c>
      <c r="B9" s="3">
        <v>6020004771</v>
      </c>
      <c r="C9" s="4" t="s">
        <v>31</v>
      </c>
      <c r="D9" s="5" t="s">
        <v>32</v>
      </c>
      <c r="E9" s="5" t="s">
        <v>33</v>
      </c>
      <c r="F9" s="4" t="s">
        <v>3349</v>
      </c>
      <c r="G9" s="46">
        <v>131.09</v>
      </c>
      <c r="H9" s="125">
        <v>2</v>
      </c>
      <c r="I9" s="7">
        <v>3.5</v>
      </c>
      <c r="J9" s="8">
        <f t="shared" si="2"/>
        <v>7</v>
      </c>
      <c r="K9" s="8">
        <f t="shared" si="3"/>
        <v>0.49000000000000005</v>
      </c>
      <c r="L9" s="8">
        <f t="shared" si="0"/>
        <v>7.49</v>
      </c>
      <c r="M9" s="8">
        <f t="shared" si="1"/>
        <v>138.58000000000001</v>
      </c>
      <c r="N9" s="7">
        <v>138.58000000000001</v>
      </c>
      <c r="O9" s="1">
        <v>1</v>
      </c>
      <c r="P9" s="1">
        <v>1</v>
      </c>
      <c r="AB9" s="1"/>
    </row>
    <row r="10" spans="1:28" ht="24" customHeight="1" x14ac:dyDescent="0.4">
      <c r="A10" s="2">
        <v>6</v>
      </c>
      <c r="B10" s="3">
        <v>6020004772</v>
      </c>
      <c r="C10" s="4" t="s">
        <v>34</v>
      </c>
      <c r="D10" s="5" t="s">
        <v>35</v>
      </c>
      <c r="E10" s="5" t="s">
        <v>36</v>
      </c>
      <c r="F10" s="4" t="s">
        <v>3347</v>
      </c>
      <c r="G10" s="46">
        <v>1617.87</v>
      </c>
      <c r="H10" s="125">
        <v>27</v>
      </c>
      <c r="I10" s="7">
        <v>3.5</v>
      </c>
      <c r="J10" s="8">
        <f t="shared" si="2"/>
        <v>94.5</v>
      </c>
      <c r="K10" s="8">
        <f t="shared" si="3"/>
        <v>6.6150000000000002</v>
      </c>
      <c r="L10" s="8">
        <f t="shared" si="0"/>
        <v>101.12</v>
      </c>
      <c r="M10" s="8">
        <f t="shared" si="1"/>
        <v>1718.9899999999998</v>
      </c>
      <c r="N10" s="7">
        <v>1718.99</v>
      </c>
      <c r="O10" s="1">
        <v>0</v>
      </c>
      <c r="P10" s="1">
        <v>0</v>
      </c>
      <c r="AB10" s="1"/>
    </row>
    <row r="11" spans="1:28" ht="24" customHeight="1" x14ac:dyDescent="0.4">
      <c r="A11" s="2">
        <v>7</v>
      </c>
      <c r="B11" s="3">
        <v>6020004773</v>
      </c>
      <c r="C11" s="4" t="s">
        <v>37</v>
      </c>
      <c r="D11" s="5" t="s">
        <v>38</v>
      </c>
      <c r="E11" s="5" t="s">
        <v>39</v>
      </c>
      <c r="F11" s="4" t="s">
        <v>3347</v>
      </c>
      <c r="G11" s="46">
        <v>719.08</v>
      </c>
      <c r="H11" s="125">
        <v>17</v>
      </c>
      <c r="I11" s="7">
        <v>3.5</v>
      </c>
      <c r="J11" s="8">
        <f t="shared" si="2"/>
        <v>59.5</v>
      </c>
      <c r="K11" s="8">
        <f t="shared" si="3"/>
        <v>4.165</v>
      </c>
      <c r="L11" s="8">
        <f t="shared" si="0"/>
        <v>63.669999999999995</v>
      </c>
      <c r="M11" s="8">
        <f t="shared" si="1"/>
        <v>782.75</v>
      </c>
      <c r="N11" s="7">
        <v>782.75</v>
      </c>
      <c r="O11" s="1">
        <v>1</v>
      </c>
      <c r="P11" s="1">
        <v>1</v>
      </c>
      <c r="AB11" s="1"/>
    </row>
    <row r="12" spans="1:28" ht="24" customHeight="1" x14ac:dyDescent="0.4">
      <c r="A12" s="2">
        <v>8</v>
      </c>
      <c r="B12" s="3">
        <v>6020004774</v>
      </c>
      <c r="C12" s="4" t="s">
        <v>40</v>
      </c>
      <c r="D12" s="5" t="s">
        <v>41</v>
      </c>
      <c r="E12" s="5" t="s">
        <v>42</v>
      </c>
      <c r="F12" s="4" t="s">
        <v>3350</v>
      </c>
      <c r="G12" s="46">
        <v>67.41</v>
      </c>
      <c r="H12" s="125">
        <v>10</v>
      </c>
      <c r="I12" s="7">
        <v>3.5</v>
      </c>
      <c r="J12" s="8">
        <f t="shared" si="2"/>
        <v>35</v>
      </c>
      <c r="K12" s="8">
        <f t="shared" si="3"/>
        <v>2.4500000000000002</v>
      </c>
      <c r="L12" s="8">
        <f t="shared" si="0"/>
        <v>37.450000000000003</v>
      </c>
      <c r="M12" s="8">
        <f t="shared" si="1"/>
        <v>104.86</v>
      </c>
      <c r="N12" s="7">
        <v>104.86</v>
      </c>
      <c r="O12" s="1">
        <v>0</v>
      </c>
      <c r="P12" s="1">
        <v>0</v>
      </c>
      <c r="AB12" s="1"/>
    </row>
    <row r="13" spans="1:28" ht="24" customHeight="1" x14ac:dyDescent="0.4">
      <c r="A13" s="2">
        <v>9</v>
      </c>
      <c r="B13" s="3">
        <v>6020004775</v>
      </c>
      <c r="C13" s="4" t="s">
        <v>43</v>
      </c>
      <c r="D13" s="5" t="s">
        <v>44</v>
      </c>
      <c r="E13" s="5" t="s">
        <v>45</v>
      </c>
      <c r="F13" s="4" t="s">
        <v>3347</v>
      </c>
      <c r="G13" s="46">
        <v>4228.13</v>
      </c>
      <c r="H13" s="125">
        <v>149</v>
      </c>
      <c r="I13" s="7">
        <v>3.5</v>
      </c>
      <c r="J13" s="8">
        <f t="shared" si="2"/>
        <v>521.5</v>
      </c>
      <c r="K13" s="8">
        <f t="shared" si="3"/>
        <v>36.505000000000003</v>
      </c>
      <c r="L13" s="8">
        <f t="shared" si="0"/>
        <v>558.01</v>
      </c>
      <c r="M13" s="8">
        <f t="shared" si="1"/>
        <v>4786.1400000000003</v>
      </c>
      <c r="N13" s="7">
        <v>4786.1400000000003</v>
      </c>
      <c r="O13" s="1">
        <v>1</v>
      </c>
      <c r="P13" s="1">
        <v>1</v>
      </c>
      <c r="AB13" s="1"/>
    </row>
    <row r="14" spans="1:28" ht="24" customHeight="1" x14ac:dyDescent="0.4">
      <c r="A14" s="2">
        <v>10</v>
      </c>
      <c r="B14" s="3">
        <v>6020004776</v>
      </c>
      <c r="C14" s="4" t="s">
        <v>47</v>
      </c>
      <c r="D14" s="5" t="s">
        <v>48</v>
      </c>
      <c r="E14" s="5" t="s">
        <v>49</v>
      </c>
      <c r="F14" s="4" t="s">
        <v>3350</v>
      </c>
      <c r="G14" s="46">
        <v>67.41</v>
      </c>
      <c r="H14" s="125">
        <v>7</v>
      </c>
      <c r="I14" s="7">
        <v>3.5</v>
      </c>
      <c r="J14" s="8">
        <f t="shared" si="2"/>
        <v>24.5</v>
      </c>
      <c r="K14" s="8">
        <f t="shared" si="3"/>
        <v>1.7150000000000001</v>
      </c>
      <c r="L14" s="8">
        <f t="shared" si="0"/>
        <v>26.220000000000002</v>
      </c>
      <c r="M14" s="8">
        <f t="shared" si="1"/>
        <v>93.63</v>
      </c>
      <c r="N14" s="7">
        <v>93.63</v>
      </c>
      <c r="O14" s="1">
        <v>1</v>
      </c>
      <c r="P14" s="1">
        <v>0</v>
      </c>
      <c r="AB14" s="1"/>
    </row>
    <row r="15" spans="1:28" ht="24" customHeight="1" x14ac:dyDescent="0.4">
      <c r="A15" s="2">
        <v>11</v>
      </c>
      <c r="B15" s="3">
        <v>6020004777</v>
      </c>
      <c r="C15" s="4" t="s">
        <v>51</v>
      </c>
      <c r="D15" s="5" t="s">
        <v>52</v>
      </c>
      <c r="E15" s="5" t="s">
        <v>53</v>
      </c>
      <c r="F15" s="4" t="s">
        <v>3351</v>
      </c>
      <c r="G15" s="46">
        <v>1295.79</v>
      </c>
      <c r="H15" s="125">
        <v>55</v>
      </c>
      <c r="I15" s="7">
        <v>3.5</v>
      </c>
      <c r="J15" s="8">
        <f t="shared" si="2"/>
        <v>192.5</v>
      </c>
      <c r="K15" s="8">
        <f t="shared" si="3"/>
        <v>13.475000000000001</v>
      </c>
      <c r="L15" s="8">
        <f t="shared" si="0"/>
        <v>205.98</v>
      </c>
      <c r="M15" s="8">
        <f t="shared" si="1"/>
        <v>1501.77</v>
      </c>
      <c r="N15" s="7">
        <v>1501.77</v>
      </c>
      <c r="O15" s="1">
        <v>0</v>
      </c>
      <c r="P15" s="1">
        <v>1</v>
      </c>
      <c r="AB15" s="1"/>
    </row>
    <row r="16" spans="1:28" ht="24" customHeight="1" x14ac:dyDescent="0.4">
      <c r="A16" s="2">
        <v>12</v>
      </c>
      <c r="B16" s="3">
        <v>6020004778</v>
      </c>
      <c r="C16" s="4" t="s">
        <v>54</v>
      </c>
      <c r="D16" s="5" t="s">
        <v>55</v>
      </c>
      <c r="E16" s="5" t="s">
        <v>56</v>
      </c>
      <c r="F16" s="4" t="s">
        <v>57</v>
      </c>
      <c r="G16" s="46">
        <v>580.48</v>
      </c>
      <c r="H16" s="125">
        <v>0</v>
      </c>
      <c r="I16" s="7">
        <v>3.5</v>
      </c>
      <c r="J16" s="8">
        <f t="shared" si="2"/>
        <v>0</v>
      </c>
      <c r="K16" s="8">
        <f t="shared" si="3"/>
        <v>0</v>
      </c>
      <c r="L16" s="8">
        <f t="shared" si="0"/>
        <v>0</v>
      </c>
      <c r="M16" s="8">
        <f t="shared" si="1"/>
        <v>580.48</v>
      </c>
      <c r="N16" s="7">
        <v>580.48</v>
      </c>
      <c r="O16" s="1">
        <v>1</v>
      </c>
      <c r="P16" s="1">
        <v>0</v>
      </c>
      <c r="AB16" s="1"/>
    </row>
    <row r="17" spans="1:28" ht="24" customHeight="1" x14ac:dyDescent="0.4">
      <c r="A17" s="2">
        <v>13</v>
      </c>
      <c r="B17" s="3">
        <v>6020004779</v>
      </c>
      <c r="C17" s="4" t="s">
        <v>58</v>
      </c>
      <c r="D17" s="5" t="s">
        <v>59</v>
      </c>
      <c r="E17" s="5" t="s">
        <v>60</v>
      </c>
      <c r="F17" s="4" t="s">
        <v>61</v>
      </c>
      <c r="G17" s="46">
        <v>138.57</v>
      </c>
      <c r="H17" s="125">
        <v>0</v>
      </c>
      <c r="I17" s="7">
        <v>3.5</v>
      </c>
      <c r="J17" s="8">
        <f t="shared" si="2"/>
        <v>0</v>
      </c>
      <c r="K17" s="8">
        <f t="shared" si="3"/>
        <v>0</v>
      </c>
      <c r="L17" s="8">
        <f t="shared" si="0"/>
        <v>0</v>
      </c>
      <c r="M17" s="8">
        <f t="shared" si="1"/>
        <v>138.57</v>
      </c>
      <c r="N17" s="7">
        <v>138.57</v>
      </c>
      <c r="O17" s="1">
        <v>0</v>
      </c>
      <c r="P17" s="1">
        <v>1</v>
      </c>
      <c r="AB17" s="1"/>
    </row>
    <row r="18" spans="1:28" ht="24" customHeight="1" x14ac:dyDescent="0.4">
      <c r="A18" s="2">
        <v>14</v>
      </c>
      <c r="B18" s="3">
        <v>6020004780</v>
      </c>
      <c r="C18" s="4" t="s">
        <v>62</v>
      </c>
      <c r="D18" s="5" t="s">
        <v>46</v>
      </c>
      <c r="E18" s="5" t="s">
        <v>63</v>
      </c>
      <c r="F18" s="9" t="s">
        <v>3350</v>
      </c>
      <c r="G18" s="46">
        <v>187.25</v>
      </c>
      <c r="H18" s="125">
        <v>18</v>
      </c>
      <c r="I18" s="7">
        <v>3.5</v>
      </c>
      <c r="J18" s="8">
        <f t="shared" si="2"/>
        <v>63</v>
      </c>
      <c r="K18" s="8">
        <f t="shared" si="3"/>
        <v>4.41</v>
      </c>
      <c r="L18" s="8">
        <f t="shared" si="0"/>
        <v>67.41</v>
      </c>
      <c r="M18" s="8">
        <f t="shared" si="1"/>
        <v>254.66</v>
      </c>
      <c r="N18" s="7">
        <v>254.66</v>
      </c>
      <c r="O18" s="1">
        <v>1</v>
      </c>
      <c r="P18" s="1">
        <v>0</v>
      </c>
      <c r="AB18" s="1"/>
    </row>
    <row r="19" spans="1:28" ht="24" customHeight="1" x14ac:dyDescent="0.4">
      <c r="A19" s="2">
        <v>15</v>
      </c>
      <c r="B19" s="3">
        <v>6020004781</v>
      </c>
      <c r="C19" s="4" t="s">
        <v>64</v>
      </c>
      <c r="D19" s="5" t="s">
        <v>46</v>
      </c>
      <c r="E19" s="5" t="s">
        <v>65</v>
      </c>
      <c r="F19" s="4" t="s">
        <v>3347</v>
      </c>
      <c r="G19" s="46">
        <v>1666.56</v>
      </c>
      <c r="H19" s="125">
        <v>43</v>
      </c>
      <c r="I19" s="7">
        <v>3.5</v>
      </c>
      <c r="J19" s="8">
        <f t="shared" si="2"/>
        <v>150.5</v>
      </c>
      <c r="K19" s="8">
        <f t="shared" si="3"/>
        <v>10.535</v>
      </c>
      <c r="L19" s="8">
        <f t="shared" si="0"/>
        <v>161.04</v>
      </c>
      <c r="M19" s="8">
        <f t="shared" si="1"/>
        <v>1827.6</v>
      </c>
      <c r="N19" s="7">
        <v>1827.6</v>
      </c>
      <c r="O19" s="1">
        <v>0</v>
      </c>
      <c r="P19" s="1">
        <v>1</v>
      </c>
      <c r="AB19" s="1"/>
    </row>
    <row r="20" spans="1:28" ht="24" customHeight="1" x14ac:dyDescent="0.4">
      <c r="A20" s="2">
        <v>16</v>
      </c>
      <c r="B20" s="3">
        <v>6020004782</v>
      </c>
      <c r="C20" s="4" t="s">
        <v>66</v>
      </c>
      <c r="D20" s="5" t="s">
        <v>67</v>
      </c>
      <c r="E20" s="5" t="s">
        <v>68</v>
      </c>
      <c r="F20" s="4" t="s">
        <v>69</v>
      </c>
      <c r="G20" s="46">
        <v>0</v>
      </c>
      <c r="H20" s="125">
        <v>8</v>
      </c>
      <c r="I20" s="7">
        <v>3.5</v>
      </c>
      <c r="J20" s="8">
        <f t="shared" si="2"/>
        <v>28</v>
      </c>
      <c r="K20" s="8">
        <f t="shared" si="3"/>
        <v>1.9600000000000002</v>
      </c>
      <c r="L20" s="8">
        <f t="shared" si="0"/>
        <v>29.96</v>
      </c>
      <c r="M20" s="8">
        <f t="shared" si="1"/>
        <v>29.96</v>
      </c>
      <c r="N20" s="7">
        <v>29.96</v>
      </c>
      <c r="O20" s="1">
        <v>1</v>
      </c>
      <c r="P20" s="1">
        <v>0</v>
      </c>
      <c r="AB20" s="1"/>
    </row>
    <row r="21" spans="1:28" ht="24" customHeight="1" x14ac:dyDescent="0.4">
      <c r="A21" s="2">
        <v>17</v>
      </c>
      <c r="B21" s="3">
        <v>6020004783</v>
      </c>
      <c r="C21" s="4" t="s">
        <v>70</v>
      </c>
      <c r="D21" s="5" t="s">
        <v>71</v>
      </c>
      <c r="E21" s="5" t="s">
        <v>72</v>
      </c>
      <c r="F21" s="4" t="s">
        <v>3352</v>
      </c>
      <c r="G21" s="46">
        <v>48.69</v>
      </c>
      <c r="H21" s="125">
        <v>15</v>
      </c>
      <c r="I21" s="7">
        <v>3.5</v>
      </c>
      <c r="J21" s="8">
        <f t="shared" si="2"/>
        <v>52.5</v>
      </c>
      <c r="K21" s="8">
        <f t="shared" si="3"/>
        <v>3.6750000000000003</v>
      </c>
      <c r="L21" s="8">
        <f t="shared" si="0"/>
        <v>56.18</v>
      </c>
      <c r="M21" s="8">
        <f t="shared" si="1"/>
        <v>104.87</v>
      </c>
      <c r="N21" s="7">
        <v>104.87</v>
      </c>
      <c r="O21" s="1">
        <v>0</v>
      </c>
      <c r="P21" s="1">
        <v>1</v>
      </c>
      <c r="AB21" s="1"/>
    </row>
    <row r="22" spans="1:28" ht="24" customHeight="1" x14ac:dyDescent="0.4">
      <c r="A22" s="2">
        <v>18</v>
      </c>
      <c r="B22" s="3">
        <v>6020004784</v>
      </c>
      <c r="C22" s="4" t="s">
        <v>73</v>
      </c>
      <c r="D22" s="5" t="s">
        <v>74</v>
      </c>
      <c r="E22" s="5" t="s">
        <v>75</v>
      </c>
      <c r="F22" s="4" t="s">
        <v>3347</v>
      </c>
      <c r="G22" s="46">
        <v>367.02</v>
      </c>
      <c r="H22" s="125">
        <v>4</v>
      </c>
      <c r="I22" s="7">
        <v>3.5</v>
      </c>
      <c r="J22" s="8">
        <f t="shared" si="2"/>
        <v>14</v>
      </c>
      <c r="K22" s="8">
        <f t="shared" si="3"/>
        <v>0.98000000000000009</v>
      </c>
      <c r="L22" s="8">
        <f t="shared" si="0"/>
        <v>14.98</v>
      </c>
      <c r="M22" s="8">
        <f t="shared" si="1"/>
        <v>382</v>
      </c>
      <c r="N22" s="7">
        <v>382</v>
      </c>
      <c r="O22" s="1">
        <v>1</v>
      </c>
      <c r="P22" s="1">
        <v>0</v>
      </c>
      <c r="AB22" s="1"/>
    </row>
    <row r="23" spans="1:28" ht="24" customHeight="1" x14ac:dyDescent="0.4">
      <c r="A23" s="2">
        <v>19</v>
      </c>
      <c r="B23" s="3">
        <v>6020004785</v>
      </c>
      <c r="C23" s="4" t="s">
        <v>163</v>
      </c>
      <c r="D23" s="5" t="s">
        <v>164</v>
      </c>
      <c r="E23" s="5" t="s">
        <v>3268</v>
      </c>
      <c r="F23" s="4" t="s">
        <v>3347</v>
      </c>
      <c r="G23" s="46">
        <v>584.25</v>
      </c>
      <c r="H23" s="125">
        <v>7</v>
      </c>
      <c r="I23" s="7">
        <v>3.5</v>
      </c>
      <c r="J23" s="8">
        <f t="shared" si="2"/>
        <v>24.5</v>
      </c>
      <c r="K23" s="8">
        <f t="shared" si="3"/>
        <v>1.7150000000000001</v>
      </c>
      <c r="L23" s="8">
        <f t="shared" si="0"/>
        <v>26.220000000000002</v>
      </c>
      <c r="M23" s="8">
        <f t="shared" si="1"/>
        <v>610.47</v>
      </c>
      <c r="N23" s="7">
        <v>610.47</v>
      </c>
      <c r="O23" s="1">
        <v>0</v>
      </c>
      <c r="P23" s="1">
        <v>1</v>
      </c>
      <c r="AB23" s="1"/>
    </row>
    <row r="24" spans="1:28" ht="24" customHeight="1" x14ac:dyDescent="0.4">
      <c r="A24" s="2">
        <v>20</v>
      </c>
      <c r="B24" s="3">
        <v>6020004786</v>
      </c>
      <c r="C24" s="4" t="s">
        <v>76</v>
      </c>
      <c r="D24" s="5" t="s">
        <v>77</v>
      </c>
      <c r="E24" s="5" t="s">
        <v>78</v>
      </c>
      <c r="F24" s="4" t="s">
        <v>3351</v>
      </c>
      <c r="G24" s="46">
        <v>86.15</v>
      </c>
      <c r="H24" s="125">
        <v>12</v>
      </c>
      <c r="I24" s="7">
        <v>3.5</v>
      </c>
      <c r="J24" s="8">
        <f t="shared" si="2"/>
        <v>42</v>
      </c>
      <c r="K24" s="8">
        <f t="shared" si="3"/>
        <v>2.9400000000000004</v>
      </c>
      <c r="L24" s="8">
        <f t="shared" si="0"/>
        <v>44.94</v>
      </c>
      <c r="M24" s="8">
        <f t="shared" si="1"/>
        <v>131.09</v>
      </c>
      <c r="N24" s="7">
        <v>131.09</v>
      </c>
      <c r="O24" s="1">
        <v>1</v>
      </c>
      <c r="P24" s="1">
        <v>0</v>
      </c>
      <c r="AB24" s="1"/>
    </row>
    <row r="25" spans="1:28" ht="24" customHeight="1" x14ac:dyDescent="0.4">
      <c r="A25" s="2">
        <v>21</v>
      </c>
      <c r="B25" s="3">
        <v>6020004787</v>
      </c>
      <c r="C25" s="4" t="s">
        <v>79</v>
      </c>
      <c r="D25" s="5" t="s">
        <v>80</v>
      </c>
      <c r="E25" s="5" t="s">
        <v>81</v>
      </c>
      <c r="F25" s="4" t="s">
        <v>3353</v>
      </c>
      <c r="G25" s="46">
        <v>101.13</v>
      </c>
      <c r="H25" s="125">
        <v>4</v>
      </c>
      <c r="I25" s="7">
        <v>3.5</v>
      </c>
      <c r="J25" s="8">
        <f t="shared" si="2"/>
        <v>14</v>
      </c>
      <c r="K25" s="8">
        <f t="shared" si="3"/>
        <v>0.98000000000000009</v>
      </c>
      <c r="L25" s="8">
        <f t="shared" si="0"/>
        <v>14.98</v>
      </c>
      <c r="M25" s="8">
        <f t="shared" si="1"/>
        <v>116.11</v>
      </c>
      <c r="N25" s="7">
        <v>116.11</v>
      </c>
      <c r="O25" s="1">
        <v>0</v>
      </c>
      <c r="P25" s="1">
        <v>1</v>
      </c>
      <c r="AB25" s="1"/>
    </row>
    <row r="26" spans="1:28" ht="24" customHeight="1" x14ac:dyDescent="0.4">
      <c r="A26" s="2">
        <v>22</v>
      </c>
      <c r="B26" s="3">
        <v>6020004788</v>
      </c>
      <c r="C26" s="4" t="s">
        <v>83</v>
      </c>
      <c r="D26" s="5" t="s">
        <v>84</v>
      </c>
      <c r="E26" s="5" t="s">
        <v>85</v>
      </c>
      <c r="F26" s="4" t="s">
        <v>69</v>
      </c>
      <c r="G26" s="46">
        <v>0</v>
      </c>
      <c r="H26" s="125">
        <v>2</v>
      </c>
      <c r="I26" s="7">
        <v>3.5</v>
      </c>
      <c r="J26" s="8">
        <f t="shared" si="2"/>
        <v>7</v>
      </c>
      <c r="K26" s="8">
        <f t="shared" si="3"/>
        <v>0.49000000000000005</v>
      </c>
      <c r="L26" s="8">
        <f t="shared" si="0"/>
        <v>7.49</v>
      </c>
      <c r="M26" s="8">
        <f t="shared" si="1"/>
        <v>7.49</v>
      </c>
      <c r="N26" s="7">
        <v>7.49</v>
      </c>
      <c r="O26" s="1">
        <v>1</v>
      </c>
      <c r="P26" s="1">
        <v>0</v>
      </c>
      <c r="AB26" s="1"/>
    </row>
    <row r="27" spans="1:28" ht="24" customHeight="1" x14ac:dyDescent="0.4">
      <c r="A27" s="2">
        <v>23</v>
      </c>
      <c r="B27" s="3">
        <v>6020004789</v>
      </c>
      <c r="C27" s="4" t="s">
        <v>86</v>
      </c>
      <c r="D27" s="5" t="s">
        <v>87</v>
      </c>
      <c r="E27" s="5" t="s">
        <v>88</v>
      </c>
      <c r="F27" s="4" t="s">
        <v>3347</v>
      </c>
      <c r="G27" s="46">
        <v>2108.46</v>
      </c>
      <c r="H27" s="125">
        <v>48</v>
      </c>
      <c r="I27" s="7">
        <v>3.5</v>
      </c>
      <c r="J27" s="8">
        <f t="shared" si="2"/>
        <v>168</v>
      </c>
      <c r="K27" s="8">
        <f t="shared" si="3"/>
        <v>11.760000000000002</v>
      </c>
      <c r="L27" s="8">
        <f t="shared" si="0"/>
        <v>179.76</v>
      </c>
      <c r="M27" s="8">
        <f t="shared" si="1"/>
        <v>2288.2200000000003</v>
      </c>
      <c r="N27" s="7">
        <v>2288.2199999999998</v>
      </c>
      <c r="O27" s="1">
        <v>0</v>
      </c>
      <c r="P27" s="1">
        <v>1</v>
      </c>
      <c r="AB27" s="1"/>
    </row>
    <row r="28" spans="1:28" ht="24" customHeight="1" x14ac:dyDescent="0.4">
      <c r="A28" s="2">
        <v>24</v>
      </c>
      <c r="B28" s="3">
        <v>6020004790</v>
      </c>
      <c r="C28" s="4" t="s">
        <v>89</v>
      </c>
      <c r="D28" s="5" t="s">
        <v>90</v>
      </c>
      <c r="E28" s="5" t="s">
        <v>91</v>
      </c>
      <c r="F28" s="4" t="s">
        <v>69</v>
      </c>
      <c r="G28" s="46">
        <v>0</v>
      </c>
      <c r="H28" s="125">
        <v>16</v>
      </c>
      <c r="I28" s="7">
        <v>3.5</v>
      </c>
      <c r="J28" s="8">
        <f t="shared" si="2"/>
        <v>56</v>
      </c>
      <c r="K28" s="8">
        <f t="shared" si="3"/>
        <v>3.9200000000000004</v>
      </c>
      <c r="L28" s="8">
        <f t="shared" si="0"/>
        <v>59.92</v>
      </c>
      <c r="M28" s="8">
        <f t="shared" si="1"/>
        <v>59.92</v>
      </c>
      <c r="N28" s="7">
        <v>59.92</v>
      </c>
      <c r="O28" s="1">
        <v>1</v>
      </c>
      <c r="P28" s="1">
        <v>0</v>
      </c>
      <c r="AB28" s="1"/>
    </row>
    <row r="29" spans="1:28" ht="24" customHeight="1" x14ac:dyDescent="0.4">
      <c r="A29" s="2">
        <v>25</v>
      </c>
      <c r="B29" s="3">
        <v>6020004791</v>
      </c>
      <c r="C29" s="4" t="s">
        <v>92</v>
      </c>
      <c r="D29" s="5" t="s">
        <v>93</v>
      </c>
      <c r="E29" s="5" t="s">
        <v>94</v>
      </c>
      <c r="F29" s="4" t="s">
        <v>3351</v>
      </c>
      <c r="G29" s="46">
        <v>187.27</v>
      </c>
      <c r="H29" s="125">
        <v>7</v>
      </c>
      <c r="I29" s="7">
        <v>3.5</v>
      </c>
      <c r="J29" s="8">
        <f t="shared" si="2"/>
        <v>24.5</v>
      </c>
      <c r="K29" s="8">
        <f t="shared" si="3"/>
        <v>1.7150000000000001</v>
      </c>
      <c r="L29" s="8">
        <f t="shared" si="0"/>
        <v>26.220000000000002</v>
      </c>
      <c r="M29" s="8">
        <f t="shared" si="1"/>
        <v>213.49</v>
      </c>
      <c r="N29" s="7">
        <v>213.49</v>
      </c>
      <c r="O29" s="1">
        <v>0</v>
      </c>
      <c r="P29" s="1">
        <v>1</v>
      </c>
      <c r="AB29" s="1"/>
    </row>
    <row r="30" spans="1:28" ht="24" customHeight="1" x14ac:dyDescent="0.4">
      <c r="A30" s="2">
        <v>26</v>
      </c>
      <c r="B30" s="3">
        <v>6020004792</v>
      </c>
      <c r="C30" s="4" t="s">
        <v>95</v>
      </c>
      <c r="D30" s="5" t="s">
        <v>96</v>
      </c>
      <c r="E30" s="5" t="s">
        <v>97</v>
      </c>
      <c r="F30" s="4" t="s">
        <v>3350</v>
      </c>
      <c r="G30" s="46">
        <v>411.96</v>
      </c>
      <c r="H30" s="125">
        <v>52</v>
      </c>
      <c r="I30" s="7">
        <v>3.5</v>
      </c>
      <c r="J30" s="8">
        <f t="shared" si="2"/>
        <v>182</v>
      </c>
      <c r="K30" s="8">
        <f t="shared" si="3"/>
        <v>12.740000000000002</v>
      </c>
      <c r="L30" s="8">
        <f t="shared" si="0"/>
        <v>194.74</v>
      </c>
      <c r="M30" s="8">
        <f t="shared" si="1"/>
        <v>606.70000000000005</v>
      </c>
      <c r="N30" s="7">
        <v>606.70000000000005</v>
      </c>
      <c r="O30" s="1">
        <v>1</v>
      </c>
      <c r="P30" s="1">
        <v>0</v>
      </c>
      <c r="AB30" s="1"/>
    </row>
    <row r="31" spans="1:28" ht="24" customHeight="1" x14ac:dyDescent="0.4">
      <c r="A31" s="2">
        <v>27</v>
      </c>
      <c r="B31" s="3">
        <v>6020004793</v>
      </c>
      <c r="C31" s="4" t="s">
        <v>98</v>
      </c>
      <c r="D31" s="5" t="s">
        <v>99</v>
      </c>
      <c r="E31" s="5" t="s">
        <v>100</v>
      </c>
      <c r="F31" s="4" t="s">
        <v>69</v>
      </c>
      <c r="G31" s="46">
        <v>0</v>
      </c>
      <c r="H31" s="125">
        <v>66</v>
      </c>
      <c r="I31" s="7">
        <v>3.5</v>
      </c>
      <c r="J31" s="8">
        <f t="shared" si="2"/>
        <v>231</v>
      </c>
      <c r="K31" s="8">
        <f t="shared" si="3"/>
        <v>16.170000000000002</v>
      </c>
      <c r="L31" s="8">
        <f t="shared" si="0"/>
        <v>247.17</v>
      </c>
      <c r="M31" s="8">
        <f t="shared" si="1"/>
        <v>247.17</v>
      </c>
      <c r="N31" s="7">
        <v>247.17</v>
      </c>
      <c r="O31" s="1">
        <v>0</v>
      </c>
      <c r="P31" s="1">
        <v>1</v>
      </c>
      <c r="AB31" s="1"/>
    </row>
    <row r="32" spans="1:28" ht="24" customHeight="1" x14ac:dyDescent="0.4">
      <c r="A32" s="2">
        <v>28</v>
      </c>
      <c r="B32" s="3">
        <v>6020004794</v>
      </c>
      <c r="C32" s="4" t="s">
        <v>101</v>
      </c>
      <c r="D32" s="5" t="s">
        <v>102</v>
      </c>
      <c r="E32" s="5" t="s">
        <v>103</v>
      </c>
      <c r="F32" s="4" t="s">
        <v>3347</v>
      </c>
      <c r="G32" s="46">
        <v>2951.1</v>
      </c>
      <c r="H32" s="125">
        <v>70</v>
      </c>
      <c r="I32" s="7">
        <v>3.5</v>
      </c>
      <c r="J32" s="8">
        <f t="shared" si="2"/>
        <v>245</v>
      </c>
      <c r="K32" s="8">
        <f t="shared" si="3"/>
        <v>17.150000000000002</v>
      </c>
      <c r="L32" s="8">
        <f t="shared" si="0"/>
        <v>262.14999999999998</v>
      </c>
      <c r="M32" s="8">
        <f t="shared" si="1"/>
        <v>3213.25</v>
      </c>
      <c r="N32" s="7">
        <v>3213.25</v>
      </c>
      <c r="O32" s="1">
        <v>1</v>
      </c>
      <c r="P32" s="1">
        <v>0</v>
      </c>
      <c r="AB32" s="1"/>
    </row>
    <row r="33" spans="1:28" ht="24" customHeight="1" x14ac:dyDescent="0.4">
      <c r="A33" s="2">
        <v>29</v>
      </c>
      <c r="B33" s="3">
        <v>6020004795</v>
      </c>
      <c r="C33" s="4" t="s">
        <v>104</v>
      </c>
      <c r="D33" s="5" t="s">
        <v>105</v>
      </c>
      <c r="E33" s="5" t="s">
        <v>106</v>
      </c>
      <c r="F33" s="9" t="s">
        <v>3347</v>
      </c>
      <c r="G33" s="46">
        <v>1265.8399999999999</v>
      </c>
      <c r="H33" s="125">
        <v>75</v>
      </c>
      <c r="I33" s="7">
        <v>3.5</v>
      </c>
      <c r="J33" s="8">
        <f t="shared" si="2"/>
        <v>262.5</v>
      </c>
      <c r="K33" s="8">
        <f t="shared" si="3"/>
        <v>18.375</v>
      </c>
      <c r="L33" s="8">
        <f t="shared" si="0"/>
        <v>280.88</v>
      </c>
      <c r="M33" s="8">
        <f t="shared" si="1"/>
        <v>1546.7199999999998</v>
      </c>
      <c r="N33" s="7">
        <v>1546.72</v>
      </c>
      <c r="O33" s="1">
        <v>0</v>
      </c>
      <c r="P33" s="1">
        <v>1</v>
      </c>
      <c r="AB33" s="1"/>
    </row>
    <row r="34" spans="1:28" ht="24" customHeight="1" x14ac:dyDescent="0.4">
      <c r="A34" s="2">
        <v>30</v>
      </c>
      <c r="B34" s="3">
        <v>6020004796</v>
      </c>
      <c r="C34" s="4" t="s">
        <v>107</v>
      </c>
      <c r="D34" s="5" t="s">
        <v>108</v>
      </c>
      <c r="E34" s="5" t="s">
        <v>109</v>
      </c>
      <c r="F34" s="4" t="s">
        <v>69</v>
      </c>
      <c r="G34" s="46">
        <v>0</v>
      </c>
      <c r="H34" s="125">
        <v>11</v>
      </c>
      <c r="I34" s="7">
        <v>3.5</v>
      </c>
      <c r="J34" s="8">
        <f t="shared" si="2"/>
        <v>38.5</v>
      </c>
      <c r="K34" s="8">
        <f t="shared" si="3"/>
        <v>2.6950000000000003</v>
      </c>
      <c r="L34" s="8">
        <f t="shared" si="0"/>
        <v>41.199999999999996</v>
      </c>
      <c r="M34" s="8">
        <f t="shared" si="1"/>
        <v>41.199999999999996</v>
      </c>
      <c r="N34" s="7">
        <v>41.2</v>
      </c>
      <c r="O34" s="1">
        <v>1</v>
      </c>
      <c r="P34" s="1">
        <v>0</v>
      </c>
      <c r="AB34" s="1"/>
    </row>
    <row r="35" spans="1:28" ht="24" customHeight="1" x14ac:dyDescent="0.4">
      <c r="A35" s="2">
        <v>31</v>
      </c>
      <c r="B35" s="3">
        <v>6020004797</v>
      </c>
      <c r="C35" s="4" t="s">
        <v>110</v>
      </c>
      <c r="D35" s="5" t="s">
        <v>111</v>
      </c>
      <c r="E35" s="5" t="s">
        <v>112</v>
      </c>
      <c r="F35" s="4" t="s">
        <v>3347</v>
      </c>
      <c r="G35" s="46">
        <v>1157.23</v>
      </c>
      <c r="H35" s="125">
        <v>22</v>
      </c>
      <c r="I35" s="7">
        <v>3.5</v>
      </c>
      <c r="J35" s="8">
        <f t="shared" si="2"/>
        <v>77</v>
      </c>
      <c r="K35" s="8">
        <f t="shared" si="3"/>
        <v>5.3900000000000006</v>
      </c>
      <c r="L35" s="8">
        <f t="shared" si="0"/>
        <v>82.39</v>
      </c>
      <c r="M35" s="8">
        <f t="shared" si="1"/>
        <v>1239.6200000000001</v>
      </c>
      <c r="N35" s="7">
        <v>1239.6199999999999</v>
      </c>
      <c r="O35" s="1">
        <v>0</v>
      </c>
      <c r="P35" s="1">
        <v>1</v>
      </c>
      <c r="AB35" s="1"/>
    </row>
    <row r="36" spans="1:28" ht="24" customHeight="1" x14ac:dyDescent="0.4">
      <c r="A36" s="2">
        <v>32</v>
      </c>
      <c r="B36" s="3">
        <v>6020004798</v>
      </c>
      <c r="C36" s="4" t="s">
        <v>113</v>
      </c>
      <c r="D36" s="5" t="s">
        <v>114</v>
      </c>
      <c r="E36" s="5" t="s">
        <v>115</v>
      </c>
      <c r="F36" s="4" t="s">
        <v>69</v>
      </c>
      <c r="G36" s="46">
        <v>0</v>
      </c>
      <c r="H36" s="125">
        <v>9</v>
      </c>
      <c r="I36" s="7">
        <v>3.5</v>
      </c>
      <c r="J36" s="8">
        <f t="shared" si="2"/>
        <v>31.5</v>
      </c>
      <c r="K36" s="8">
        <f t="shared" si="3"/>
        <v>2.2050000000000001</v>
      </c>
      <c r="L36" s="8">
        <f t="shared" si="0"/>
        <v>33.71</v>
      </c>
      <c r="M36" s="8">
        <f t="shared" si="1"/>
        <v>33.71</v>
      </c>
      <c r="N36" s="7">
        <v>33.71</v>
      </c>
      <c r="O36" s="1">
        <v>1</v>
      </c>
      <c r="P36" s="1">
        <v>0</v>
      </c>
      <c r="AB36" s="1"/>
    </row>
    <row r="37" spans="1:28" ht="24" customHeight="1" x14ac:dyDescent="0.4">
      <c r="A37" s="2">
        <v>33</v>
      </c>
      <c r="B37" s="3">
        <v>6020004799</v>
      </c>
      <c r="C37" s="4" t="s">
        <v>116</v>
      </c>
      <c r="D37" s="5" t="s">
        <v>117</v>
      </c>
      <c r="E37" s="5" t="s">
        <v>118</v>
      </c>
      <c r="F37" s="4" t="s">
        <v>69</v>
      </c>
      <c r="G37" s="46">
        <v>0</v>
      </c>
      <c r="H37" s="125">
        <v>57</v>
      </c>
      <c r="I37" s="7">
        <v>3.5</v>
      </c>
      <c r="J37" s="8">
        <f t="shared" si="2"/>
        <v>199.5</v>
      </c>
      <c r="K37" s="8">
        <f t="shared" si="3"/>
        <v>13.965000000000002</v>
      </c>
      <c r="L37" s="8">
        <f t="shared" si="0"/>
        <v>213.47</v>
      </c>
      <c r="M37" s="8">
        <f t="shared" si="1"/>
        <v>213.47</v>
      </c>
      <c r="N37" s="7">
        <v>213.47</v>
      </c>
      <c r="O37" s="1">
        <v>0</v>
      </c>
      <c r="P37" s="1">
        <v>1</v>
      </c>
      <c r="AB37" s="1"/>
    </row>
    <row r="38" spans="1:28" ht="24" customHeight="1" x14ac:dyDescent="0.4">
      <c r="A38" s="2">
        <v>34</v>
      </c>
      <c r="B38" s="3">
        <v>6020004800</v>
      </c>
      <c r="C38" s="4" t="s">
        <v>119</v>
      </c>
      <c r="D38" s="5" t="s">
        <v>120</v>
      </c>
      <c r="E38" s="5" t="s">
        <v>121</v>
      </c>
      <c r="F38" s="4" t="s">
        <v>3347</v>
      </c>
      <c r="G38" s="46">
        <v>1865.04</v>
      </c>
      <c r="H38" s="125">
        <v>30</v>
      </c>
      <c r="I38" s="7">
        <v>3.5</v>
      </c>
      <c r="J38" s="8">
        <f t="shared" si="2"/>
        <v>105</v>
      </c>
      <c r="K38" s="8">
        <f t="shared" si="3"/>
        <v>7.3500000000000005</v>
      </c>
      <c r="L38" s="8">
        <f t="shared" si="0"/>
        <v>112.35</v>
      </c>
      <c r="M38" s="8">
        <f t="shared" si="1"/>
        <v>1977.3899999999999</v>
      </c>
      <c r="N38" s="7">
        <v>1977.39</v>
      </c>
      <c r="O38" s="1">
        <v>1</v>
      </c>
      <c r="P38" s="1">
        <v>0</v>
      </c>
      <c r="AB38" s="1"/>
    </row>
    <row r="39" spans="1:28" ht="24" customHeight="1" x14ac:dyDescent="0.4">
      <c r="A39" s="2">
        <v>35</v>
      </c>
      <c r="B39" s="3">
        <v>6020004801</v>
      </c>
      <c r="C39" s="4" t="s">
        <v>122</v>
      </c>
      <c r="D39" s="5" t="s">
        <v>123</v>
      </c>
      <c r="E39" s="5" t="s">
        <v>124</v>
      </c>
      <c r="F39" s="4" t="s">
        <v>3354</v>
      </c>
      <c r="G39" s="46">
        <v>314.58999999999997</v>
      </c>
      <c r="H39" s="125">
        <v>1</v>
      </c>
      <c r="I39" s="7">
        <v>3.5</v>
      </c>
      <c r="J39" s="8">
        <f t="shared" si="2"/>
        <v>3.5</v>
      </c>
      <c r="K39" s="8">
        <f t="shared" si="3"/>
        <v>0.24500000000000002</v>
      </c>
      <c r="L39" s="8">
        <f t="shared" si="0"/>
        <v>3.75</v>
      </c>
      <c r="M39" s="8">
        <f t="shared" si="1"/>
        <v>318.33999999999997</v>
      </c>
      <c r="N39" s="7">
        <v>318.33999999999997</v>
      </c>
      <c r="O39" s="1">
        <v>0</v>
      </c>
      <c r="P39" s="1">
        <v>1</v>
      </c>
      <c r="AB39" s="1"/>
    </row>
    <row r="40" spans="1:28" ht="24" customHeight="1" x14ac:dyDescent="0.4">
      <c r="A40" s="2">
        <v>36</v>
      </c>
      <c r="B40" s="3">
        <v>6020004802</v>
      </c>
      <c r="C40" s="4" t="s">
        <v>125</v>
      </c>
      <c r="D40" s="5" t="s">
        <v>126</v>
      </c>
      <c r="E40" s="5" t="s">
        <v>127</v>
      </c>
      <c r="F40" s="4" t="s">
        <v>3347</v>
      </c>
      <c r="G40" s="46">
        <v>1647.83</v>
      </c>
      <c r="H40" s="125">
        <v>15</v>
      </c>
      <c r="I40" s="7">
        <v>3.5</v>
      </c>
      <c r="J40" s="8">
        <f t="shared" si="2"/>
        <v>52.5</v>
      </c>
      <c r="K40" s="8">
        <f t="shared" si="3"/>
        <v>3.6750000000000003</v>
      </c>
      <c r="L40" s="8">
        <f t="shared" si="0"/>
        <v>56.18</v>
      </c>
      <c r="M40" s="8">
        <f t="shared" si="1"/>
        <v>1704.01</v>
      </c>
      <c r="N40" s="7">
        <v>1704.01</v>
      </c>
      <c r="O40" s="1">
        <v>1</v>
      </c>
      <c r="P40" s="1">
        <v>0</v>
      </c>
      <c r="AB40" s="1"/>
    </row>
    <row r="41" spans="1:28" ht="24" customHeight="1" x14ac:dyDescent="0.4">
      <c r="A41" s="2">
        <v>37</v>
      </c>
      <c r="B41" s="3">
        <v>6020004803</v>
      </c>
      <c r="C41" s="4" t="s">
        <v>128</v>
      </c>
      <c r="D41" s="5" t="s">
        <v>129</v>
      </c>
      <c r="E41" s="5" t="s">
        <v>130</v>
      </c>
      <c r="F41" s="4" t="s">
        <v>3347</v>
      </c>
      <c r="G41" s="46">
        <v>292.14</v>
      </c>
      <c r="H41" s="125">
        <v>9</v>
      </c>
      <c r="I41" s="7">
        <v>3.5</v>
      </c>
      <c r="J41" s="8">
        <f t="shared" si="2"/>
        <v>31.5</v>
      </c>
      <c r="K41" s="8">
        <f t="shared" si="3"/>
        <v>2.2050000000000001</v>
      </c>
      <c r="L41" s="8">
        <f t="shared" si="0"/>
        <v>33.71</v>
      </c>
      <c r="M41" s="8">
        <f t="shared" si="1"/>
        <v>325.84999999999997</v>
      </c>
      <c r="N41" s="7">
        <v>325.85000000000002</v>
      </c>
      <c r="O41" s="1">
        <v>0</v>
      </c>
      <c r="P41" s="1">
        <v>1</v>
      </c>
      <c r="AB41" s="1"/>
    </row>
    <row r="42" spans="1:28" ht="24" customHeight="1" x14ac:dyDescent="0.4">
      <c r="A42" s="2">
        <v>38</v>
      </c>
      <c r="B42" s="3">
        <v>6020004804</v>
      </c>
      <c r="C42" s="4" t="s">
        <v>131</v>
      </c>
      <c r="D42" s="5" t="s">
        <v>132</v>
      </c>
      <c r="E42" s="5" t="s">
        <v>133</v>
      </c>
      <c r="F42" s="4" t="s">
        <v>3351</v>
      </c>
      <c r="G42" s="46">
        <v>41.2</v>
      </c>
      <c r="H42" s="125">
        <v>2</v>
      </c>
      <c r="I42" s="7">
        <v>3.5</v>
      </c>
      <c r="J42" s="8">
        <f t="shared" si="2"/>
        <v>7</v>
      </c>
      <c r="K42" s="8">
        <f t="shared" si="3"/>
        <v>0.49000000000000005</v>
      </c>
      <c r="L42" s="8">
        <f t="shared" si="0"/>
        <v>7.49</v>
      </c>
      <c r="M42" s="8">
        <f t="shared" si="1"/>
        <v>48.690000000000005</v>
      </c>
      <c r="N42" s="7">
        <v>48.69</v>
      </c>
      <c r="O42" s="1">
        <v>1</v>
      </c>
      <c r="P42" s="1">
        <v>0</v>
      </c>
      <c r="AB42" s="1"/>
    </row>
    <row r="43" spans="1:28" ht="24" customHeight="1" x14ac:dyDescent="0.4">
      <c r="A43" s="2">
        <v>39</v>
      </c>
      <c r="B43" s="3">
        <v>6020004805</v>
      </c>
      <c r="C43" s="4" t="s">
        <v>134</v>
      </c>
      <c r="D43" s="5" t="s">
        <v>135</v>
      </c>
      <c r="E43" s="5" t="s">
        <v>136</v>
      </c>
      <c r="F43" s="4" t="s">
        <v>3347</v>
      </c>
      <c r="G43" s="46">
        <v>1625.36</v>
      </c>
      <c r="H43" s="125">
        <v>51</v>
      </c>
      <c r="I43" s="7">
        <v>3.5</v>
      </c>
      <c r="J43" s="8">
        <f t="shared" si="2"/>
        <v>178.5</v>
      </c>
      <c r="K43" s="8">
        <f t="shared" si="3"/>
        <v>12.495000000000001</v>
      </c>
      <c r="L43" s="8">
        <f t="shared" si="0"/>
        <v>191</v>
      </c>
      <c r="M43" s="8">
        <f t="shared" si="1"/>
        <v>1816.36</v>
      </c>
      <c r="N43" s="7">
        <v>1816.36</v>
      </c>
      <c r="O43" s="1">
        <v>0</v>
      </c>
      <c r="P43" s="1">
        <v>1</v>
      </c>
      <c r="AB43" s="1"/>
    </row>
    <row r="44" spans="1:28" ht="24" customHeight="1" x14ac:dyDescent="0.4">
      <c r="A44" s="2">
        <v>40</v>
      </c>
      <c r="B44" s="3">
        <v>6020004806</v>
      </c>
      <c r="C44" s="4" t="s">
        <v>137</v>
      </c>
      <c r="D44" s="5" t="s">
        <v>138</v>
      </c>
      <c r="E44" s="5" t="s">
        <v>139</v>
      </c>
      <c r="F44" s="4" t="s">
        <v>3347</v>
      </c>
      <c r="G44" s="46">
        <v>1988.63</v>
      </c>
      <c r="H44" s="125">
        <v>16</v>
      </c>
      <c r="I44" s="7">
        <v>3.5</v>
      </c>
      <c r="J44" s="8">
        <f t="shared" si="2"/>
        <v>56</v>
      </c>
      <c r="K44" s="8">
        <f t="shared" si="3"/>
        <v>3.9200000000000004</v>
      </c>
      <c r="L44" s="8">
        <f t="shared" si="0"/>
        <v>59.92</v>
      </c>
      <c r="M44" s="8">
        <f t="shared" si="1"/>
        <v>2048.5500000000002</v>
      </c>
      <c r="N44" s="7">
        <v>2048.5500000000002</v>
      </c>
      <c r="O44" s="1">
        <v>1</v>
      </c>
      <c r="P44" s="1">
        <v>0</v>
      </c>
      <c r="AB44" s="1"/>
    </row>
    <row r="45" spans="1:28" ht="24" customHeight="1" x14ac:dyDescent="0.4">
      <c r="A45" s="2">
        <v>41</v>
      </c>
      <c r="B45" s="3">
        <v>6020004807</v>
      </c>
      <c r="C45" s="4" t="s">
        <v>140</v>
      </c>
      <c r="D45" s="5" t="s">
        <v>141</v>
      </c>
      <c r="E45" s="5" t="s">
        <v>142</v>
      </c>
      <c r="F45" s="4" t="s">
        <v>3355</v>
      </c>
      <c r="G45" s="46">
        <v>692.86</v>
      </c>
      <c r="H45" s="125">
        <v>22</v>
      </c>
      <c r="I45" s="7">
        <v>3.5</v>
      </c>
      <c r="J45" s="8">
        <f t="shared" si="2"/>
        <v>77</v>
      </c>
      <c r="K45" s="8">
        <f t="shared" si="3"/>
        <v>5.3900000000000006</v>
      </c>
      <c r="L45" s="8">
        <f t="shared" si="0"/>
        <v>82.39</v>
      </c>
      <c r="M45" s="8">
        <f t="shared" si="1"/>
        <v>775.25</v>
      </c>
      <c r="N45" s="7">
        <v>775.25</v>
      </c>
      <c r="O45" s="1">
        <v>0</v>
      </c>
      <c r="P45" s="1">
        <v>1</v>
      </c>
      <c r="AB45" s="1"/>
    </row>
    <row r="46" spans="1:28" ht="24" customHeight="1" x14ac:dyDescent="0.4">
      <c r="A46" s="2">
        <v>42</v>
      </c>
      <c r="B46" s="3">
        <v>6020004808</v>
      </c>
      <c r="C46" s="4" t="s">
        <v>143</v>
      </c>
      <c r="D46" s="5" t="s">
        <v>144</v>
      </c>
      <c r="E46" s="5" t="s">
        <v>145</v>
      </c>
      <c r="F46" s="4" t="s">
        <v>3347</v>
      </c>
      <c r="G46" s="46">
        <v>1232.1400000000001</v>
      </c>
      <c r="H46" s="125">
        <v>26</v>
      </c>
      <c r="I46" s="7">
        <v>3.5</v>
      </c>
      <c r="J46" s="8">
        <f t="shared" si="2"/>
        <v>91</v>
      </c>
      <c r="K46" s="8">
        <f t="shared" si="3"/>
        <v>6.370000000000001</v>
      </c>
      <c r="L46" s="8">
        <f t="shared" si="0"/>
        <v>97.37</v>
      </c>
      <c r="M46" s="8">
        <f t="shared" si="1"/>
        <v>1329.5100000000002</v>
      </c>
      <c r="N46" s="7">
        <v>1329.51</v>
      </c>
      <c r="O46" s="1">
        <v>1</v>
      </c>
      <c r="P46" s="1">
        <v>0</v>
      </c>
      <c r="AB46" s="1"/>
    </row>
    <row r="47" spans="1:28" ht="24" customHeight="1" x14ac:dyDescent="0.4">
      <c r="A47" s="2">
        <v>43</v>
      </c>
      <c r="B47" s="3">
        <v>6020004809</v>
      </c>
      <c r="C47" s="4" t="s">
        <v>146</v>
      </c>
      <c r="D47" s="5" t="s">
        <v>147</v>
      </c>
      <c r="E47" s="5" t="s">
        <v>148</v>
      </c>
      <c r="F47" s="4" t="s">
        <v>3347</v>
      </c>
      <c r="G47" s="46">
        <v>1408.16</v>
      </c>
      <c r="H47" s="125">
        <v>37</v>
      </c>
      <c r="I47" s="7">
        <v>3.5</v>
      </c>
      <c r="J47" s="8">
        <f t="shared" si="2"/>
        <v>129.5</v>
      </c>
      <c r="K47" s="8">
        <f t="shared" si="3"/>
        <v>9.0650000000000013</v>
      </c>
      <c r="L47" s="8">
        <f t="shared" si="0"/>
        <v>138.57</v>
      </c>
      <c r="M47" s="8">
        <f t="shared" si="1"/>
        <v>1546.73</v>
      </c>
      <c r="N47" s="7">
        <v>1546.73</v>
      </c>
      <c r="O47" s="1">
        <v>0</v>
      </c>
      <c r="P47" s="1">
        <v>1</v>
      </c>
      <c r="AB47" s="1"/>
    </row>
    <row r="48" spans="1:28" ht="24" customHeight="1" x14ac:dyDescent="0.4">
      <c r="A48" s="2">
        <v>44</v>
      </c>
      <c r="B48" s="3">
        <v>6020004810</v>
      </c>
      <c r="C48" s="4" t="s">
        <v>149</v>
      </c>
      <c r="D48" s="5" t="s">
        <v>147</v>
      </c>
      <c r="E48" s="5" t="s">
        <v>150</v>
      </c>
      <c r="F48" s="4" t="s">
        <v>3347</v>
      </c>
      <c r="G48" s="46">
        <v>2602.8000000000002</v>
      </c>
      <c r="H48" s="125">
        <v>55</v>
      </c>
      <c r="I48" s="7">
        <v>3.5</v>
      </c>
      <c r="J48" s="8">
        <f t="shared" si="2"/>
        <v>192.5</v>
      </c>
      <c r="K48" s="8">
        <f t="shared" si="3"/>
        <v>13.475000000000001</v>
      </c>
      <c r="L48" s="8">
        <f t="shared" si="0"/>
        <v>205.98</v>
      </c>
      <c r="M48" s="8">
        <f t="shared" si="1"/>
        <v>2808.78</v>
      </c>
      <c r="N48" s="7">
        <v>2808.78</v>
      </c>
      <c r="O48" s="1">
        <v>1</v>
      </c>
      <c r="P48" s="1">
        <v>0</v>
      </c>
      <c r="AB48" s="1"/>
    </row>
    <row r="49" spans="1:28" ht="24" customHeight="1" x14ac:dyDescent="0.4">
      <c r="A49" s="2">
        <v>45</v>
      </c>
      <c r="B49" s="3">
        <v>6020004811</v>
      </c>
      <c r="C49" s="4" t="s">
        <v>165</v>
      </c>
      <c r="D49" s="5" t="s">
        <v>166</v>
      </c>
      <c r="E49" s="5" t="s">
        <v>167</v>
      </c>
      <c r="F49" s="4" t="s">
        <v>3347</v>
      </c>
      <c r="G49" s="46">
        <v>2932.36</v>
      </c>
      <c r="H49" s="125">
        <v>55</v>
      </c>
      <c r="I49" s="7">
        <v>3.5</v>
      </c>
      <c r="J49" s="8">
        <f t="shared" si="2"/>
        <v>192.5</v>
      </c>
      <c r="K49" s="8">
        <f t="shared" si="3"/>
        <v>13.475000000000001</v>
      </c>
      <c r="L49" s="8">
        <f t="shared" si="0"/>
        <v>205.98</v>
      </c>
      <c r="M49" s="8">
        <f t="shared" si="1"/>
        <v>3138.34</v>
      </c>
      <c r="N49" s="7">
        <v>3138.34</v>
      </c>
      <c r="O49" s="1"/>
      <c r="P49" s="1">
        <v>1</v>
      </c>
      <c r="AB49" s="1"/>
    </row>
    <row r="50" spans="1:28" ht="24" customHeight="1" x14ac:dyDescent="0.4">
      <c r="A50" s="2">
        <v>46</v>
      </c>
      <c r="B50" s="3">
        <v>6020004812</v>
      </c>
      <c r="C50" s="4" t="s">
        <v>171</v>
      </c>
      <c r="D50" s="5" t="s">
        <v>52</v>
      </c>
      <c r="E50" s="5" t="s">
        <v>172</v>
      </c>
      <c r="F50" s="4" t="s">
        <v>173</v>
      </c>
      <c r="G50" s="46">
        <v>295.87</v>
      </c>
      <c r="H50" s="125">
        <v>0</v>
      </c>
      <c r="I50" s="7">
        <v>3.5</v>
      </c>
      <c r="J50" s="8">
        <f t="shared" si="2"/>
        <v>0</v>
      </c>
      <c r="K50" s="8">
        <f t="shared" si="3"/>
        <v>0</v>
      </c>
      <c r="L50" s="8">
        <f t="shared" si="0"/>
        <v>0</v>
      </c>
      <c r="M50" s="8">
        <f t="shared" si="1"/>
        <v>295.87</v>
      </c>
      <c r="N50" s="7">
        <v>295.87</v>
      </c>
      <c r="O50" s="1"/>
      <c r="P50" s="1">
        <v>0</v>
      </c>
      <c r="AB50" s="1"/>
    </row>
    <row r="51" spans="1:28" ht="24" customHeight="1" x14ac:dyDescent="0.4">
      <c r="A51" s="2">
        <v>47</v>
      </c>
      <c r="B51" s="3">
        <v>6020004813</v>
      </c>
      <c r="C51" s="4" t="s">
        <v>174</v>
      </c>
      <c r="D51" s="5" t="s">
        <v>175</v>
      </c>
      <c r="E51" s="5" t="s">
        <v>172</v>
      </c>
      <c r="F51" s="4" t="s">
        <v>3347</v>
      </c>
      <c r="G51" s="46">
        <v>805.21</v>
      </c>
      <c r="H51" s="125">
        <v>19</v>
      </c>
      <c r="I51" s="7">
        <v>3.5</v>
      </c>
      <c r="J51" s="8">
        <f t="shared" si="2"/>
        <v>66.5</v>
      </c>
      <c r="K51" s="8">
        <f t="shared" si="3"/>
        <v>4.6550000000000002</v>
      </c>
      <c r="L51" s="8">
        <f t="shared" si="0"/>
        <v>71.160000000000011</v>
      </c>
      <c r="M51" s="8">
        <f t="shared" si="1"/>
        <v>876.37</v>
      </c>
      <c r="N51" s="7">
        <v>876.37</v>
      </c>
      <c r="O51" s="1"/>
      <c r="P51" s="1">
        <v>1</v>
      </c>
      <c r="AB51" s="1"/>
    </row>
    <row r="52" spans="1:28" ht="24" customHeight="1" x14ac:dyDescent="0.4">
      <c r="A52" s="2">
        <v>48</v>
      </c>
      <c r="B52" s="3">
        <v>6020004814</v>
      </c>
      <c r="C52" s="4" t="s">
        <v>176</v>
      </c>
      <c r="D52" s="5" t="s">
        <v>177</v>
      </c>
      <c r="E52" s="5" t="s">
        <v>178</v>
      </c>
      <c r="F52" s="4" t="s">
        <v>3347</v>
      </c>
      <c r="G52" s="46">
        <v>932.54</v>
      </c>
      <c r="H52" s="125">
        <v>13</v>
      </c>
      <c r="I52" s="7">
        <v>3.5</v>
      </c>
      <c r="J52" s="8">
        <f t="shared" si="2"/>
        <v>45.5</v>
      </c>
      <c r="K52" s="8">
        <f t="shared" si="3"/>
        <v>3.1850000000000005</v>
      </c>
      <c r="L52" s="8">
        <f t="shared" si="0"/>
        <v>48.69</v>
      </c>
      <c r="M52" s="8">
        <f t="shared" si="1"/>
        <v>981.23</v>
      </c>
      <c r="N52" s="7">
        <v>981.23</v>
      </c>
      <c r="O52" s="1"/>
      <c r="P52" s="1">
        <v>0</v>
      </c>
      <c r="AB52" s="1"/>
    </row>
    <row r="53" spans="1:28" ht="24" customHeight="1" x14ac:dyDescent="0.4">
      <c r="A53" s="2">
        <v>49</v>
      </c>
      <c r="B53" s="3">
        <v>6020004815</v>
      </c>
      <c r="C53" s="4" t="s">
        <v>179</v>
      </c>
      <c r="D53" s="5" t="s">
        <v>177</v>
      </c>
      <c r="E53" s="5" t="s">
        <v>180</v>
      </c>
      <c r="F53" s="4" t="s">
        <v>3347</v>
      </c>
      <c r="G53" s="46">
        <v>760.27</v>
      </c>
      <c r="H53" s="125">
        <v>16</v>
      </c>
      <c r="I53" s="7">
        <v>3.5</v>
      </c>
      <c r="J53" s="8">
        <f t="shared" si="2"/>
        <v>56</v>
      </c>
      <c r="K53" s="8">
        <f t="shared" si="3"/>
        <v>3.9200000000000004</v>
      </c>
      <c r="L53" s="8">
        <f t="shared" si="0"/>
        <v>59.92</v>
      </c>
      <c r="M53" s="8">
        <f t="shared" si="1"/>
        <v>820.18999999999994</v>
      </c>
      <c r="N53" s="7">
        <v>820.19</v>
      </c>
      <c r="O53" s="1"/>
      <c r="P53" s="1">
        <v>1</v>
      </c>
      <c r="AB53" s="1"/>
    </row>
    <row r="54" spans="1:28" ht="24" customHeight="1" x14ac:dyDescent="0.4">
      <c r="A54" s="2">
        <v>50</v>
      </c>
      <c r="B54" s="3">
        <v>6020004816</v>
      </c>
      <c r="C54" s="4" t="s">
        <v>184</v>
      </c>
      <c r="D54" s="5" t="s">
        <v>185</v>
      </c>
      <c r="E54" s="5" t="s">
        <v>186</v>
      </c>
      <c r="F54" s="4" t="s">
        <v>3251</v>
      </c>
      <c r="G54" s="46">
        <v>22.49</v>
      </c>
      <c r="H54" s="125">
        <v>1</v>
      </c>
      <c r="I54" s="7">
        <v>3.5</v>
      </c>
      <c r="J54" s="8">
        <f t="shared" si="2"/>
        <v>3.5</v>
      </c>
      <c r="K54" s="8">
        <f t="shared" si="3"/>
        <v>0.24500000000000002</v>
      </c>
      <c r="L54" s="8">
        <f t="shared" si="0"/>
        <v>3.75</v>
      </c>
      <c r="M54" s="8">
        <f t="shared" si="1"/>
        <v>26.24</v>
      </c>
      <c r="N54" s="7">
        <v>26.24</v>
      </c>
      <c r="O54" s="1"/>
      <c r="P54" s="1">
        <v>0</v>
      </c>
      <c r="AB54" s="1"/>
    </row>
    <row r="55" spans="1:28" ht="24" customHeight="1" x14ac:dyDescent="0.4">
      <c r="A55" s="2">
        <v>51</v>
      </c>
      <c r="B55" s="3">
        <v>6020004817</v>
      </c>
      <c r="C55" s="4" t="s">
        <v>187</v>
      </c>
      <c r="D55" s="5" t="s">
        <v>132</v>
      </c>
      <c r="E55" s="5" t="s">
        <v>186</v>
      </c>
      <c r="F55" s="4" t="s">
        <v>3357</v>
      </c>
      <c r="G55" s="46">
        <v>198.51</v>
      </c>
      <c r="H55" s="125">
        <v>5</v>
      </c>
      <c r="I55" s="7">
        <v>3.5</v>
      </c>
      <c r="J55" s="8">
        <f t="shared" si="2"/>
        <v>17.5</v>
      </c>
      <c r="K55" s="8">
        <f t="shared" si="3"/>
        <v>1.2250000000000001</v>
      </c>
      <c r="L55" s="8">
        <f t="shared" si="0"/>
        <v>18.73</v>
      </c>
      <c r="M55" s="8">
        <f t="shared" si="1"/>
        <v>217.23999999999998</v>
      </c>
      <c r="N55" s="7">
        <v>217.24</v>
      </c>
      <c r="O55" s="1"/>
      <c r="P55" s="1">
        <v>1</v>
      </c>
      <c r="AB55" s="1"/>
    </row>
    <row r="56" spans="1:28" ht="24" customHeight="1" x14ac:dyDescent="0.4">
      <c r="A56" s="2">
        <v>52</v>
      </c>
      <c r="B56" s="3">
        <v>6020004818</v>
      </c>
      <c r="C56" s="4" t="s">
        <v>188</v>
      </c>
      <c r="D56" s="5" t="s">
        <v>189</v>
      </c>
      <c r="E56" s="5" t="s">
        <v>190</v>
      </c>
      <c r="F56" s="4" t="s">
        <v>69</v>
      </c>
      <c r="G56" s="46">
        <v>0</v>
      </c>
      <c r="H56" s="125">
        <v>87</v>
      </c>
      <c r="I56" s="7">
        <v>3.5</v>
      </c>
      <c r="J56" s="8">
        <f t="shared" si="2"/>
        <v>304.5</v>
      </c>
      <c r="K56" s="8">
        <f t="shared" si="3"/>
        <v>21.315000000000001</v>
      </c>
      <c r="L56" s="8">
        <f t="shared" si="0"/>
        <v>325.82</v>
      </c>
      <c r="M56" s="8">
        <f t="shared" si="1"/>
        <v>325.82</v>
      </c>
      <c r="N56" s="7">
        <v>325.82</v>
      </c>
      <c r="O56" s="1"/>
      <c r="P56" s="1">
        <v>0</v>
      </c>
      <c r="AB56" s="1"/>
    </row>
    <row r="57" spans="1:28" ht="24" customHeight="1" x14ac:dyDescent="0.4">
      <c r="A57" s="2">
        <v>53</v>
      </c>
      <c r="B57" s="3">
        <v>6020004819</v>
      </c>
      <c r="C57" s="4" t="s">
        <v>191</v>
      </c>
      <c r="D57" s="5" t="s">
        <v>192</v>
      </c>
      <c r="E57" s="5" t="s">
        <v>193</v>
      </c>
      <c r="F57" s="4" t="s">
        <v>3358</v>
      </c>
      <c r="G57" s="46">
        <v>535.55999999999995</v>
      </c>
      <c r="H57" s="125">
        <v>7</v>
      </c>
      <c r="I57" s="7">
        <v>3.5</v>
      </c>
      <c r="J57" s="8">
        <f t="shared" si="2"/>
        <v>24.5</v>
      </c>
      <c r="K57" s="8">
        <f t="shared" si="3"/>
        <v>1.7150000000000001</v>
      </c>
      <c r="L57" s="8">
        <f t="shared" si="0"/>
        <v>26.220000000000002</v>
      </c>
      <c r="M57" s="8">
        <f t="shared" si="1"/>
        <v>561.78</v>
      </c>
      <c r="N57" s="7">
        <v>561.78</v>
      </c>
      <c r="O57" s="1"/>
      <c r="P57" s="1">
        <v>1</v>
      </c>
      <c r="AB57" s="1"/>
    </row>
    <row r="58" spans="1:28" ht="24" customHeight="1" x14ac:dyDescent="0.4">
      <c r="A58" s="2">
        <v>54</v>
      </c>
      <c r="B58" s="3">
        <v>6020004820</v>
      </c>
      <c r="C58" s="4" t="s">
        <v>194</v>
      </c>
      <c r="D58" s="5" t="s">
        <v>195</v>
      </c>
      <c r="E58" s="5" t="s">
        <v>196</v>
      </c>
      <c r="F58" s="4" t="s">
        <v>3347</v>
      </c>
      <c r="G58" s="46">
        <v>1366.96</v>
      </c>
      <c r="H58" s="125">
        <v>35</v>
      </c>
      <c r="I58" s="7">
        <v>3.5</v>
      </c>
      <c r="J58" s="8">
        <f t="shared" si="2"/>
        <v>122.5</v>
      </c>
      <c r="K58" s="8">
        <f t="shared" si="3"/>
        <v>8.5750000000000011</v>
      </c>
      <c r="L58" s="8">
        <f t="shared" si="0"/>
        <v>131.07999999999998</v>
      </c>
      <c r="M58" s="8">
        <f t="shared" si="1"/>
        <v>1498.04</v>
      </c>
      <c r="N58" s="7">
        <v>1498.04</v>
      </c>
      <c r="O58" s="1"/>
      <c r="P58" s="1">
        <v>0</v>
      </c>
      <c r="AB58" s="1"/>
    </row>
    <row r="59" spans="1:28" ht="24" customHeight="1" x14ac:dyDescent="0.4">
      <c r="A59" s="2">
        <v>55</v>
      </c>
      <c r="B59" s="3">
        <v>6020004821</v>
      </c>
      <c r="C59" s="4" t="s">
        <v>200</v>
      </c>
      <c r="D59" s="5" t="s">
        <v>201</v>
      </c>
      <c r="E59" s="5" t="s">
        <v>202</v>
      </c>
      <c r="F59" s="4" t="s">
        <v>3347</v>
      </c>
      <c r="G59" s="46">
        <v>1793.89</v>
      </c>
      <c r="H59" s="125">
        <v>41</v>
      </c>
      <c r="I59" s="7">
        <v>3.5</v>
      </c>
      <c r="J59" s="8">
        <f t="shared" si="2"/>
        <v>143.5</v>
      </c>
      <c r="K59" s="8">
        <f t="shared" si="3"/>
        <v>10.045000000000002</v>
      </c>
      <c r="L59" s="8">
        <f t="shared" si="0"/>
        <v>153.54999999999998</v>
      </c>
      <c r="M59" s="8">
        <f t="shared" si="1"/>
        <v>1947.44</v>
      </c>
      <c r="N59" s="7">
        <v>1947.44</v>
      </c>
      <c r="O59" s="1"/>
      <c r="P59" s="1">
        <v>1</v>
      </c>
      <c r="AB59" s="1"/>
    </row>
    <row r="60" spans="1:28" ht="24" customHeight="1" x14ac:dyDescent="0.4">
      <c r="A60" s="2">
        <v>56</v>
      </c>
      <c r="B60" s="3">
        <v>6020004822</v>
      </c>
      <c r="C60" s="4" t="s">
        <v>203</v>
      </c>
      <c r="D60" s="5" t="s">
        <v>204</v>
      </c>
      <c r="E60" s="5" t="s">
        <v>205</v>
      </c>
      <c r="F60" s="4" t="s">
        <v>3347</v>
      </c>
      <c r="G60" s="46">
        <v>1059.8499999999999</v>
      </c>
      <c r="H60" s="125">
        <v>29</v>
      </c>
      <c r="I60" s="7">
        <v>3.5</v>
      </c>
      <c r="J60" s="8">
        <f t="shared" si="2"/>
        <v>101.5</v>
      </c>
      <c r="K60" s="8">
        <f t="shared" si="3"/>
        <v>7.1050000000000004</v>
      </c>
      <c r="L60" s="8">
        <f t="shared" si="0"/>
        <v>108.61</v>
      </c>
      <c r="M60" s="8">
        <f t="shared" si="1"/>
        <v>1168.4599999999998</v>
      </c>
      <c r="N60" s="7">
        <v>1168.46</v>
      </c>
      <c r="O60" s="1"/>
      <c r="P60" s="1">
        <v>0</v>
      </c>
      <c r="AB60" s="1"/>
    </row>
    <row r="61" spans="1:28" ht="24" customHeight="1" x14ac:dyDescent="0.4">
      <c r="A61" s="2">
        <v>57</v>
      </c>
      <c r="B61" s="3">
        <v>6020004823</v>
      </c>
      <c r="C61" s="4" t="s">
        <v>206</v>
      </c>
      <c r="D61" s="5" t="s">
        <v>207</v>
      </c>
      <c r="E61" s="5" t="s">
        <v>208</v>
      </c>
      <c r="F61" s="4" t="s">
        <v>3358</v>
      </c>
      <c r="G61" s="46">
        <v>2071.02</v>
      </c>
      <c r="H61" s="125">
        <v>41</v>
      </c>
      <c r="I61" s="7">
        <v>3.5</v>
      </c>
      <c r="J61" s="8">
        <f t="shared" si="2"/>
        <v>143.5</v>
      </c>
      <c r="K61" s="8">
        <f t="shared" si="3"/>
        <v>10.045000000000002</v>
      </c>
      <c r="L61" s="8">
        <f t="shared" si="0"/>
        <v>153.54999999999998</v>
      </c>
      <c r="M61" s="8">
        <f t="shared" si="1"/>
        <v>2224.5700000000002</v>
      </c>
      <c r="N61" s="7">
        <v>2224.5700000000002</v>
      </c>
      <c r="O61" s="1"/>
      <c r="P61" s="1">
        <v>1</v>
      </c>
      <c r="AB61" s="1"/>
    </row>
    <row r="62" spans="1:28" ht="24" customHeight="1" x14ac:dyDescent="0.4">
      <c r="A62" s="2">
        <v>58</v>
      </c>
      <c r="B62" s="3">
        <v>6020004824</v>
      </c>
      <c r="C62" s="4" t="s">
        <v>209</v>
      </c>
      <c r="D62" s="5" t="s">
        <v>207</v>
      </c>
      <c r="E62" s="5" t="s">
        <v>210</v>
      </c>
      <c r="F62" s="4" t="s">
        <v>3347</v>
      </c>
      <c r="G62" s="46">
        <v>1561.68</v>
      </c>
      <c r="H62" s="125">
        <v>38</v>
      </c>
      <c r="I62" s="7">
        <v>3.5</v>
      </c>
      <c r="J62" s="8">
        <f t="shared" si="2"/>
        <v>133</v>
      </c>
      <c r="K62" s="8">
        <f t="shared" si="3"/>
        <v>9.31</v>
      </c>
      <c r="L62" s="8">
        <f t="shared" si="0"/>
        <v>142.31</v>
      </c>
      <c r="M62" s="8">
        <f t="shared" si="1"/>
        <v>1703.99</v>
      </c>
      <c r="N62" s="7">
        <v>1703.99</v>
      </c>
      <c r="O62" s="1"/>
      <c r="P62" s="1">
        <v>0</v>
      </c>
      <c r="AB62" s="1"/>
    </row>
    <row r="63" spans="1:28" ht="24" customHeight="1" x14ac:dyDescent="0.4">
      <c r="A63" s="2">
        <v>59</v>
      </c>
      <c r="B63" s="3">
        <v>6020004825</v>
      </c>
      <c r="C63" s="4" t="s">
        <v>211</v>
      </c>
      <c r="D63" s="5" t="s">
        <v>212</v>
      </c>
      <c r="E63" s="5" t="s">
        <v>213</v>
      </c>
      <c r="F63" s="4" t="s">
        <v>3347</v>
      </c>
      <c r="G63" s="46">
        <v>1745.19</v>
      </c>
      <c r="H63" s="125">
        <v>14</v>
      </c>
      <c r="I63" s="7">
        <v>3.5</v>
      </c>
      <c r="J63" s="8">
        <f t="shared" si="2"/>
        <v>49</v>
      </c>
      <c r="K63" s="8">
        <f t="shared" si="3"/>
        <v>3.43</v>
      </c>
      <c r="L63" s="8">
        <f t="shared" si="0"/>
        <v>52.43</v>
      </c>
      <c r="M63" s="8">
        <f t="shared" si="1"/>
        <v>1797.6200000000001</v>
      </c>
      <c r="N63" s="7">
        <v>1797.62</v>
      </c>
      <c r="O63" s="1"/>
      <c r="P63" s="1">
        <v>1</v>
      </c>
      <c r="AB63" s="1"/>
    </row>
    <row r="64" spans="1:28" ht="24" customHeight="1" x14ac:dyDescent="0.4">
      <c r="A64" s="2">
        <v>60</v>
      </c>
      <c r="B64" s="3">
        <v>6020004826</v>
      </c>
      <c r="C64" s="4" t="s">
        <v>226</v>
      </c>
      <c r="D64" s="5" t="s">
        <v>227</v>
      </c>
      <c r="E64" s="5" t="s">
        <v>228</v>
      </c>
      <c r="F64" s="4" t="s">
        <v>69</v>
      </c>
      <c r="G64" s="46">
        <v>0</v>
      </c>
      <c r="H64" s="125">
        <v>4</v>
      </c>
      <c r="I64" s="7">
        <v>3.5</v>
      </c>
      <c r="J64" s="8">
        <f t="shared" si="2"/>
        <v>14</v>
      </c>
      <c r="K64" s="8">
        <f t="shared" si="3"/>
        <v>0.98000000000000009</v>
      </c>
      <c r="L64" s="8">
        <f t="shared" si="0"/>
        <v>14.98</v>
      </c>
      <c r="M64" s="8">
        <f t="shared" si="1"/>
        <v>14.98</v>
      </c>
      <c r="N64" s="7">
        <v>14.98</v>
      </c>
      <c r="O64" s="1"/>
      <c r="P64" s="1">
        <v>0</v>
      </c>
      <c r="AB64" s="1"/>
    </row>
    <row r="65" spans="1:28" ht="24" customHeight="1" x14ac:dyDescent="0.4">
      <c r="A65" s="2">
        <v>61</v>
      </c>
      <c r="B65" s="3">
        <v>6020004827</v>
      </c>
      <c r="C65" s="4" t="s">
        <v>218</v>
      </c>
      <c r="D65" s="5" t="s">
        <v>219</v>
      </c>
      <c r="E65" s="5" t="s">
        <v>220</v>
      </c>
      <c r="F65" s="4" t="s">
        <v>69</v>
      </c>
      <c r="G65" s="46">
        <v>0</v>
      </c>
      <c r="H65" s="125">
        <v>37</v>
      </c>
      <c r="I65" s="7">
        <v>3.5</v>
      </c>
      <c r="J65" s="8">
        <f t="shared" si="2"/>
        <v>129.5</v>
      </c>
      <c r="K65" s="8">
        <f t="shared" si="3"/>
        <v>9.0650000000000013</v>
      </c>
      <c r="L65" s="8">
        <f t="shared" si="0"/>
        <v>138.57</v>
      </c>
      <c r="M65" s="8">
        <f t="shared" si="1"/>
        <v>138.57</v>
      </c>
      <c r="N65" s="7">
        <v>138.57</v>
      </c>
      <c r="O65" s="1"/>
      <c r="P65" s="1">
        <v>1</v>
      </c>
      <c r="AB65" s="1"/>
    </row>
    <row r="66" spans="1:28" ht="24" customHeight="1" x14ac:dyDescent="0.4">
      <c r="A66" s="2">
        <v>62</v>
      </c>
      <c r="B66" s="3">
        <v>6020004828</v>
      </c>
      <c r="C66" s="4" t="s">
        <v>229</v>
      </c>
      <c r="D66" s="5" t="s">
        <v>230</v>
      </c>
      <c r="E66" s="5" t="s">
        <v>231</v>
      </c>
      <c r="F66" s="4" t="s">
        <v>3347</v>
      </c>
      <c r="G66" s="46">
        <v>2621.53</v>
      </c>
      <c r="H66" s="125">
        <v>38</v>
      </c>
      <c r="I66" s="7">
        <v>3.5</v>
      </c>
      <c r="J66" s="8">
        <f t="shared" si="2"/>
        <v>133</v>
      </c>
      <c r="K66" s="8">
        <f t="shared" si="3"/>
        <v>9.31</v>
      </c>
      <c r="L66" s="8">
        <f t="shared" si="0"/>
        <v>142.31</v>
      </c>
      <c r="M66" s="8">
        <f t="shared" si="1"/>
        <v>2763.84</v>
      </c>
      <c r="N66" s="7">
        <v>2763.84</v>
      </c>
      <c r="O66" s="1"/>
      <c r="P66" s="1">
        <v>0</v>
      </c>
      <c r="AB66" s="1"/>
    </row>
    <row r="67" spans="1:28" ht="24" customHeight="1" x14ac:dyDescent="0.4">
      <c r="A67" s="2">
        <v>63</v>
      </c>
      <c r="B67" s="3">
        <v>6020004829</v>
      </c>
      <c r="C67" s="4" t="s">
        <v>232</v>
      </c>
      <c r="D67" s="5" t="s">
        <v>233</v>
      </c>
      <c r="E67" s="5" t="s">
        <v>234</v>
      </c>
      <c r="F67" s="4" t="s">
        <v>3347</v>
      </c>
      <c r="G67" s="46">
        <v>580.49</v>
      </c>
      <c r="H67" s="125">
        <v>10</v>
      </c>
      <c r="I67" s="7">
        <v>3.5</v>
      </c>
      <c r="J67" s="8">
        <f t="shared" si="2"/>
        <v>35</v>
      </c>
      <c r="K67" s="8">
        <f t="shared" si="3"/>
        <v>2.4500000000000002</v>
      </c>
      <c r="L67" s="8">
        <f t="shared" si="0"/>
        <v>37.450000000000003</v>
      </c>
      <c r="M67" s="8">
        <f t="shared" si="1"/>
        <v>617.94000000000005</v>
      </c>
      <c r="N67" s="7">
        <v>617.94000000000005</v>
      </c>
      <c r="O67" s="1"/>
      <c r="P67" s="1">
        <v>1</v>
      </c>
      <c r="AB67" s="1"/>
    </row>
    <row r="68" spans="1:28" ht="24" customHeight="1" x14ac:dyDescent="0.4">
      <c r="A68" s="2">
        <v>64</v>
      </c>
      <c r="B68" s="3">
        <v>6020004830</v>
      </c>
      <c r="C68" s="4" t="s">
        <v>242</v>
      </c>
      <c r="D68" s="5" t="s">
        <v>241</v>
      </c>
      <c r="E68" s="5" t="s">
        <v>243</v>
      </c>
      <c r="F68" s="4" t="s">
        <v>69</v>
      </c>
      <c r="G68" s="46">
        <v>0</v>
      </c>
      <c r="H68" s="125">
        <v>81</v>
      </c>
      <c r="I68" s="7">
        <v>3.5</v>
      </c>
      <c r="J68" s="8">
        <f t="shared" si="2"/>
        <v>283.5</v>
      </c>
      <c r="K68" s="8">
        <f t="shared" si="3"/>
        <v>19.845000000000002</v>
      </c>
      <c r="L68" s="8">
        <f t="shared" si="0"/>
        <v>303.34999999999997</v>
      </c>
      <c r="M68" s="8">
        <f t="shared" si="1"/>
        <v>303.34999999999997</v>
      </c>
      <c r="N68" s="7">
        <v>303.35000000000002</v>
      </c>
      <c r="O68" s="1"/>
      <c r="P68" s="1">
        <v>0</v>
      </c>
      <c r="AB68" s="1"/>
    </row>
    <row r="69" spans="1:28" ht="24" customHeight="1" x14ac:dyDescent="0.4">
      <c r="A69" s="2">
        <v>65</v>
      </c>
      <c r="B69" s="3">
        <v>6020004831</v>
      </c>
      <c r="C69" s="4" t="s">
        <v>249</v>
      </c>
      <c r="D69" s="5" t="s">
        <v>250</v>
      </c>
      <c r="E69" s="5" t="s">
        <v>251</v>
      </c>
      <c r="F69" s="4" t="s">
        <v>3347</v>
      </c>
      <c r="G69" s="46">
        <v>2044.8</v>
      </c>
      <c r="H69" s="125">
        <v>41</v>
      </c>
      <c r="I69" s="7">
        <v>3.5</v>
      </c>
      <c r="J69" s="8">
        <f t="shared" si="2"/>
        <v>143.5</v>
      </c>
      <c r="K69" s="8">
        <f t="shared" si="3"/>
        <v>10.045000000000002</v>
      </c>
      <c r="L69" s="8">
        <f t="shared" ref="L69:L132" si="4">ROUNDUP(J69+K69,2)</f>
        <v>153.54999999999998</v>
      </c>
      <c r="M69" s="8">
        <f t="shared" ref="M69:M132" si="5">SUM(G69+L69)</f>
        <v>2198.35</v>
      </c>
      <c r="N69" s="7">
        <v>2198.35</v>
      </c>
      <c r="O69" s="1"/>
      <c r="P69" s="1">
        <v>1</v>
      </c>
      <c r="AB69" s="1"/>
    </row>
    <row r="70" spans="1:28" ht="24" customHeight="1" x14ac:dyDescent="0.4">
      <c r="A70" s="2">
        <v>66</v>
      </c>
      <c r="B70" s="3">
        <v>6020004832</v>
      </c>
      <c r="C70" s="4" t="s">
        <v>255</v>
      </c>
      <c r="D70" s="5" t="s">
        <v>256</v>
      </c>
      <c r="E70" s="5" t="s">
        <v>257</v>
      </c>
      <c r="F70" s="4" t="s">
        <v>69</v>
      </c>
      <c r="G70" s="46">
        <v>0</v>
      </c>
      <c r="H70" s="125">
        <v>137</v>
      </c>
      <c r="I70" s="7">
        <v>3.5</v>
      </c>
      <c r="J70" s="8">
        <f t="shared" si="2"/>
        <v>479.5</v>
      </c>
      <c r="K70" s="8">
        <f t="shared" si="3"/>
        <v>33.565000000000005</v>
      </c>
      <c r="L70" s="8">
        <f t="shared" si="4"/>
        <v>513.06999999999994</v>
      </c>
      <c r="M70" s="8">
        <f t="shared" si="5"/>
        <v>513.06999999999994</v>
      </c>
      <c r="N70" s="7">
        <v>513.07000000000005</v>
      </c>
      <c r="O70" s="1"/>
      <c r="P70" s="1">
        <v>0</v>
      </c>
      <c r="AB70" s="1"/>
    </row>
    <row r="71" spans="1:28" ht="24" customHeight="1" x14ac:dyDescent="0.4">
      <c r="A71" s="2">
        <v>67</v>
      </c>
      <c r="B71" s="3">
        <v>6020004833</v>
      </c>
      <c r="C71" s="4" t="s">
        <v>258</v>
      </c>
      <c r="D71" s="5" t="s">
        <v>3798</v>
      </c>
      <c r="E71" s="5" t="s">
        <v>257</v>
      </c>
      <c r="F71" s="4" t="s">
        <v>69</v>
      </c>
      <c r="G71" s="46">
        <v>0</v>
      </c>
      <c r="H71" s="125">
        <v>63</v>
      </c>
      <c r="I71" s="7">
        <v>3.5</v>
      </c>
      <c r="J71" s="8">
        <f t="shared" ref="J71:J134" si="6">H71*I71</f>
        <v>220.5</v>
      </c>
      <c r="K71" s="8">
        <f t="shared" ref="K71:K134" si="7">J71*7%</f>
        <v>15.435000000000002</v>
      </c>
      <c r="L71" s="8">
        <f t="shared" si="4"/>
        <v>235.94</v>
      </c>
      <c r="M71" s="8">
        <f t="shared" si="5"/>
        <v>235.94</v>
      </c>
      <c r="N71" s="7">
        <v>235.94</v>
      </c>
      <c r="O71" s="1"/>
      <c r="P71" s="1">
        <v>1</v>
      </c>
      <c r="AB71" s="1"/>
    </row>
    <row r="72" spans="1:28" ht="24" customHeight="1" x14ac:dyDescent="0.4">
      <c r="A72" s="2">
        <v>68</v>
      </c>
      <c r="B72" s="3">
        <v>6020004834</v>
      </c>
      <c r="C72" s="4" t="s">
        <v>259</v>
      </c>
      <c r="D72" s="5" t="s">
        <v>260</v>
      </c>
      <c r="E72" s="5" t="s">
        <v>261</v>
      </c>
      <c r="F72" s="4" t="s">
        <v>69</v>
      </c>
      <c r="G72" s="46">
        <v>0</v>
      </c>
      <c r="H72" s="125">
        <v>42</v>
      </c>
      <c r="I72" s="7">
        <v>3.5</v>
      </c>
      <c r="J72" s="8">
        <f t="shared" si="6"/>
        <v>147</v>
      </c>
      <c r="K72" s="8">
        <f t="shared" si="7"/>
        <v>10.290000000000001</v>
      </c>
      <c r="L72" s="8">
        <f t="shared" si="4"/>
        <v>157.29</v>
      </c>
      <c r="M72" s="8">
        <f t="shared" si="5"/>
        <v>157.29</v>
      </c>
      <c r="N72" s="7">
        <v>157.29</v>
      </c>
      <c r="O72" s="1"/>
      <c r="P72" s="1">
        <v>0</v>
      </c>
      <c r="AB72" s="1"/>
    </row>
    <row r="73" spans="1:28" ht="24" customHeight="1" x14ac:dyDescent="0.4">
      <c r="A73" s="2">
        <v>69</v>
      </c>
      <c r="B73" s="3">
        <v>6020004835</v>
      </c>
      <c r="C73" s="4" t="s">
        <v>262</v>
      </c>
      <c r="D73" s="5" t="s">
        <v>263</v>
      </c>
      <c r="E73" s="5" t="s">
        <v>264</v>
      </c>
      <c r="F73" s="4" t="s">
        <v>69</v>
      </c>
      <c r="G73" s="46">
        <v>0</v>
      </c>
      <c r="H73" s="125">
        <v>6</v>
      </c>
      <c r="I73" s="7">
        <v>3.5</v>
      </c>
      <c r="J73" s="8">
        <f t="shared" si="6"/>
        <v>21</v>
      </c>
      <c r="K73" s="8">
        <f t="shared" si="7"/>
        <v>1.4700000000000002</v>
      </c>
      <c r="L73" s="8">
        <f t="shared" si="4"/>
        <v>22.47</v>
      </c>
      <c r="M73" s="8">
        <f t="shared" si="5"/>
        <v>22.47</v>
      </c>
      <c r="N73" s="7">
        <v>22.47</v>
      </c>
      <c r="O73" s="1"/>
      <c r="P73" s="1">
        <v>1</v>
      </c>
      <c r="AB73" s="1"/>
    </row>
    <row r="74" spans="1:28" ht="24" customHeight="1" x14ac:dyDescent="0.4">
      <c r="A74" s="2">
        <v>70</v>
      </c>
      <c r="B74" s="3">
        <v>6020004836</v>
      </c>
      <c r="C74" s="4" t="s">
        <v>268</v>
      </c>
      <c r="D74" s="5" t="s">
        <v>269</v>
      </c>
      <c r="E74" s="5" t="s">
        <v>270</v>
      </c>
      <c r="F74" s="4" t="s">
        <v>3352</v>
      </c>
      <c r="G74" s="46">
        <v>78.650000000000006</v>
      </c>
      <c r="H74" s="125">
        <v>14</v>
      </c>
      <c r="I74" s="7">
        <v>3.5</v>
      </c>
      <c r="J74" s="8">
        <f t="shared" si="6"/>
        <v>49</v>
      </c>
      <c r="K74" s="8">
        <f t="shared" si="7"/>
        <v>3.43</v>
      </c>
      <c r="L74" s="8">
        <f t="shared" si="4"/>
        <v>52.43</v>
      </c>
      <c r="M74" s="8">
        <f t="shared" si="5"/>
        <v>131.08000000000001</v>
      </c>
      <c r="N74" s="7">
        <v>131.08000000000001</v>
      </c>
      <c r="O74" s="1"/>
      <c r="P74" s="1">
        <v>0</v>
      </c>
      <c r="AB74" s="1"/>
    </row>
    <row r="75" spans="1:28" ht="24" customHeight="1" x14ac:dyDescent="0.4">
      <c r="A75" s="2">
        <v>71</v>
      </c>
      <c r="B75" s="3">
        <v>6020004837</v>
      </c>
      <c r="C75" s="4" t="s">
        <v>282</v>
      </c>
      <c r="D75" s="5" t="s">
        <v>283</v>
      </c>
      <c r="E75" s="5" t="s">
        <v>284</v>
      </c>
      <c r="F75" s="9" t="s">
        <v>3359</v>
      </c>
      <c r="G75" s="46">
        <v>329.58</v>
      </c>
      <c r="H75" s="125">
        <v>22</v>
      </c>
      <c r="I75" s="7">
        <v>3.5</v>
      </c>
      <c r="J75" s="8">
        <f t="shared" si="6"/>
        <v>77</v>
      </c>
      <c r="K75" s="8">
        <f t="shared" si="7"/>
        <v>5.3900000000000006</v>
      </c>
      <c r="L75" s="8">
        <f t="shared" si="4"/>
        <v>82.39</v>
      </c>
      <c r="M75" s="8">
        <f t="shared" si="5"/>
        <v>411.96999999999997</v>
      </c>
      <c r="N75" s="7">
        <v>411.97</v>
      </c>
      <c r="O75" s="1"/>
      <c r="P75" s="1">
        <v>1</v>
      </c>
      <c r="AB75" s="1"/>
    </row>
    <row r="76" spans="1:28" ht="24" customHeight="1" x14ac:dyDescent="0.4">
      <c r="A76" s="2">
        <v>72</v>
      </c>
      <c r="B76" s="3">
        <v>6020004838</v>
      </c>
      <c r="C76" s="4" t="s">
        <v>293</v>
      </c>
      <c r="D76" s="5" t="s">
        <v>294</v>
      </c>
      <c r="E76" s="5" t="s">
        <v>295</v>
      </c>
      <c r="F76" s="4" t="s">
        <v>69</v>
      </c>
      <c r="G76" s="46">
        <v>0</v>
      </c>
      <c r="H76" s="125">
        <v>22</v>
      </c>
      <c r="I76" s="7">
        <v>3.5</v>
      </c>
      <c r="J76" s="8">
        <f t="shared" si="6"/>
        <v>77</v>
      </c>
      <c r="K76" s="8">
        <f t="shared" si="7"/>
        <v>5.3900000000000006</v>
      </c>
      <c r="L76" s="8">
        <f t="shared" si="4"/>
        <v>82.39</v>
      </c>
      <c r="M76" s="8">
        <f t="shared" si="5"/>
        <v>82.39</v>
      </c>
      <c r="N76" s="7">
        <v>82.39</v>
      </c>
      <c r="O76" s="1"/>
      <c r="P76" s="1">
        <v>0</v>
      </c>
      <c r="AB76" s="1"/>
    </row>
    <row r="77" spans="1:28" ht="24" customHeight="1" x14ac:dyDescent="0.4">
      <c r="A77" s="2">
        <v>73</v>
      </c>
      <c r="B77" s="3">
        <v>6020004839</v>
      </c>
      <c r="C77" s="4" t="s">
        <v>302</v>
      </c>
      <c r="D77" s="5" t="s">
        <v>303</v>
      </c>
      <c r="E77" s="5" t="s">
        <v>304</v>
      </c>
      <c r="F77" s="4" t="s">
        <v>3362</v>
      </c>
      <c r="G77" s="46">
        <v>209.74</v>
      </c>
      <c r="H77" s="125">
        <v>0</v>
      </c>
      <c r="I77" s="7">
        <v>3.5</v>
      </c>
      <c r="J77" s="8">
        <f t="shared" si="6"/>
        <v>0</v>
      </c>
      <c r="K77" s="8">
        <f t="shared" si="7"/>
        <v>0</v>
      </c>
      <c r="L77" s="8">
        <f t="shared" si="4"/>
        <v>0</v>
      </c>
      <c r="M77" s="8">
        <f t="shared" si="5"/>
        <v>209.74</v>
      </c>
      <c r="N77" s="7">
        <v>209.74</v>
      </c>
      <c r="O77" s="1"/>
      <c r="P77" s="1">
        <v>1</v>
      </c>
      <c r="AB77" s="1"/>
    </row>
    <row r="78" spans="1:28" ht="24" customHeight="1" x14ac:dyDescent="0.4">
      <c r="A78" s="2">
        <v>74</v>
      </c>
      <c r="B78" s="3">
        <v>6020004840</v>
      </c>
      <c r="C78" s="4" t="s">
        <v>307</v>
      </c>
      <c r="D78" s="5" t="s">
        <v>308</v>
      </c>
      <c r="E78" s="5" t="s">
        <v>309</v>
      </c>
      <c r="F78" s="9" t="s">
        <v>3347</v>
      </c>
      <c r="G78" s="46">
        <v>3786.21</v>
      </c>
      <c r="H78" s="125">
        <v>77</v>
      </c>
      <c r="I78" s="7">
        <v>3.5</v>
      </c>
      <c r="J78" s="8">
        <f t="shared" si="6"/>
        <v>269.5</v>
      </c>
      <c r="K78" s="8">
        <f t="shared" si="7"/>
        <v>18.865000000000002</v>
      </c>
      <c r="L78" s="8">
        <f t="shared" si="4"/>
        <v>288.37</v>
      </c>
      <c r="M78" s="8">
        <f t="shared" si="5"/>
        <v>4074.58</v>
      </c>
      <c r="N78" s="7">
        <v>4074.58</v>
      </c>
      <c r="O78" s="1"/>
      <c r="P78" s="1">
        <v>0</v>
      </c>
      <c r="AB78" s="1"/>
    </row>
    <row r="79" spans="1:28" ht="24" customHeight="1" x14ac:dyDescent="0.4">
      <c r="A79" s="2">
        <v>75</v>
      </c>
      <c r="B79" s="3">
        <v>6020004841</v>
      </c>
      <c r="C79" s="4" t="s">
        <v>310</v>
      </c>
      <c r="D79" s="5" t="s">
        <v>311</v>
      </c>
      <c r="E79" s="5" t="s">
        <v>312</v>
      </c>
      <c r="F79" s="4" t="s">
        <v>3347</v>
      </c>
      <c r="G79" s="46">
        <v>820.2</v>
      </c>
      <c r="H79" s="125">
        <v>17</v>
      </c>
      <c r="I79" s="7">
        <v>3.5</v>
      </c>
      <c r="J79" s="8">
        <f t="shared" si="6"/>
        <v>59.5</v>
      </c>
      <c r="K79" s="8">
        <f t="shared" si="7"/>
        <v>4.165</v>
      </c>
      <c r="L79" s="8">
        <f t="shared" si="4"/>
        <v>63.669999999999995</v>
      </c>
      <c r="M79" s="8">
        <f t="shared" si="5"/>
        <v>883.87</v>
      </c>
      <c r="N79" s="7">
        <v>883.87</v>
      </c>
      <c r="O79" s="1"/>
      <c r="P79" s="1">
        <v>1</v>
      </c>
      <c r="AB79" s="1"/>
    </row>
    <row r="80" spans="1:28" ht="24" customHeight="1" x14ac:dyDescent="0.4">
      <c r="A80" s="2">
        <v>76</v>
      </c>
      <c r="B80" s="3">
        <v>6020004842</v>
      </c>
      <c r="C80" s="4" t="s">
        <v>315</v>
      </c>
      <c r="D80" s="5" t="s">
        <v>316</v>
      </c>
      <c r="E80" s="5" t="s">
        <v>317</v>
      </c>
      <c r="F80" s="4" t="s">
        <v>3347</v>
      </c>
      <c r="G80" s="46">
        <v>479.4</v>
      </c>
      <c r="H80" s="125">
        <v>12</v>
      </c>
      <c r="I80" s="7">
        <v>3.5</v>
      </c>
      <c r="J80" s="8">
        <f t="shared" si="6"/>
        <v>42</v>
      </c>
      <c r="K80" s="8">
        <f t="shared" si="7"/>
        <v>2.9400000000000004</v>
      </c>
      <c r="L80" s="8">
        <f t="shared" si="4"/>
        <v>44.94</v>
      </c>
      <c r="M80" s="8">
        <f t="shared" si="5"/>
        <v>524.33999999999992</v>
      </c>
      <c r="N80" s="7">
        <v>524.34</v>
      </c>
      <c r="O80" s="1"/>
      <c r="P80" s="1">
        <v>0</v>
      </c>
      <c r="AB80" s="1"/>
    </row>
    <row r="81" spans="1:28" ht="24" customHeight="1" x14ac:dyDescent="0.4">
      <c r="A81" s="2">
        <v>77</v>
      </c>
      <c r="B81" s="3">
        <v>6020004843</v>
      </c>
      <c r="C81" s="4" t="s">
        <v>321</v>
      </c>
      <c r="D81" s="5" t="s">
        <v>322</v>
      </c>
      <c r="E81" s="5" t="s">
        <v>323</v>
      </c>
      <c r="F81" s="4" t="s">
        <v>69</v>
      </c>
      <c r="G81" s="46">
        <v>0</v>
      </c>
      <c r="H81" s="125">
        <v>51</v>
      </c>
      <c r="I81" s="7">
        <v>3.5</v>
      </c>
      <c r="J81" s="8">
        <f t="shared" si="6"/>
        <v>178.5</v>
      </c>
      <c r="K81" s="8">
        <f t="shared" si="7"/>
        <v>12.495000000000001</v>
      </c>
      <c r="L81" s="8">
        <f t="shared" si="4"/>
        <v>191</v>
      </c>
      <c r="M81" s="8">
        <f t="shared" si="5"/>
        <v>191</v>
      </c>
      <c r="N81" s="7">
        <v>191</v>
      </c>
      <c r="O81" s="1"/>
      <c r="P81" s="1">
        <v>1</v>
      </c>
      <c r="AB81" s="1"/>
    </row>
    <row r="82" spans="1:28" ht="24" customHeight="1" x14ac:dyDescent="0.4">
      <c r="A82" s="2">
        <v>78</v>
      </c>
      <c r="B82" s="3">
        <v>6020004844</v>
      </c>
      <c r="C82" s="4" t="s">
        <v>324</v>
      </c>
      <c r="D82" s="5" t="s">
        <v>325</v>
      </c>
      <c r="E82" s="5" t="s">
        <v>323</v>
      </c>
      <c r="F82" s="4" t="s">
        <v>3347</v>
      </c>
      <c r="G82" s="46">
        <v>3340.58</v>
      </c>
      <c r="H82" s="125">
        <v>98</v>
      </c>
      <c r="I82" s="7">
        <v>3.5</v>
      </c>
      <c r="J82" s="8">
        <f t="shared" si="6"/>
        <v>343</v>
      </c>
      <c r="K82" s="8">
        <f t="shared" si="7"/>
        <v>24.01</v>
      </c>
      <c r="L82" s="8">
        <f t="shared" si="4"/>
        <v>367.01</v>
      </c>
      <c r="M82" s="8">
        <f t="shared" si="5"/>
        <v>3707.59</v>
      </c>
      <c r="N82" s="7">
        <v>3707.59</v>
      </c>
      <c r="O82" s="1"/>
      <c r="P82" s="1">
        <v>0</v>
      </c>
      <c r="AB82" s="1"/>
    </row>
    <row r="83" spans="1:28" ht="24" customHeight="1" x14ac:dyDescent="0.4">
      <c r="A83" s="2">
        <v>79</v>
      </c>
      <c r="B83" s="3">
        <v>6020004845</v>
      </c>
      <c r="C83" s="4" t="s">
        <v>329</v>
      </c>
      <c r="D83" s="5" t="s">
        <v>330</v>
      </c>
      <c r="E83" s="5" t="s">
        <v>331</v>
      </c>
      <c r="F83" s="4" t="s">
        <v>69</v>
      </c>
      <c r="G83" s="46">
        <v>0</v>
      </c>
      <c r="H83" s="125">
        <v>113</v>
      </c>
      <c r="I83" s="7">
        <v>3.5</v>
      </c>
      <c r="J83" s="8">
        <f t="shared" si="6"/>
        <v>395.5</v>
      </c>
      <c r="K83" s="8">
        <f t="shared" si="7"/>
        <v>27.685000000000002</v>
      </c>
      <c r="L83" s="8">
        <f t="shared" si="4"/>
        <v>423.19</v>
      </c>
      <c r="M83" s="8">
        <f t="shared" si="5"/>
        <v>423.19</v>
      </c>
      <c r="N83" s="7">
        <v>423.19</v>
      </c>
      <c r="O83" s="1"/>
      <c r="P83" s="1">
        <v>1</v>
      </c>
      <c r="AB83" s="1"/>
    </row>
    <row r="84" spans="1:28" ht="24" customHeight="1" x14ac:dyDescent="0.4">
      <c r="A84" s="2">
        <v>80</v>
      </c>
      <c r="B84" s="3">
        <v>6020004846</v>
      </c>
      <c r="C84" s="4" t="s">
        <v>335</v>
      </c>
      <c r="D84" s="5" t="s">
        <v>336</v>
      </c>
      <c r="E84" s="5" t="s">
        <v>337</v>
      </c>
      <c r="F84" s="4" t="s">
        <v>69</v>
      </c>
      <c r="G84" s="46">
        <v>0</v>
      </c>
      <c r="H84" s="125">
        <v>20</v>
      </c>
      <c r="I84" s="7">
        <v>3.5</v>
      </c>
      <c r="J84" s="8">
        <f t="shared" si="6"/>
        <v>70</v>
      </c>
      <c r="K84" s="8">
        <f t="shared" si="7"/>
        <v>4.9000000000000004</v>
      </c>
      <c r="L84" s="8">
        <f t="shared" si="4"/>
        <v>74.900000000000006</v>
      </c>
      <c r="M84" s="8">
        <f t="shared" si="5"/>
        <v>74.900000000000006</v>
      </c>
      <c r="N84" s="7">
        <v>74.900000000000006</v>
      </c>
      <c r="O84" s="1"/>
      <c r="P84" s="1">
        <v>0</v>
      </c>
      <c r="AB84" s="1"/>
    </row>
    <row r="85" spans="1:28" ht="24" customHeight="1" x14ac:dyDescent="0.4">
      <c r="A85" s="2">
        <v>81</v>
      </c>
      <c r="B85" s="3">
        <v>6020004847</v>
      </c>
      <c r="C85" s="4" t="s">
        <v>341</v>
      </c>
      <c r="D85" s="5" t="s">
        <v>336</v>
      </c>
      <c r="E85" s="5" t="s">
        <v>342</v>
      </c>
      <c r="F85" s="4" t="s">
        <v>69</v>
      </c>
      <c r="G85" s="46">
        <v>0</v>
      </c>
      <c r="H85" s="125">
        <v>22</v>
      </c>
      <c r="I85" s="7">
        <v>3.5</v>
      </c>
      <c r="J85" s="8">
        <f t="shared" si="6"/>
        <v>77</v>
      </c>
      <c r="K85" s="8">
        <f t="shared" si="7"/>
        <v>5.3900000000000006</v>
      </c>
      <c r="L85" s="8">
        <f t="shared" si="4"/>
        <v>82.39</v>
      </c>
      <c r="M85" s="8">
        <f t="shared" si="5"/>
        <v>82.39</v>
      </c>
      <c r="N85" s="7">
        <v>82.39</v>
      </c>
      <c r="O85" s="1"/>
      <c r="P85" s="1">
        <v>1</v>
      </c>
      <c r="AB85" s="1"/>
    </row>
    <row r="86" spans="1:28" ht="24" customHeight="1" x14ac:dyDescent="0.4">
      <c r="A86" s="2">
        <v>82</v>
      </c>
      <c r="B86" s="3">
        <v>6020004848</v>
      </c>
      <c r="C86" s="4" t="s">
        <v>343</v>
      </c>
      <c r="D86" s="5" t="s">
        <v>336</v>
      </c>
      <c r="E86" s="5" t="s">
        <v>344</v>
      </c>
      <c r="F86" s="4" t="s">
        <v>69</v>
      </c>
      <c r="G86" s="46">
        <v>0</v>
      </c>
      <c r="H86" s="125">
        <v>9</v>
      </c>
      <c r="I86" s="7">
        <v>3.5</v>
      </c>
      <c r="J86" s="8">
        <f t="shared" si="6"/>
        <v>31.5</v>
      </c>
      <c r="K86" s="8">
        <f t="shared" si="7"/>
        <v>2.2050000000000001</v>
      </c>
      <c r="L86" s="8">
        <f t="shared" si="4"/>
        <v>33.71</v>
      </c>
      <c r="M86" s="8">
        <f t="shared" si="5"/>
        <v>33.71</v>
      </c>
      <c r="N86" s="7">
        <v>33.71</v>
      </c>
      <c r="O86" s="1"/>
      <c r="P86" s="1">
        <v>0</v>
      </c>
      <c r="AB86" s="1"/>
    </row>
    <row r="87" spans="1:28" ht="24" customHeight="1" x14ac:dyDescent="0.4">
      <c r="A87" s="2">
        <v>83</v>
      </c>
      <c r="B87" s="3">
        <v>6020004849</v>
      </c>
      <c r="C87" s="4" t="s">
        <v>351</v>
      </c>
      <c r="D87" s="5" t="s">
        <v>352</v>
      </c>
      <c r="E87" s="5" t="s">
        <v>353</v>
      </c>
      <c r="F87" s="4" t="s">
        <v>69</v>
      </c>
      <c r="G87" s="46">
        <v>0</v>
      </c>
      <c r="H87" s="125">
        <v>35</v>
      </c>
      <c r="I87" s="7">
        <v>3.5</v>
      </c>
      <c r="J87" s="8">
        <f t="shared" si="6"/>
        <v>122.5</v>
      </c>
      <c r="K87" s="8">
        <f t="shared" si="7"/>
        <v>8.5750000000000011</v>
      </c>
      <c r="L87" s="8">
        <f t="shared" si="4"/>
        <v>131.07999999999998</v>
      </c>
      <c r="M87" s="8">
        <f t="shared" si="5"/>
        <v>131.07999999999998</v>
      </c>
      <c r="N87" s="7">
        <v>131.08000000000001</v>
      </c>
      <c r="O87" s="1"/>
      <c r="P87" s="1">
        <v>1</v>
      </c>
      <c r="AB87" s="1"/>
    </row>
    <row r="88" spans="1:28" ht="24" customHeight="1" x14ac:dyDescent="0.4">
      <c r="A88" s="2">
        <v>84</v>
      </c>
      <c r="B88" s="3">
        <v>6020004850</v>
      </c>
      <c r="C88" s="4" t="s">
        <v>368</v>
      </c>
      <c r="D88" s="5" t="s">
        <v>369</v>
      </c>
      <c r="E88" s="5" t="s">
        <v>370</v>
      </c>
      <c r="F88" s="4" t="s">
        <v>69</v>
      </c>
      <c r="G88" s="46">
        <v>0</v>
      </c>
      <c r="H88" s="125">
        <v>27</v>
      </c>
      <c r="I88" s="7">
        <v>3.5</v>
      </c>
      <c r="J88" s="8">
        <f t="shared" si="6"/>
        <v>94.5</v>
      </c>
      <c r="K88" s="8">
        <f t="shared" si="7"/>
        <v>6.6150000000000002</v>
      </c>
      <c r="L88" s="8">
        <f t="shared" si="4"/>
        <v>101.12</v>
      </c>
      <c r="M88" s="8">
        <f t="shared" si="5"/>
        <v>101.12</v>
      </c>
      <c r="N88" s="7">
        <v>101.12</v>
      </c>
      <c r="O88" s="1"/>
      <c r="P88" s="1">
        <v>0</v>
      </c>
      <c r="AB88" s="1"/>
    </row>
    <row r="89" spans="1:28" ht="24" customHeight="1" x14ac:dyDescent="0.4">
      <c r="A89" s="2">
        <v>85</v>
      </c>
      <c r="B89" s="3">
        <v>6020004851</v>
      </c>
      <c r="C89" s="4" t="s">
        <v>550</v>
      </c>
      <c r="D89" s="5" t="s">
        <v>551</v>
      </c>
      <c r="E89" s="5" t="s">
        <v>552</v>
      </c>
      <c r="F89" s="4" t="s">
        <v>3347</v>
      </c>
      <c r="G89" s="46">
        <v>1149.74</v>
      </c>
      <c r="H89" s="125">
        <v>23</v>
      </c>
      <c r="I89" s="7">
        <v>3.5</v>
      </c>
      <c r="J89" s="8">
        <f t="shared" si="6"/>
        <v>80.5</v>
      </c>
      <c r="K89" s="8">
        <f t="shared" si="7"/>
        <v>5.6350000000000007</v>
      </c>
      <c r="L89" s="8">
        <f t="shared" si="4"/>
        <v>86.14</v>
      </c>
      <c r="M89" s="8">
        <f t="shared" si="5"/>
        <v>1235.8800000000001</v>
      </c>
      <c r="N89" s="7">
        <v>1235.8800000000001</v>
      </c>
      <c r="O89" s="1"/>
      <c r="P89" s="1">
        <v>1</v>
      </c>
      <c r="AB89" s="1"/>
    </row>
    <row r="90" spans="1:28" ht="24" customHeight="1" x14ac:dyDescent="0.4">
      <c r="A90" s="2">
        <v>86</v>
      </c>
      <c r="B90" s="3">
        <v>6020004852</v>
      </c>
      <c r="C90" s="4" t="s">
        <v>556</v>
      </c>
      <c r="D90" s="5" t="s">
        <v>557</v>
      </c>
      <c r="E90" s="5" t="s">
        <v>558</v>
      </c>
      <c r="F90" s="4" t="s">
        <v>3347</v>
      </c>
      <c r="G90" s="46">
        <v>4220.6499999999996</v>
      </c>
      <c r="H90" s="125">
        <v>82</v>
      </c>
      <c r="I90" s="7">
        <v>3.5</v>
      </c>
      <c r="J90" s="8">
        <f t="shared" si="6"/>
        <v>287</v>
      </c>
      <c r="K90" s="8">
        <f t="shared" si="7"/>
        <v>20.090000000000003</v>
      </c>
      <c r="L90" s="8">
        <f t="shared" si="4"/>
        <v>307.08999999999997</v>
      </c>
      <c r="M90" s="8">
        <f t="shared" si="5"/>
        <v>4527.74</v>
      </c>
      <c r="N90" s="7">
        <v>4527.74</v>
      </c>
      <c r="O90" s="1"/>
      <c r="P90" s="1">
        <v>0</v>
      </c>
      <c r="AB90" s="1"/>
    </row>
    <row r="91" spans="1:28" ht="24" customHeight="1" x14ac:dyDescent="0.4">
      <c r="A91" s="2">
        <v>87</v>
      </c>
      <c r="B91" s="3">
        <v>6020004853</v>
      </c>
      <c r="C91" s="4" t="s">
        <v>559</v>
      </c>
      <c r="D91" s="5" t="s">
        <v>560</v>
      </c>
      <c r="E91" s="5" t="s">
        <v>561</v>
      </c>
      <c r="F91" s="4" t="s">
        <v>3347</v>
      </c>
      <c r="G91" s="46">
        <v>134.86000000000001</v>
      </c>
      <c r="H91" s="125">
        <v>7</v>
      </c>
      <c r="I91" s="7">
        <v>3.5</v>
      </c>
      <c r="J91" s="8">
        <f t="shared" si="6"/>
        <v>24.5</v>
      </c>
      <c r="K91" s="8">
        <f t="shared" si="7"/>
        <v>1.7150000000000001</v>
      </c>
      <c r="L91" s="8">
        <f t="shared" si="4"/>
        <v>26.220000000000002</v>
      </c>
      <c r="M91" s="8">
        <f t="shared" si="5"/>
        <v>161.08000000000001</v>
      </c>
      <c r="N91" s="7">
        <v>161.08000000000001</v>
      </c>
      <c r="O91" s="1"/>
      <c r="P91" s="1">
        <v>1</v>
      </c>
      <c r="AB91" s="1"/>
    </row>
    <row r="92" spans="1:28" ht="24" customHeight="1" x14ac:dyDescent="0.4">
      <c r="A92" s="2">
        <v>88</v>
      </c>
      <c r="B92" s="3">
        <v>6020004854</v>
      </c>
      <c r="C92" s="4" t="s">
        <v>573</v>
      </c>
      <c r="D92" s="5" t="s">
        <v>574</v>
      </c>
      <c r="E92" s="5" t="s">
        <v>575</v>
      </c>
      <c r="F92" s="4" t="s">
        <v>69</v>
      </c>
      <c r="G92" s="46">
        <v>0</v>
      </c>
      <c r="H92" s="125">
        <v>234</v>
      </c>
      <c r="I92" s="7">
        <v>3.5</v>
      </c>
      <c r="J92" s="8">
        <f t="shared" si="6"/>
        <v>819</v>
      </c>
      <c r="K92" s="8">
        <f t="shared" si="7"/>
        <v>57.330000000000005</v>
      </c>
      <c r="L92" s="8">
        <f t="shared" si="4"/>
        <v>876.33</v>
      </c>
      <c r="M92" s="8">
        <f t="shared" si="5"/>
        <v>876.33</v>
      </c>
      <c r="N92" s="7">
        <v>876.33</v>
      </c>
      <c r="O92" s="1"/>
      <c r="P92" s="1">
        <v>0</v>
      </c>
      <c r="AB92" s="1"/>
    </row>
    <row r="93" spans="1:28" ht="24" customHeight="1" x14ac:dyDescent="0.4">
      <c r="A93" s="2">
        <v>89</v>
      </c>
      <c r="B93" s="3">
        <v>6020004855</v>
      </c>
      <c r="C93" s="4" t="s">
        <v>589</v>
      </c>
      <c r="D93" s="5" t="s">
        <v>590</v>
      </c>
      <c r="E93" s="5" t="s">
        <v>591</v>
      </c>
      <c r="F93" s="4" t="s">
        <v>69</v>
      </c>
      <c r="G93" s="46">
        <v>0</v>
      </c>
      <c r="H93" s="125">
        <v>27</v>
      </c>
      <c r="I93" s="7">
        <v>3.5</v>
      </c>
      <c r="J93" s="8">
        <f t="shared" si="6"/>
        <v>94.5</v>
      </c>
      <c r="K93" s="8">
        <f t="shared" si="7"/>
        <v>6.6150000000000002</v>
      </c>
      <c r="L93" s="8">
        <f t="shared" si="4"/>
        <v>101.12</v>
      </c>
      <c r="M93" s="8">
        <f t="shared" si="5"/>
        <v>101.12</v>
      </c>
      <c r="N93" s="7">
        <v>101.12</v>
      </c>
      <c r="O93" s="1"/>
      <c r="P93" s="1">
        <v>1</v>
      </c>
      <c r="AB93" s="1"/>
    </row>
    <row r="94" spans="1:28" ht="24" customHeight="1" x14ac:dyDescent="0.4">
      <c r="A94" s="2">
        <v>90</v>
      </c>
      <c r="B94" s="3">
        <v>6020004856</v>
      </c>
      <c r="C94" s="4" t="s">
        <v>592</v>
      </c>
      <c r="D94" s="5" t="s">
        <v>593</v>
      </c>
      <c r="E94" s="5" t="s">
        <v>594</v>
      </c>
      <c r="F94" s="4" t="s">
        <v>69</v>
      </c>
      <c r="G94" s="46">
        <v>0</v>
      </c>
      <c r="H94" s="125">
        <v>13</v>
      </c>
      <c r="I94" s="7">
        <v>3.5</v>
      </c>
      <c r="J94" s="8">
        <f t="shared" si="6"/>
        <v>45.5</v>
      </c>
      <c r="K94" s="8">
        <f t="shared" si="7"/>
        <v>3.1850000000000005</v>
      </c>
      <c r="L94" s="8">
        <f t="shared" si="4"/>
        <v>48.69</v>
      </c>
      <c r="M94" s="8">
        <f t="shared" si="5"/>
        <v>48.69</v>
      </c>
      <c r="N94" s="7">
        <v>48.69</v>
      </c>
      <c r="O94" s="1"/>
      <c r="P94" s="1">
        <v>0</v>
      </c>
      <c r="AB94" s="1"/>
    </row>
    <row r="95" spans="1:28" ht="24" customHeight="1" x14ac:dyDescent="0.4">
      <c r="A95" s="2">
        <v>91</v>
      </c>
      <c r="B95" s="3">
        <v>6020004857</v>
      </c>
      <c r="C95" s="4" t="s">
        <v>595</v>
      </c>
      <c r="D95" s="5" t="s">
        <v>596</v>
      </c>
      <c r="E95" s="5" t="s">
        <v>597</v>
      </c>
      <c r="F95" s="4" t="s">
        <v>69</v>
      </c>
      <c r="G95" s="46">
        <v>0</v>
      </c>
      <c r="H95" s="125">
        <v>46</v>
      </c>
      <c r="I95" s="7">
        <v>3.5</v>
      </c>
      <c r="J95" s="8">
        <f t="shared" si="6"/>
        <v>161</v>
      </c>
      <c r="K95" s="8">
        <f t="shared" si="7"/>
        <v>11.270000000000001</v>
      </c>
      <c r="L95" s="8">
        <f t="shared" si="4"/>
        <v>172.27</v>
      </c>
      <c r="M95" s="8">
        <f t="shared" si="5"/>
        <v>172.27</v>
      </c>
      <c r="N95" s="7">
        <v>172.27</v>
      </c>
      <c r="O95" s="1"/>
      <c r="P95" s="1">
        <v>1</v>
      </c>
      <c r="AB95" s="1"/>
    </row>
    <row r="96" spans="1:28" ht="24" customHeight="1" x14ac:dyDescent="0.4">
      <c r="A96" s="2">
        <v>92</v>
      </c>
      <c r="B96" s="3">
        <v>6020004858</v>
      </c>
      <c r="C96" s="4" t="s">
        <v>604</v>
      </c>
      <c r="D96" s="5" t="s">
        <v>605</v>
      </c>
      <c r="E96" s="5" t="s">
        <v>606</v>
      </c>
      <c r="F96" s="6" t="s">
        <v>69</v>
      </c>
      <c r="G96" s="46">
        <v>0</v>
      </c>
      <c r="H96" s="125">
        <v>14</v>
      </c>
      <c r="I96" s="7">
        <v>3.5</v>
      </c>
      <c r="J96" s="8">
        <f t="shared" si="6"/>
        <v>49</v>
      </c>
      <c r="K96" s="8">
        <f t="shared" si="7"/>
        <v>3.43</v>
      </c>
      <c r="L96" s="8">
        <f t="shared" si="4"/>
        <v>52.43</v>
      </c>
      <c r="M96" s="8">
        <f t="shared" si="5"/>
        <v>52.43</v>
      </c>
      <c r="N96" s="7">
        <v>52.43</v>
      </c>
      <c r="O96" s="1"/>
      <c r="P96" s="1">
        <v>0</v>
      </c>
      <c r="AB96" s="1"/>
    </row>
    <row r="97" spans="1:28" ht="24" customHeight="1" x14ac:dyDescent="0.4">
      <c r="A97" s="2">
        <v>93</v>
      </c>
      <c r="B97" s="3">
        <v>6020004859</v>
      </c>
      <c r="C97" s="4" t="s">
        <v>622</v>
      </c>
      <c r="D97" s="5" t="s">
        <v>623</v>
      </c>
      <c r="E97" s="5" t="s">
        <v>624</v>
      </c>
      <c r="F97" s="6" t="s">
        <v>69</v>
      </c>
      <c r="G97" s="46">
        <v>0</v>
      </c>
      <c r="H97" s="125">
        <v>22</v>
      </c>
      <c r="I97" s="7">
        <v>3.5</v>
      </c>
      <c r="J97" s="8">
        <f t="shared" si="6"/>
        <v>77</v>
      </c>
      <c r="K97" s="8">
        <f t="shared" si="7"/>
        <v>5.3900000000000006</v>
      </c>
      <c r="L97" s="8">
        <f t="shared" si="4"/>
        <v>82.39</v>
      </c>
      <c r="M97" s="8">
        <f t="shared" si="5"/>
        <v>82.39</v>
      </c>
      <c r="N97" s="7">
        <v>82.39</v>
      </c>
      <c r="O97" s="1"/>
      <c r="P97" s="1">
        <v>1</v>
      </c>
      <c r="AB97" s="1"/>
    </row>
    <row r="98" spans="1:28" ht="24" customHeight="1" x14ac:dyDescent="0.4">
      <c r="A98" s="2">
        <v>94</v>
      </c>
      <c r="B98" s="3">
        <v>6020004860</v>
      </c>
      <c r="C98" s="4" t="s">
        <v>634</v>
      </c>
      <c r="D98" s="5" t="s">
        <v>635</v>
      </c>
      <c r="E98" s="5" t="s">
        <v>636</v>
      </c>
      <c r="F98" s="4" t="s">
        <v>69</v>
      </c>
      <c r="G98" s="46">
        <v>0</v>
      </c>
      <c r="H98" s="125">
        <v>7</v>
      </c>
      <c r="I98" s="7">
        <v>3.5</v>
      </c>
      <c r="J98" s="8">
        <f t="shared" si="6"/>
        <v>24.5</v>
      </c>
      <c r="K98" s="8">
        <f t="shared" si="7"/>
        <v>1.7150000000000001</v>
      </c>
      <c r="L98" s="8">
        <f t="shared" si="4"/>
        <v>26.220000000000002</v>
      </c>
      <c r="M98" s="8">
        <f t="shared" si="5"/>
        <v>26.220000000000002</v>
      </c>
      <c r="N98" s="7">
        <v>26.22</v>
      </c>
      <c r="O98" s="1"/>
      <c r="P98" s="1">
        <v>0</v>
      </c>
      <c r="AB98" s="1"/>
    </row>
    <row r="99" spans="1:28" ht="24" customHeight="1" x14ac:dyDescent="0.4">
      <c r="A99" s="2">
        <v>95</v>
      </c>
      <c r="B99" s="3">
        <v>6020004861</v>
      </c>
      <c r="C99" s="4" t="s">
        <v>640</v>
      </c>
      <c r="D99" s="5" t="s">
        <v>641</v>
      </c>
      <c r="E99" s="5" t="s">
        <v>642</v>
      </c>
      <c r="F99" s="6" t="s">
        <v>3363</v>
      </c>
      <c r="G99" s="46">
        <v>486.86</v>
      </c>
      <c r="H99" s="125">
        <v>37</v>
      </c>
      <c r="I99" s="7">
        <v>3.5</v>
      </c>
      <c r="J99" s="8">
        <f t="shared" si="6"/>
        <v>129.5</v>
      </c>
      <c r="K99" s="8">
        <f t="shared" si="7"/>
        <v>9.0650000000000013</v>
      </c>
      <c r="L99" s="8">
        <f t="shared" si="4"/>
        <v>138.57</v>
      </c>
      <c r="M99" s="8">
        <f t="shared" si="5"/>
        <v>625.43000000000006</v>
      </c>
      <c r="N99" s="7">
        <v>625.42999999999995</v>
      </c>
      <c r="O99" s="1"/>
      <c r="P99" s="1">
        <v>1</v>
      </c>
      <c r="AB99" s="1"/>
    </row>
    <row r="100" spans="1:28" ht="24" customHeight="1" x14ac:dyDescent="0.4">
      <c r="A100" s="2">
        <v>96</v>
      </c>
      <c r="B100" s="3">
        <v>6020004862</v>
      </c>
      <c r="C100" s="4" t="s">
        <v>643</v>
      </c>
      <c r="D100" s="5" t="s">
        <v>644</v>
      </c>
      <c r="E100" s="5" t="s">
        <v>645</v>
      </c>
      <c r="F100" s="4" t="s">
        <v>3347</v>
      </c>
      <c r="G100" s="46">
        <v>2572.84</v>
      </c>
      <c r="H100" s="125">
        <v>59</v>
      </c>
      <c r="I100" s="7">
        <v>3.5</v>
      </c>
      <c r="J100" s="8">
        <f t="shared" si="6"/>
        <v>206.5</v>
      </c>
      <c r="K100" s="8">
        <f t="shared" si="7"/>
        <v>14.455000000000002</v>
      </c>
      <c r="L100" s="8">
        <f t="shared" si="4"/>
        <v>220.95999999999998</v>
      </c>
      <c r="M100" s="8">
        <f t="shared" si="5"/>
        <v>2793.8</v>
      </c>
      <c r="N100" s="7">
        <v>2793.8</v>
      </c>
      <c r="O100" s="1"/>
      <c r="P100" s="1">
        <v>0</v>
      </c>
      <c r="AB100" s="1"/>
    </row>
    <row r="101" spans="1:28" ht="24" customHeight="1" x14ac:dyDescent="0.4">
      <c r="A101" s="2">
        <v>97</v>
      </c>
      <c r="B101" s="3">
        <v>6020004863</v>
      </c>
      <c r="C101" s="4" t="s">
        <v>646</v>
      </c>
      <c r="D101" s="5" t="s">
        <v>647</v>
      </c>
      <c r="E101" s="5" t="s">
        <v>648</v>
      </c>
      <c r="F101" s="4" t="s">
        <v>3368</v>
      </c>
      <c r="G101" s="46">
        <v>295.88</v>
      </c>
      <c r="H101" s="125">
        <v>3</v>
      </c>
      <c r="I101" s="7">
        <v>3.5</v>
      </c>
      <c r="J101" s="8">
        <f t="shared" si="6"/>
        <v>10.5</v>
      </c>
      <c r="K101" s="8">
        <f t="shared" si="7"/>
        <v>0.7350000000000001</v>
      </c>
      <c r="L101" s="8">
        <f t="shared" si="4"/>
        <v>11.24</v>
      </c>
      <c r="M101" s="8">
        <f t="shared" si="5"/>
        <v>307.12</v>
      </c>
      <c r="N101" s="7">
        <v>307.12</v>
      </c>
      <c r="O101" s="1"/>
      <c r="P101" s="1">
        <v>1</v>
      </c>
      <c r="AB101" s="1"/>
    </row>
    <row r="102" spans="1:28" ht="24" customHeight="1" x14ac:dyDescent="0.4">
      <c r="A102" s="2">
        <v>98</v>
      </c>
      <c r="B102" s="3">
        <v>6020004864</v>
      </c>
      <c r="C102" s="4" t="s">
        <v>649</v>
      </c>
      <c r="D102" s="5" t="s">
        <v>650</v>
      </c>
      <c r="E102" s="5" t="s">
        <v>651</v>
      </c>
      <c r="F102" s="4" t="s">
        <v>3347</v>
      </c>
      <c r="G102" s="46">
        <v>389.51</v>
      </c>
      <c r="H102" s="125">
        <v>3</v>
      </c>
      <c r="I102" s="7">
        <v>3.5</v>
      </c>
      <c r="J102" s="8">
        <f t="shared" si="6"/>
        <v>10.5</v>
      </c>
      <c r="K102" s="8">
        <f t="shared" si="7"/>
        <v>0.7350000000000001</v>
      </c>
      <c r="L102" s="8">
        <f t="shared" si="4"/>
        <v>11.24</v>
      </c>
      <c r="M102" s="8">
        <f t="shared" si="5"/>
        <v>400.75</v>
      </c>
      <c r="N102" s="7">
        <v>400.75</v>
      </c>
      <c r="O102" s="1"/>
      <c r="P102" s="1">
        <v>0</v>
      </c>
      <c r="AB102" s="1"/>
    </row>
    <row r="103" spans="1:28" ht="24" customHeight="1" x14ac:dyDescent="0.4">
      <c r="A103" s="2">
        <v>99</v>
      </c>
      <c r="B103" s="3">
        <v>6020004865</v>
      </c>
      <c r="C103" s="4" t="s">
        <v>652</v>
      </c>
      <c r="D103" s="5" t="s">
        <v>653</v>
      </c>
      <c r="E103" s="5" t="s">
        <v>654</v>
      </c>
      <c r="F103" s="4" t="s">
        <v>3352</v>
      </c>
      <c r="G103" s="46">
        <v>33.71</v>
      </c>
      <c r="H103" s="125">
        <v>8</v>
      </c>
      <c r="I103" s="7">
        <v>3.5</v>
      </c>
      <c r="J103" s="8">
        <f t="shared" si="6"/>
        <v>28</v>
      </c>
      <c r="K103" s="8">
        <f t="shared" si="7"/>
        <v>1.9600000000000002</v>
      </c>
      <c r="L103" s="8">
        <f t="shared" si="4"/>
        <v>29.96</v>
      </c>
      <c r="M103" s="8">
        <f t="shared" si="5"/>
        <v>63.67</v>
      </c>
      <c r="N103" s="7">
        <v>63.67</v>
      </c>
      <c r="O103" s="1"/>
      <c r="P103" s="1">
        <v>1</v>
      </c>
      <c r="AB103" s="1"/>
    </row>
    <row r="104" spans="1:28" ht="24" customHeight="1" x14ac:dyDescent="0.4">
      <c r="A104" s="2">
        <v>100</v>
      </c>
      <c r="B104" s="3">
        <v>6020004866</v>
      </c>
      <c r="C104" s="4" t="s">
        <v>655</v>
      </c>
      <c r="D104" s="5" t="s">
        <v>126</v>
      </c>
      <c r="E104" s="5" t="s">
        <v>656</v>
      </c>
      <c r="F104" s="4" t="s">
        <v>69</v>
      </c>
      <c r="G104" s="46">
        <v>0</v>
      </c>
      <c r="H104" s="125">
        <v>33</v>
      </c>
      <c r="I104" s="7">
        <v>3.5</v>
      </c>
      <c r="J104" s="8">
        <f t="shared" si="6"/>
        <v>115.5</v>
      </c>
      <c r="K104" s="8">
        <f t="shared" si="7"/>
        <v>8.0850000000000009</v>
      </c>
      <c r="L104" s="8">
        <f t="shared" si="4"/>
        <v>123.59</v>
      </c>
      <c r="M104" s="8">
        <f t="shared" si="5"/>
        <v>123.59</v>
      </c>
      <c r="N104" s="7">
        <v>123.59</v>
      </c>
      <c r="O104" s="1"/>
      <c r="P104" s="1">
        <v>0</v>
      </c>
      <c r="AB104" s="1"/>
    </row>
    <row r="105" spans="1:28" ht="24" customHeight="1" x14ac:dyDescent="0.4">
      <c r="A105" s="2">
        <v>101</v>
      </c>
      <c r="B105" s="3">
        <v>6020004867</v>
      </c>
      <c r="C105" s="4" t="s">
        <v>660</v>
      </c>
      <c r="D105" s="5" t="s">
        <v>23</v>
      </c>
      <c r="E105" s="5" t="s">
        <v>661</v>
      </c>
      <c r="F105" s="4" t="s">
        <v>3347</v>
      </c>
      <c r="G105" s="46">
        <v>232.22</v>
      </c>
      <c r="H105" s="125">
        <v>4</v>
      </c>
      <c r="I105" s="7">
        <v>3.5</v>
      </c>
      <c r="J105" s="8">
        <f t="shared" si="6"/>
        <v>14</v>
      </c>
      <c r="K105" s="8">
        <f t="shared" si="7"/>
        <v>0.98000000000000009</v>
      </c>
      <c r="L105" s="8">
        <f t="shared" si="4"/>
        <v>14.98</v>
      </c>
      <c r="M105" s="8">
        <f t="shared" si="5"/>
        <v>247.2</v>
      </c>
      <c r="N105" s="7">
        <v>247.2</v>
      </c>
      <c r="O105" s="1"/>
      <c r="P105" s="1">
        <v>1</v>
      </c>
      <c r="AB105" s="1"/>
    </row>
    <row r="106" spans="1:28" ht="24" customHeight="1" x14ac:dyDescent="0.4">
      <c r="A106" s="2">
        <v>102</v>
      </c>
      <c r="B106" s="3">
        <v>6020004868</v>
      </c>
      <c r="C106" s="4" t="s">
        <v>662</v>
      </c>
      <c r="D106" s="5" t="s">
        <v>663</v>
      </c>
      <c r="E106" s="5" t="s">
        <v>664</v>
      </c>
      <c r="F106" s="4" t="s">
        <v>69</v>
      </c>
      <c r="G106" s="46">
        <v>0</v>
      </c>
      <c r="H106" s="125">
        <v>402</v>
      </c>
      <c r="I106" s="7">
        <v>3.5</v>
      </c>
      <c r="J106" s="8">
        <f t="shared" si="6"/>
        <v>1407</v>
      </c>
      <c r="K106" s="8">
        <f t="shared" si="7"/>
        <v>98.490000000000009</v>
      </c>
      <c r="L106" s="8">
        <f t="shared" si="4"/>
        <v>1505.49</v>
      </c>
      <c r="M106" s="8">
        <f t="shared" si="5"/>
        <v>1505.49</v>
      </c>
      <c r="N106" s="7">
        <v>1505.49</v>
      </c>
      <c r="O106" s="1"/>
      <c r="P106" s="1">
        <v>0</v>
      </c>
      <c r="AB106" s="1"/>
    </row>
    <row r="107" spans="1:28" ht="24" customHeight="1" x14ac:dyDescent="0.4">
      <c r="A107" s="2">
        <v>103</v>
      </c>
      <c r="B107" s="3">
        <v>6020004869</v>
      </c>
      <c r="C107" s="4" t="s">
        <v>665</v>
      </c>
      <c r="D107" s="5" t="s">
        <v>666</v>
      </c>
      <c r="E107" s="5" t="s">
        <v>667</v>
      </c>
      <c r="F107" s="4" t="s">
        <v>3361</v>
      </c>
      <c r="G107" s="46">
        <v>284.63</v>
      </c>
      <c r="H107" s="125">
        <v>34</v>
      </c>
      <c r="I107" s="7">
        <v>3.5</v>
      </c>
      <c r="J107" s="8">
        <f t="shared" si="6"/>
        <v>119</v>
      </c>
      <c r="K107" s="8">
        <f t="shared" si="7"/>
        <v>8.33</v>
      </c>
      <c r="L107" s="8">
        <f t="shared" si="4"/>
        <v>127.33</v>
      </c>
      <c r="M107" s="8">
        <f t="shared" si="5"/>
        <v>411.96</v>
      </c>
      <c r="N107" s="7">
        <v>411.96</v>
      </c>
      <c r="O107" s="1"/>
      <c r="P107" s="1">
        <v>1</v>
      </c>
      <c r="AB107" s="1"/>
    </row>
    <row r="108" spans="1:28" ht="24" customHeight="1" x14ac:dyDescent="0.4">
      <c r="A108" s="2">
        <v>104</v>
      </c>
      <c r="B108" s="3">
        <v>6020004870</v>
      </c>
      <c r="C108" s="4" t="s">
        <v>668</v>
      </c>
      <c r="D108" s="5" t="s">
        <v>669</v>
      </c>
      <c r="E108" s="5" t="s">
        <v>670</v>
      </c>
      <c r="F108" s="4" t="s">
        <v>3351</v>
      </c>
      <c r="G108" s="46">
        <v>468.13</v>
      </c>
      <c r="H108" s="125">
        <v>23</v>
      </c>
      <c r="I108" s="7">
        <v>3.5</v>
      </c>
      <c r="J108" s="8">
        <f t="shared" si="6"/>
        <v>80.5</v>
      </c>
      <c r="K108" s="8">
        <f t="shared" si="7"/>
        <v>5.6350000000000007</v>
      </c>
      <c r="L108" s="8">
        <f t="shared" si="4"/>
        <v>86.14</v>
      </c>
      <c r="M108" s="8">
        <f t="shared" si="5"/>
        <v>554.27</v>
      </c>
      <c r="N108" s="7">
        <v>554.27</v>
      </c>
      <c r="O108" s="1"/>
      <c r="P108" s="1">
        <v>0</v>
      </c>
      <c r="AB108" s="1"/>
    </row>
    <row r="109" spans="1:28" ht="24" customHeight="1" x14ac:dyDescent="0.4">
      <c r="A109" s="2">
        <v>105</v>
      </c>
      <c r="B109" s="3">
        <v>6020004871</v>
      </c>
      <c r="C109" s="4" t="s">
        <v>671</v>
      </c>
      <c r="D109" s="5" t="s">
        <v>672</v>
      </c>
      <c r="E109" s="5" t="s">
        <v>673</v>
      </c>
      <c r="F109" s="4" t="s">
        <v>69</v>
      </c>
      <c r="G109" s="46">
        <v>0</v>
      </c>
      <c r="H109" s="125">
        <v>65</v>
      </c>
      <c r="I109" s="7">
        <v>3.5</v>
      </c>
      <c r="J109" s="8">
        <f t="shared" si="6"/>
        <v>227.5</v>
      </c>
      <c r="K109" s="8">
        <f t="shared" si="7"/>
        <v>15.925000000000001</v>
      </c>
      <c r="L109" s="8">
        <f t="shared" si="4"/>
        <v>243.42999999999998</v>
      </c>
      <c r="M109" s="8">
        <f t="shared" si="5"/>
        <v>243.42999999999998</v>
      </c>
      <c r="N109" s="7">
        <v>243.43</v>
      </c>
      <c r="O109" s="1"/>
      <c r="P109" s="1">
        <v>1</v>
      </c>
      <c r="AB109" s="1"/>
    </row>
    <row r="110" spans="1:28" ht="24" customHeight="1" x14ac:dyDescent="0.4">
      <c r="A110" s="2">
        <v>106</v>
      </c>
      <c r="B110" s="3">
        <v>6020004872</v>
      </c>
      <c r="C110" s="4" t="s">
        <v>674</v>
      </c>
      <c r="D110" s="5" t="s">
        <v>675</v>
      </c>
      <c r="E110" s="5" t="s">
        <v>676</v>
      </c>
      <c r="F110" s="4" t="s">
        <v>3347</v>
      </c>
      <c r="G110" s="46">
        <v>8658.48</v>
      </c>
      <c r="H110" s="125">
        <v>234</v>
      </c>
      <c r="I110" s="7">
        <v>3.5</v>
      </c>
      <c r="J110" s="8">
        <f t="shared" si="6"/>
        <v>819</v>
      </c>
      <c r="K110" s="8">
        <f t="shared" si="7"/>
        <v>57.330000000000005</v>
      </c>
      <c r="L110" s="8">
        <f t="shared" si="4"/>
        <v>876.33</v>
      </c>
      <c r="M110" s="8">
        <f t="shared" si="5"/>
        <v>9534.81</v>
      </c>
      <c r="N110" s="7">
        <v>9534.81</v>
      </c>
      <c r="O110" s="1"/>
      <c r="P110" s="1">
        <v>0</v>
      </c>
      <c r="AB110" s="1"/>
    </row>
    <row r="111" spans="1:28" ht="24" customHeight="1" x14ac:dyDescent="0.4">
      <c r="A111" s="2">
        <v>107</v>
      </c>
      <c r="B111" s="3">
        <v>6020004873</v>
      </c>
      <c r="C111" s="4" t="s">
        <v>677</v>
      </c>
      <c r="D111" s="5" t="s">
        <v>678</v>
      </c>
      <c r="E111" s="5" t="s">
        <v>679</v>
      </c>
      <c r="F111" s="4" t="s">
        <v>3347</v>
      </c>
      <c r="G111" s="46">
        <v>7662.31</v>
      </c>
      <c r="H111" s="125">
        <v>235</v>
      </c>
      <c r="I111" s="7">
        <v>3.5</v>
      </c>
      <c r="J111" s="8">
        <f t="shared" si="6"/>
        <v>822.5</v>
      </c>
      <c r="K111" s="8">
        <f t="shared" si="7"/>
        <v>57.575000000000003</v>
      </c>
      <c r="L111" s="8">
        <f t="shared" si="4"/>
        <v>880.08</v>
      </c>
      <c r="M111" s="8">
        <f t="shared" si="5"/>
        <v>8542.3900000000012</v>
      </c>
      <c r="N111" s="7">
        <v>8542.39</v>
      </c>
      <c r="O111" s="1"/>
      <c r="P111" s="1">
        <v>1</v>
      </c>
      <c r="AB111" s="1"/>
    </row>
    <row r="112" spans="1:28" ht="24" customHeight="1" x14ac:dyDescent="0.4">
      <c r="A112" s="2">
        <v>108</v>
      </c>
      <c r="B112" s="3">
        <v>6020004874</v>
      </c>
      <c r="C112" s="4" t="s">
        <v>686</v>
      </c>
      <c r="D112" s="5" t="s">
        <v>687</v>
      </c>
      <c r="E112" s="5" t="s">
        <v>688</v>
      </c>
      <c r="F112" s="4" t="s">
        <v>3347</v>
      </c>
      <c r="G112" s="46">
        <v>441.94</v>
      </c>
      <c r="H112" s="125">
        <v>18</v>
      </c>
      <c r="I112" s="7">
        <v>3.5</v>
      </c>
      <c r="J112" s="8">
        <f t="shared" si="6"/>
        <v>63</v>
      </c>
      <c r="K112" s="8">
        <f t="shared" si="7"/>
        <v>4.41</v>
      </c>
      <c r="L112" s="8">
        <f t="shared" si="4"/>
        <v>67.41</v>
      </c>
      <c r="M112" s="8">
        <f t="shared" si="5"/>
        <v>509.35</v>
      </c>
      <c r="N112" s="7">
        <v>509.35</v>
      </c>
      <c r="O112" s="1"/>
      <c r="P112" s="1">
        <v>0</v>
      </c>
      <c r="AB112" s="1"/>
    </row>
    <row r="113" spans="1:28" ht="24" customHeight="1" x14ac:dyDescent="0.4">
      <c r="A113" s="2">
        <v>109</v>
      </c>
      <c r="B113" s="3">
        <v>6020004875</v>
      </c>
      <c r="C113" s="4" t="s">
        <v>692</v>
      </c>
      <c r="D113" s="5" t="s">
        <v>693</v>
      </c>
      <c r="E113" s="5" t="s">
        <v>694</v>
      </c>
      <c r="F113" s="4" t="s">
        <v>3351</v>
      </c>
      <c r="G113" s="46">
        <v>254.68</v>
      </c>
      <c r="H113" s="125">
        <v>18</v>
      </c>
      <c r="I113" s="7">
        <v>3.5</v>
      </c>
      <c r="J113" s="8">
        <f t="shared" si="6"/>
        <v>63</v>
      </c>
      <c r="K113" s="8">
        <f t="shared" si="7"/>
        <v>4.41</v>
      </c>
      <c r="L113" s="8">
        <f t="shared" si="4"/>
        <v>67.41</v>
      </c>
      <c r="M113" s="8">
        <f t="shared" si="5"/>
        <v>322.09000000000003</v>
      </c>
      <c r="N113" s="7">
        <v>322.08999999999997</v>
      </c>
      <c r="O113" s="1"/>
      <c r="P113" s="1">
        <v>1</v>
      </c>
      <c r="AB113" s="1"/>
    </row>
    <row r="114" spans="1:28" ht="24" customHeight="1" x14ac:dyDescent="0.4">
      <c r="A114" s="2">
        <v>110</v>
      </c>
      <c r="B114" s="3">
        <v>6020004876</v>
      </c>
      <c r="C114" s="4" t="s">
        <v>698</v>
      </c>
      <c r="D114" s="5" t="s">
        <v>699</v>
      </c>
      <c r="E114" s="5" t="s">
        <v>700</v>
      </c>
      <c r="F114" s="4" t="s">
        <v>69</v>
      </c>
      <c r="G114" s="46">
        <v>0</v>
      </c>
      <c r="H114" s="125">
        <v>35</v>
      </c>
      <c r="I114" s="7">
        <v>3.5</v>
      </c>
      <c r="J114" s="8">
        <f t="shared" si="6"/>
        <v>122.5</v>
      </c>
      <c r="K114" s="8">
        <f t="shared" si="7"/>
        <v>8.5750000000000011</v>
      </c>
      <c r="L114" s="8">
        <f t="shared" si="4"/>
        <v>131.07999999999998</v>
      </c>
      <c r="M114" s="8">
        <f t="shared" si="5"/>
        <v>131.07999999999998</v>
      </c>
      <c r="N114" s="7">
        <v>131.08000000000001</v>
      </c>
      <c r="O114" s="1"/>
      <c r="P114" s="1">
        <v>0</v>
      </c>
      <c r="AB114" s="1"/>
    </row>
    <row r="115" spans="1:28" ht="24" customHeight="1" x14ac:dyDescent="0.4">
      <c r="A115" s="2">
        <v>111</v>
      </c>
      <c r="B115" s="3">
        <v>6020004877</v>
      </c>
      <c r="C115" s="4" t="s">
        <v>701</v>
      </c>
      <c r="D115" s="5" t="s">
        <v>702</v>
      </c>
      <c r="E115" s="5" t="s">
        <v>703</v>
      </c>
      <c r="F115" s="4" t="s">
        <v>69</v>
      </c>
      <c r="G115" s="46">
        <v>0</v>
      </c>
      <c r="H115" s="125">
        <v>13</v>
      </c>
      <c r="I115" s="7">
        <v>3.5</v>
      </c>
      <c r="J115" s="8">
        <f t="shared" si="6"/>
        <v>45.5</v>
      </c>
      <c r="K115" s="8">
        <f t="shared" si="7"/>
        <v>3.1850000000000005</v>
      </c>
      <c r="L115" s="8">
        <f t="shared" si="4"/>
        <v>48.69</v>
      </c>
      <c r="M115" s="8">
        <f t="shared" si="5"/>
        <v>48.69</v>
      </c>
      <c r="N115" s="7">
        <v>48.69</v>
      </c>
      <c r="O115" s="1"/>
      <c r="P115" s="1">
        <v>1</v>
      </c>
      <c r="AB115" s="1"/>
    </row>
    <row r="116" spans="1:28" ht="24" customHeight="1" x14ac:dyDescent="0.4">
      <c r="A116" s="2">
        <v>112</v>
      </c>
      <c r="B116" s="3">
        <v>6020004878</v>
      </c>
      <c r="C116" s="4" t="s">
        <v>704</v>
      </c>
      <c r="D116" s="5" t="s">
        <v>705</v>
      </c>
      <c r="E116" s="5" t="s">
        <v>706</v>
      </c>
      <c r="F116" s="4" t="s">
        <v>69</v>
      </c>
      <c r="G116" s="46">
        <v>0</v>
      </c>
      <c r="H116" s="125">
        <v>66</v>
      </c>
      <c r="I116" s="7">
        <v>3.5</v>
      </c>
      <c r="J116" s="8">
        <f t="shared" si="6"/>
        <v>231</v>
      </c>
      <c r="K116" s="8">
        <f t="shared" si="7"/>
        <v>16.170000000000002</v>
      </c>
      <c r="L116" s="8">
        <f t="shared" si="4"/>
        <v>247.17</v>
      </c>
      <c r="M116" s="8">
        <f t="shared" si="5"/>
        <v>247.17</v>
      </c>
      <c r="N116" s="7">
        <v>247.17</v>
      </c>
      <c r="O116" s="1"/>
      <c r="P116" s="1">
        <v>0</v>
      </c>
      <c r="AB116" s="1"/>
    </row>
    <row r="117" spans="1:28" ht="24" customHeight="1" x14ac:dyDescent="0.4">
      <c r="A117" s="2">
        <v>113</v>
      </c>
      <c r="B117" s="3">
        <v>6020004879</v>
      </c>
      <c r="C117" s="4" t="s">
        <v>707</v>
      </c>
      <c r="D117" s="5" t="s">
        <v>708</v>
      </c>
      <c r="E117" s="5" t="s">
        <v>709</v>
      </c>
      <c r="F117" s="4" t="s">
        <v>3351</v>
      </c>
      <c r="G117" s="46">
        <v>1333.24</v>
      </c>
      <c r="H117" s="125">
        <v>79</v>
      </c>
      <c r="I117" s="7">
        <v>3.5</v>
      </c>
      <c r="J117" s="8">
        <f t="shared" si="6"/>
        <v>276.5</v>
      </c>
      <c r="K117" s="8">
        <f t="shared" si="7"/>
        <v>19.355</v>
      </c>
      <c r="L117" s="8">
        <f t="shared" si="4"/>
        <v>295.86</v>
      </c>
      <c r="M117" s="8">
        <f t="shared" si="5"/>
        <v>1629.1</v>
      </c>
      <c r="N117" s="7">
        <v>1629.1</v>
      </c>
      <c r="O117" s="1"/>
      <c r="P117" s="1">
        <v>1</v>
      </c>
      <c r="AB117" s="1"/>
    </row>
    <row r="118" spans="1:28" ht="24" customHeight="1" x14ac:dyDescent="0.4">
      <c r="A118" s="2">
        <v>114</v>
      </c>
      <c r="B118" s="3">
        <v>6020004880</v>
      </c>
      <c r="C118" s="4" t="s">
        <v>710</v>
      </c>
      <c r="D118" s="5" t="s">
        <v>711</v>
      </c>
      <c r="E118" s="5" t="s">
        <v>712</v>
      </c>
      <c r="F118" s="4" t="s">
        <v>69</v>
      </c>
      <c r="G118" s="46">
        <v>0</v>
      </c>
      <c r="H118" s="125">
        <v>42</v>
      </c>
      <c r="I118" s="7">
        <v>3.5</v>
      </c>
      <c r="J118" s="8">
        <f t="shared" si="6"/>
        <v>147</v>
      </c>
      <c r="K118" s="8">
        <f t="shared" si="7"/>
        <v>10.290000000000001</v>
      </c>
      <c r="L118" s="8">
        <f t="shared" si="4"/>
        <v>157.29</v>
      </c>
      <c r="M118" s="8">
        <f t="shared" si="5"/>
        <v>157.29</v>
      </c>
      <c r="N118" s="7">
        <v>157.29</v>
      </c>
      <c r="O118" s="1"/>
      <c r="P118" s="1">
        <v>0</v>
      </c>
      <c r="AB118" s="1"/>
    </row>
    <row r="119" spans="1:28" ht="24" customHeight="1" x14ac:dyDescent="0.4">
      <c r="A119" s="2">
        <v>115</v>
      </c>
      <c r="B119" s="3">
        <v>6020004881</v>
      </c>
      <c r="C119" s="4" t="s">
        <v>713</v>
      </c>
      <c r="D119" s="5" t="s">
        <v>714</v>
      </c>
      <c r="E119" s="5" t="s">
        <v>715</v>
      </c>
      <c r="F119" s="4" t="s">
        <v>3347</v>
      </c>
      <c r="G119" s="46">
        <v>374.53</v>
      </c>
      <c r="H119" s="125">
        <v>3</v>
      </c>
      <c r="I119" s="7">
        <v>3.5</v>
      </c>
      <c r="J119" s="8">
        <f t="shared" si="6"/>
        <v>10.5</v>
      </c>
      <c r="K119" s="8">
        <f t="shared" si="7"/>
        <v>0.7350000000000001</v>
      </c>
      <c r="L119" s="8">
        <f t="shared" si="4"/>
        <v>11.24</v>
      </c>
      <c r="M119" s="8">
        <f t="shared" si="5"/>
        <v>385.77</v>
      </c>
      <c r="N119" s="7">
        <v>385.77</v>
      </c>
      <c r="O119" s="1"/>
      <c r="P119" s="1">
        <v>1</v>
      </c>
      <c r="AB119" s="1"/>
    </row>
    <row r="120" spans="1:28" ht="24" customHeight="1" x14ac:dyDescent="0.4">
      <c r="A120" s="2">
        <v>116</v>
      </c>
      <c r="B120" s="3">
        <v>6020004882</v>
      </c>
      <c r="C120" s="4" t="s">
        <v>716</v>
      </c>
      <c r="D120" s="5" t="s">
        <v>717</v>
      </c>
      <c r="E120" s="5" t="s">
        <v>718</v>
      </c>
      <c r="F120" s="4" t="s">
        <v>3347</v>
      </c>
      <c r="G120" s="46">
        <v>292.14</v>
      </c>
      <c r="H120" s="125">
        <v>3</v>
      </c>
      <c r="I120" s="7">
        <v>3.5</v>
      </c>
      <c r="J120" s="8">
        <f t="shared" si="6"/>
        <v>10.5</v>
      </c>
      <c r="K120" s="8">
        <f t="shared" si="7"/>
        <v>0.7350000000000001</v>
      </c>
      <c r="L120" s="8">
        <f t="shared" si="4"/>
        <v>11.24</v>
      </c>
      <c r="M120" s="8">
        <f t="shared" si="5"/>
        <v>303.38</v>
      </c>
      <c r="N120" s="7">
        <v>303.38</v>
      </c>
      <c r="O120" s="1"/>
      <c r="P120" s="1">
        <v>0</v>
      </c>
      <c r="AB120" s="1"/>
    </row>
    <row r="121" spans="1:28" ht="24" customHeight="1" x14ac:dyDescent="0.4">
      <c r="A121" s="2">
        <v>117</v>
      </c>
      <c r="B121" s="3">
        <v>6020004883</v>
      </c>
      <c r="C121" s="4" t="s">
        <v>719</v>
      </c>
      <c r="D121" s="5" t="s">
        <v>720</v>
      </c>
      <c r="E121" s="5" t="s">
        <v>721</v>
      </c>
      <c r="F121" s="4" t="s">
        <v>3347</v>
      </c>
      <c r="G121" s="46">
        <v>2104.73</v>
      </c>
      <c r="H121" s="125">
        <v>24</v>
      </c>
      <c r="I121" s="7">
        <v>3.5</v>
      </c>
      <c r="J121" s="8">
        <f t="shared" si="6"/>
        <v>84</v>
      </c>
      <c r="K121" s="8">
        <f t="shared" si="7"/>
        <v>5.8800000000000008</v>
      </c>
      <c r="L121" s="8">
        <f t="shared" si="4"/>
        <v>89.88</v>
      </c>
      <c r="M121" s="8">
        <f t="shared" si="5"/>
        <v>2194.61</v>
      </c>
      <c r="N121" s="7">
        <v>2194.61</v>
      </c>
      <c r="O121" s="1"/>
      <c r="P121" s="1">
        <v>1</v>
      </c>
      <c r="AB121" s="1"/>
    </row>
    <row r="122" spans="1:28" ht="24" customHeight="1" x14ac:dyDescent="0.4">
      <c r="A122" s="2">
        <v>118</v>
      </c>
      <c r="B122" s="3">
        <v>6020004884</v>
      </c>
      <c r="C122" s="4" t="s">
        <v>722</v>
      </c>
      <c r="D122" s="5" t="s">
        <v>723</v>
      </c>
      <c r="E122" s="5" t="s">
        <v>724</v>
      </c>
      <c r="F122" s="4" t="s">
        <v>3347</v>
      </c>
      <c r="G122" s="46">
        <v>2524.16</v>
      </c>
      <c r="H122" s="125">
        <v>54</v>
      </c>
      <c r="I122" s="7">
        <v>3.5</v>
      </c>
      <c r="J122" s="8">
        <f t="shared" si="6"/>
        <v>189</v>
      </c>
      <c r="K122" s="8">
        <f t="shared" si="7"/>
        <v>13.23</v>
      </c>
      <c r="L122" s="8">
        <f t="shared" si="4"/>
        <v>202.23</v>
      </c>
      <c r="M122" s="8">
        <f t="shared" si="5"/>
        <v>2726.39</v>
      </c>
      <c r="N122" s="7">
        <v>2726.39</v>
      </c>
      <c r="O122" s="1"/>
      <c r="P122" s="1">
        <v>0</v>
      </c>
      <c r="AB122" s="1"/>
    </row>
    <row r="123" spans="1:28" ht="24" customHeight="1" x14ac:dyDescent="0.4">
      <c r="A123" s="2">
        <v>119</v>
      </c>
      <c r="B123" s="3">
        <v>6020004885</v>
      </c>
      <c r="C123" s="4" t="s">
        <v>725</v>
      </c>
      <c r="D123" s="5" t="s">
        <v>723</v>
      </c>
      <c r="E123" s="5" t="s">
        <v>726</v>
      </c>
      <c r="F123" s="4" t="s">
        <v>3351</v>
      </c>
      <c r="G123" s="46">
        <v>775.23</v>
      </c>
      <c r="H123" s="125">
        <v>40</v>
      </c>
      <c r="I123" s="7">
        <v>3.5</v>
      </c>
      <c r="J123" s="8">
        <f t="shared" si="6"/>
        <v>140</v>
      </c>
      <c r="K123" s="8">
        <f t="shared" si="7"/>
        <v>9.8000000000000007</v>
      </c>
      <c r="L123" s="8">
        <f t="shared" si="4"/>
        <v>149.80000000000001</v>
      </c>
      <c r="M123" s="8">
        <f t="shared" si="5"/>
        <v>925.03</v>
      </c>
      <c r="N123" s="7">
        <v>925.03</v>
      </c>
      <c r="O123" s="1"/>
      <c r="P123" s="1">
        <v>1</v>
      </c>
      <c r="AB123" s="1"/>
    </row>
    <row r="124" spans="1:28" ht="24" customHeight="1" x14ac:dyDescent="0.4">
      <c r="A124" s="2">
        <v>120</v>
      </c>
      <c r="B124" s="3">
        <v>6020004886</v>
      </c>
      <c r="C124" s="4" t="s">
        <v>727</v>
      </c>
      <c r="D124" s="5" t="s">
        <v>728</v>
      </c>
      <c r="E124" s="5" t="s">
        <v>729</v>
      </c>
      <c r="F124" s="4" t="s">
        <v>3347</v>
      </c>
      <c r="G124" s="46">
        <v>561.79</v>
      </c>
      <c r="H124" s="125">
        <v>8</v>
      </c>
      <c r="I124" s="7">
        <v>3.5</v>
      </c>
      <c r="J124" s="8">
        <f t="shared" si="6"/>
        <v>28</v>
      </c>
      <c r="K124" s="8">
        <f t="shared" si="7"/>
        <v>1.9600000000000002</v>
      </c>
      <c r="L124" s="8">
        <f t="shared" si="4"/>
        <v>29.96</v>
      </c>
      <c r="M124" s="8">
        <f t="shared" si="5"/>
        <v>591.75</v>
      </c>
      <c r="N124" s="7">
        <v>591.75</v>
      </c>
      <c r="O124" s="1"/>
      <c r="P124" s="1">
        <v>0</v>
      </c>
      <c r="AB124" s="1"/>
    </row>
    <row r="125" spans="1:28" ht="24" customHeight="1" x14ac:dyDescent="0.4">
      <c r="A125" s="2">
        <v>121</v>
      </c>
      <c r="B125" s="3">
        <v>6020004887</v>
      </c>
      <c r="C125" s="4" t="s">
        <v>730</v>
      </c>
      <c r="D125" s="5" t="s">
        <v>3292</v>
      </c>
      <c r="E125" s="5" t="s">
        <v>732</v>
      </c>
      <c r="F125" s="4" t="s">
        <v>3352</v>
      </c>
      <c r="G125" s="46">
        <v>104.86</v>
      </c>
      <c r="H125" s="125">
        <v>49</v>
      </c>
      <c r="I125" s="7">
        <v>3.5</v>
      </c>
      <c r="J125" s="8">
        <f t="shared" si="6"/>
        <v>171.5</v>
      </c>
      <c r="K125" s="8">
        <f t="shared" si="7"/>
        <v>12.005000000000001</v>
      </c>
      <c r="L125" s="8">
        <f t="shared" si="4"/>
        <v>183.51</v>
      </c>
      <c r="M125" s="8">
        <f t="shared" si="5"/>
        <v>288.37</v>
      </c>
      <c r="N125" s="7">
        <v>288.37</v>
      </c>
      <c r="O125" s="1"/>
      <c r="P125" s="1">
        <v>1</v>
      </c>
      <c r="AB125" s="1"/>
    </row>
    <row r="126" spans="1:28" ht="24" customHeight="1" x14ac:dyDescent="0.4">
      <c r="A126" s="2">
        <v>122</v>
      </c>
      <c r="B126" s="3">
        <v>6020004888</v>
      </c>
      <c r="C126" s="4" t="s">
        <v>733</v>
      </c>
      <c r="D126" s="5" t="s">
        <v>731</v>
      </c>
      <c r="E126" s="5" t="s">
        <v>734</v>
      </c>
      <c r="F126" s="4" t="s">
        <v>3352</v>
      </c>
      <c r="G126" s="46">
        <v>29.96</v>
      </c>
      <c r="H126" s="125">
        <v>13</v>
      </c>
      <c r="I126" s="7">
        <v>3.5</v>
      </c>
      <c r="J126" s="8">
        <f t="shared" si="6"/>
        <v>45.5</v>
      </c>
      <c r="K126" s="8">
        <f t="shared" si="7"/>
        <v>3.1850000000000005</v>
      </c>
      <c r="L126" s="8">
        <f t="shared" si="4"/>
        <v>48.69</v>
      </c>
      <c r="M126" s="8">
        <f t="shared" si="5"/>
        <v>78.650000000000006</v>
      </c>
      <c r="N126" s="7">
        <v>78.650000000000006</v>
      </c>
      <c r="O126" s="1"/>
      <c r="P126" s="1">
        <v>0</v>
      </c>
      <c r="AB126" s="1"/>
    </row>
    <row r="127" spans="1:28" ht="24" customHeight="1" x14ac:dyDescent="0.4">
      <c r="A127" s="2">
        <v>123</v>
      </c>
      <c r="B127" s="3">
        <v>6020004889</v>
      </c>
      <c r="C127" s="4" t="s">
        <v>735</v>
      </c>
      <c r="D127" s="5" t="s">
        <v>736</v>
      </c>
      <c r="E127" s="5" t="s">
        <v>737</v>
      </c>
      <c r="F127" s="4" t="s">
        <v>3370</v>
      </c>
      <c r="G127" s="46">
        <v>325.83</v>
      </c>
      <c r="H127" s="125">
        <v>1</v>
      </c>
      <c r="I127" s="7">
        <v>3.5</v>
      </c>
      <c r="J127" s="8">
        <f t="shared" si="6"/>
        <v>3.5</v>
      </c>
      <c r="K127" s="8">
        <f t="shared" si="7"/>
        <v>0.24500000000000002</v>
      </c>
      <c r="L127" s="8">
        <f t="shared" si="4"/>
        <v>3.75</v>
      </c>
      <c r="M127" s="8">
        <f t="shared" si="5"/>
        <v>329.58</v>
      </c>
      <c r="N127" s="7">
        <v>329.58</v>
      </c>
      <c r="O127" s="1"/>
      <c r="P127" s="1">
        <v>1</v>
      </c>
      <c r="AB127" s="1"/>
    </row>
    <row r="128" spans="1:28" ht="24" customHeight="1" x14ac:dyDescent="0.4">
      <c r="A128" s="2">
        <v>124</v>
      </c>
      <c r="B128" s="3">
        <v>6020004890</v>
      </c>
      <c r="C128" s="4" t="s">
        <v>738</v>
      </c>
      <c r="D128" s="5" t="s">
        <v>736</v>
      </c>
      <c r="E128" s="5" t="s">
        <v>739</v>
      </c>
      <c r="F128" s="4" t="s">
        <v>3347</v>
      </c>
      <c r="G128" s="46">
        <v>337.07</v>
      </c>
      <c r="H128" s="125">
        <v>2</v>
      </c>
      <c r="I128" s="7">
        <v>3.5</v>
      </c>
      <c r="J128" s="8">
        <f t="shared" si="6"/>
        <v>7</v>
      </c>
      <c r="K128" s="8">
        <f t="shared" si="7"/>
        <v>0.49000000000000005</v>
      </c>
      <c r="L128" s="8">
        <f t="shared" si="4"/>
        <v>7.49</v>
      </c>
      <c r="M128" s="8">
        <f t="shared" si="5"/>
        <v>344.56</v>
      </c>
      <c r="N128" s="7">
        <v>344.56</v>
      </c>
      <c r="O128" s="1"/>
      <c r="P128" s="1">
        <v>0</v>
      </c>
      <c r="AB128" s="1"/>
    </row>
    <row r="129" spans="1:28" ht="24" customHeight="1" x14ac:dyDescent="0.4">
      <c r="A129" s="2">
        <v>125</v>
      </c>
      <c r="B129" s="3">
        <v>6020004891</v>
      </c>
      <c r="C129" s="4" t="s">
        <v>740</v>
      </c>
      <c r="D129" s="5" t="s">
        <v>741</v>
      </c>
      <c r="E129" s="5" t="s">
        <v>742</v>
      </c>
      <c r="F129" s="4" t="s">
        <v>3371</v>
      </c>
      <c r="G129" s="46">
        <v>161.05000000000001</v>
      </c>
      <c r="H129" s="125">
        <v>1</v>
      </c>
      <c r="I129" s="7">
        <v>3.5</v>
      </c>
      <c r="J129" s="8">
        <f t="shared" si="6"/>
        <v>3.5</v>
      </c>
      <c r="K129" s="8">
        <f t="shared" si="7"/>
        <v>0.24500000000000002</v>
      </c>
      <c r="L129" s="8">
        <f t="shared" si="4"/>
        <v>3.75</v>
      </c>
      <c r="M129" s="8">
        <f t="shared" si="5"/>
        <v>164.8</v>
      </c>
      <c r="N129" s="7">
        <v>164.8</v>
      </c>
      <c r="O129" s="1"/>
      <c r="P129" s="1">
        <v>1</v>
      </c>
      <c r="AB129" s="1"/>
    </row>
    <row r="130" spans="1:28" ht="24" customHeight="1" x14ac:dyDescent="0.4">
      <c r="A130" s="2">
        <v>126</v>
      </c>
      <c r="B130" s="3">
        <v>6020004892</v>
      </c>
      <c r="C130" s="4" t="s">
        <v>743</v>
      </c>
      <c r="D130" s="5" t="s">
        <v>744</v>
      </c>
      <c r="E130" s="5" t="s">
        <v>745</v>
      </c>
      <c r="F130" s="4" t="s">
        <v>3352</v>
      </c>
      <c r="G130" s="46">
        <v>11.24</v>
      </c>
      <c r="H130" s="125">
        <v>1</v>
      </c>
      <c r="I130" s="7">
        <v>3.5</v>
      </c>
      <c r="J130" s="8">
        <f t="shared" si="6"/>
        <v>3.5</v>
      </c>
      <c r="K130" s="8">
        <f t="shared" si="7"/>
        <v>0.24500000000000002</v>
      </c>
      <c r="L130" s="8">
        <f t="shared" si="4"/>
        <v>3.75</v>
      </c>
      <c r="M130" s="8">
        <f t="shared" si="5"/>
        <v>14.99</v>
      </c>
      <c r="N130" s="7">
        <v>14.99</v>
      </c>
      <c r="O130" s="1"/>
      <c r="P130" s="1">
        <v>0</v>
      </c>
      <c r="AB130" s="1"/>
    </row>
    <row r="131" spans="1:28" ht="24" customHeight="1" x14ac:dyDescent="0.4">
      <c r="A131" s="2">
        <v>127</v>
      </c>
      <c r="B131" s="3">
        <v>6020004893</v>
      </c>
      <c r="C131" s="4" t="s">
        <v>746</v>
      </c>
      <c r="D131" s="5" t="s">
        <v>3874</v>
      </c>
      <c r="E131" s="5" t="s">
        <v>3875</v>
      </c>
      <c r="F131" s="4" t="s">
        <v>3353</v>
      </c>
      <c r="G131" s="46">
        <v>831.4</v>
      </c>
      <c r="H131" s="125">
        <v>12</v>
      </c>
      <c r="I131" s="7">
        <v>3.5</v>
      </c>
      <c r="J131" s="8">
        <f t="shared" si="6"/>
        <v>42</v>
      </c>
      <c r="K131" s="8">
        <f t="shared" si="7"/>
        <v>2.9400000000000004</v>
      </c>
      <c r="L131" s="8">
        <f t="shared" si="4"/>
        <v>44.94</v>
      </c>
      <c r="M131" s="8">
        <f t="shared" si="5"/>
        <v>876.33999999999992</v>
      </c>
      <c r="N131" s="7">
        <v>876.34</v>
      </c>
      <c r="O131" s="1"/>
      <c r="P131" s="1">
        <v>1</v>
      </c>
      <c r="AB131" s="1"/>
    </row>
    <row r="132" spans="1:28" ht="24" customHeight="1" x14ac:dyDescent="0.4">
      <c r="A132" s="2">
        <v>128</v>
      </c>
      <c r="B132" s="3">
        <v>6020004894</v>
      </c>
      <c r="C132" s="4" t="s">
        <v>747</v>
      </c>
      <c r="D132" s="5" t="s">
        <v>748</v>
      </c>
      <c r="E132" s="5" t="s">
        <v>749</v>
      </c>
      <c r="F132" s="4" t="s">
        <v>69</v>
      </c>
      <c r="G132" s="46">
        <v>0</v>
      </c>
      <c r="H132" s="125">
        <v>3</v>
      </c>
      <c r="I132" s="7">
        <v>3.5</v>
      </c>
      <c r="J132" s="8">
        <f t="shared" si="6"/>
        <v>10.5</v>
      </c>
      <c r="K132" s="8">
        <f t="shared" si="7"/>
        <v>0.7350000000000001</v>
      </c>
      <c r="L132" s="8">
        <f t="shared" si="4"/>
        <v>11.24</v>
      </c>
      <c r="M132" s="8">
        <f t="shared" si="5"/>
        <v>11.24</v>
      </c>
      <c r="N132" s="7">
        <v>11.24</v>
      </c>
      <c r="O132" s="1"/>
      <c r="P132" s="1">
        <v>0</v>
      </c>
      <c r="AB132" s="1"/>
    </row>
    <row r="133" spans="1:28" ht="24" customHeight="1" x14ac:dyDescent="0.4">
      <c r="A133" s="2">
        <v>129</v>
      </c>
      <c r="B133" s="3">
        <v>6020004895</v>
      </c>
      <c r="C133" s="4" t="s">
        <v>750</v>
      </c>
      <c r="D133" s="5" t="s">
        <v>751</v>
      </c>
      <c r="E133" s="5" t="s">
        <v>752</v>
      </c>
      <c r="F133" s="4" t="s">
        <v>3350</v>
      </c>
      <c r="G133" s="46">
        <v>74.900000000000006</v>
      </c>
      <c r="H133" s="125">
        <v>10</v>
      </c>
      <c r="I133" s="7">
        <v>3.5</v>
      </c>
      <c r="J133" s="8">
        <f t="shared" si="6"/>
        <v>35</v>
      </c>
      <c r="K133" s="8">
        <f t="shared" si="7"/>
        <v>2.4500000000000002</v>
      </c>
      <c r="L133" s="8">
        <f t="shared" ref="L133:L196" si="8">ROUNDUP(J133+K133,2)</f>
        <v>37.450000000000003</v>
      </c>
      <c r="M133" s="8">
        <f t="shared" ref="M133:M196" si="9">SUM(G133+L133)</f>
        <v>112.35000000000001</v>
      </c>
      <c r="N133" s="7">
        <v>112.35</v>
      </c>
      <c r="O133" s="1"/>
      <c r="P133" s="1">
        <v>1</v>
      </c>
      <c r="AB133" s="1"/>
    </row>
    <row r="134" spans="1:28" ht="24" customHeight="1" x14ac:dyDescent="0.4">
      <c r="A134" s="2">
        <v>130</v>
      </c>
      <c r="B134" s="3">
        <v>6020004896</v>
      </c>
      <c r="C134" s="4" t="s">
        <v>753</v>
      </c>
      <c r="D134" s="5" t="s">
        <v>754</v>
      </c>
      <c r="E134" s="5" t="s">
        <v>755</v>
      </c>
      <c r="F134" s="4" t="s">
        <v>69</v>
      </c>
      <c r="G134" s="46">
        <v>0</v>
      </c>
      <c r="H134" s="125">
        <v>9</v>
      </c>
      <c r="I134" s="7">
        <v>3.5</v>
      </c>
      <c r="J134" s="8">
        <f t="shared" si="6"/>
        <v>31.5</v>
      </c>
      <c r="K134" s="8">
        <f t="shared" si="7"/>
        <v>2.2050000000000001</v>
      </c>
      <c r="L134" s="8">
        <f t="shared" si="8"/>
        <v>33.71</v>
      </c>
      <c r="M134" s="8">
        <f t="shared" si="9"/>
        <v>33.71</v>
      </c>
      <c r="N134" s="7">
        <v>33.71</v>
      </c>
      <c r="O134" s="1"/>
      <c r="P134" s="1">
        <v>0</v>
      </c>
      <c r="AB134" s="1"/>
    </row>
    <row r="135" spans="1:28" ht="24" customHeight="1" x14ac:dyDescent="0.4">
      <c r="A135" s="2">
        <v>131</v>
      </c>
      <c r="B135" s="3">
        <v>6020004897</v>
      </c>
      <c r="C135" s="4" t="s">
        <v>756</v>
      </c>
      <c r="D135" s="5" t="s">
        <v>757</v>
      </c>
      <c r="E135" s="5" t="s">
        <v>758</v>
      </c>
      <c r="F135" s="4" t="s">
        <v>3351</v>
      </c>
      <c r="G135" s="46">
        <v>101.12</v>
      </c>
      <c r="H135" s="125">
        <v>0</v>
      </c>
      <c r="I135" s="7">
        <v>3.5</v>
      </c>
      <c r="J135" s="8">
        <v>0</v>
      </c>
      <c r="K135" s="8">
        <f t="shared" ref="K135:K198" si="10">J135*7%</f>
        <v>0</v>
      </c>
      <c r="L135" s="8">
        <f t="shared" si="8"/>
        <v>0</v>
      </c>
      <c r="M135" s="8">
        <f t="shared" si="9"/>
        <v>101.12</v>
      </c>
      <c r="N135" s="7">
        <v>101.12</v>
      </c>
      <c r="O135" s="1"/>
      <c r="P135" s="1">
        <v>1</v>
      </c>
      <c r="AB135" s="1"/>
    </row>
    <row r="136" spans="1:28" ht="24" customHeight="1" x14ac:dyDescent="0.4">
      <c r="A136" s="2">
        <v>132</v>
      </c>
      <c r="B136" s="3">
        <v>6020004898</v>
      </c>
      <c r="C136" s="4" t="s">
        <v>759</v>
      </c>
      <c r="D136" s="5" t="s">
        <v>760</v>
      </c>
      <c r="E136" s="5" t="s">
        <v>761</v>
      </c>
      <c r="F136" s="4" t="s">
        <v>69</v>
      </c>
      <c r="G136" s="46">
        <v>0</v>
      </c>
      <c r="H136" s="125">
        <v>20</v>
      </c>
      <c r="I136" s="7">
        <v>3.5</v>
      </c>
      <c r="J136" s="8">
        <f t="shared" ref="J136:J199" si="11">H136*I136</f>
        <v>70</v>
      </c>
      <c r="K136" s="8">
        <f t="shared" si="10"/>
        <v>4.9000000000000004</v>
      </c>
      <c r="L136" s="8">
        <f t="shared" si="8"/>
        <v>74.900000000000006</v>
      </c>
      <c r="M136" s="8">
        <f t="shared" si="9"/>
        <v>74.900000000000006</v>
      </c>
      <c r="N136" s="7">
        <v>74.900000000000006</v>
      </c>
      <c r="O136" s="1"/>
      <c r="P136" s="1">
        <v>0</v>
      </c>
      <c r="AB136" s="1"/>
    </row>
    <row r="137" spans="1:28" ht="24" customHeight="1" x14ac:dyDescent="0.4">
      <c r="A137" s="2">
        <v>133</v>
      </c>
      <c r="B137" s="3">
        <v>6020004899</v>
      </c>
      <c r="C137" s="4" t="s">
        <v>762</v>
      </c>
      <c r="D137" s="5" t="s">
        <v>760</v>
      </c>
      <c r="E137" s="5" t="s">
        <v>763</v>
      </c>
      <c r="F137" s="2" t="s">
        <v>3361</v>
      </c>
      <c r="G137" s="46">
        <v>119.85</v>
      </c>
      <c r="H137" s="125">
        <v>26</v>
      </c>
      <c r="I137" s="7">
        <v>3.5</v>
      </c>
      <c r="J137" s="8">
        <f t="shared" si="11"/>
        <v>91</v>
      </c>
      <c r="K137" s="8">
        <f t="shared" si="10"/>
        <v>6.370000000000001</v>
      </c>
      <c r="L137" s="8">
        <f t="shared" si="8"/>
        <v>97.37</v>
      </c>
      <c r="M137" s="8">
        <f t="shared" si="9"/>
        <v>217.22</v>
      </c>
      <c r="N137" s="7">
        <v>217.22</v>
      </c>
      <c r="O137" s="1"/>
      <c r="P137" s="1">
        <v>1</v>
      </c>
      <c r="AB137" s="1"/>
    </row>
    <row r="138" spans="1:28" ht="24" customHeight="1" x14ac:dyDescent="0.4">
      <c r="A138" s="2">
        <v>134</v>
      </c>
      <c r="B138" s="3">
        <v>6020004900</v>
      </c>
      <c r="C138" s="4" t="s">
        <v>764</v>
      </c>
      <c r="D138" s="5" t="s">
        <v>765</v>
      </c>
      <c r="E138" s="5" t="s">
        <v>766</v>
      </c>
      <c r="F138" s="4" t="s">
        <v>3352</v>
      </c>
      <c r="G138" s="46">
        <v>711.55</v>
      </c>
      <c r="H138" s="125">
        <v>151</v>
      </c>
      <c r="I138" s="7">
        <v>3.5</v>
      </c>
      <c r="J138" s="8">
        <f t="shared" si="11"/>
        <v>528.5</v>
      </c>
      <c r="K138" s="8">
        <f t="shared" si="10"/>
        <v>36.995000000000005</v>
      </c>
      <c r="L138" s="8">
        <f t="shared" si="8"/>
        <v>565.5</v>
      </c>
      <c r="M138" s="8">
        <f t="shared" si="9"/>
        <v>1277.05</v>
      </c>
      <c r="N138" s="7">
        <v>1277.05</v>
      </c>
      <c r="O138" s="1"/>
      <c r="P138" s="1">
        <v>0</v>
      </c>
      <c r="AB138" s="1"/>
    </row>
    <row r="139" spans="1:28" ht="24" customHeight="1" x14ac:dyDescent="0.4">
      <c r="A139" s="2">
        <v>135</v>
      </c>
      <c r="B139" s="3">
        <v>6020004901</v>
      </c>
      <c r="C139" s="4" t="s">
        <v>767</v>
      </c>
      <c r="D139" s="5" t="s">
        <v>768</v>
      </c>
      <c r="E139" s="5" t="s">
        <v>769</v>
      </c>
      <c r="F139" s="4" t="s">
        <v>3347</v>
      </c>
      <c r="G139" s="46">
        <v>333.33</v>
      </c>
      <c r="H139" s="125">
        <v>6</v>
      </c>
      <c r="I139" s="7">
        <v>3.5</v>
      </c>
      <c r="J139" s="8">
        <f t="shared" si="11"/>
        <v>21</v>
      </c>
      <c r="K139" s="8">
        <f t="shared" si="10"/>
        <v>1.4700000000000002</v>
      </c>
      <c r="L139" s="8">
        <f t="shared" si="8"/>
        <v>22.47</v>
      </c>
      <c r="M139" s="8">
        <f t="shared" si="9"/>
        <v>355.79999999999995</v>
      </c>
      <c r="N139" s="7">
        <v>355.8</v>
      </c>
      <c r="O139" s="1"/>
      <c r="P139" s="1">
        <v>1</v>
      </c>
      <c r="AB139" s="1"/>
    </row>
    <row r="140" spans="1:28" ht="24" customHeight="1" x14ac:dyDescent="0.4">
      <c r="A140" s="2">
        <v>136</v>
      </c>
      <c r="B140" s="3">
        <v>6020004902</v>
      </c>
      <c r="C140" s="4" t="s">
        <v>770</v>
      </c>
      <c r="D140" s="5" t="s">
        <v>768</v>
      </c>
      <c r="E140" s="5" t="s">
        <v>771</v>
      </c>
      <c r="F140" s="4" t="s">
        <v>3363</v>
      </c>
      <c r="G140" s="46">
        <v>415.7</v>
      </c>
      <c r="H140" s="125">
        <v>28</v>
      </c>
      <c r="I140" s="7">
        <v>3.5</v>
      </c>
      <c r="J140" s="8">
        <f t="shared" si="11"/>
        <v>98</v>
      </c>
      <c r="K140" s="8">
        <f t="shared" si="10"/>
        <v>6.86</v>
      </c>
      <c r="L140" s="8">
        <f t="shared" si="8"/>
        <v>104.86</v>
      </c>
      <c r="M140" s="8">
        <f t="shared" si="9"/>
        <v>520.55999999999995</v>
      </c>
      <c r="N140" s="7">
        <v>520.55999999999995</v>
      </c>
      <c r="O140" s="1"/>
      <c r="P140" s="1">
        <v>0</v>
      </c>
      <c r="AB140" s="1"/>
    </row>
    <row r="141" spans="1:28" ht="24" customHeight="1" x14ac:dyDescent="0.4">
      <c r="A141" s="2">
        <v>137</v>
      </c>
      <c r="B141" s="3">
        <v>6020004903</v>
      </c>
      <c r="C141" s="4" t="s">
        <v>2509</v>
      </c>
      <c r="D141" s="5" t="s">
        <v>768</v>
      </c>
      <c r="E141" s="5" t="s">
        <v>2510</v>
      </c>
      <c r="F141" s="4" t="s">
        <v>69</v>
      </c>
      <c r="G141" s="46">
        <v>0</v>
      </c>
      <c r="H141" s="125">
        <v>18</v>
      </c>
      <c r="I141" s="7">
        <v>3.5</v>
      </c>
      <c r="J141" s="8">
        <f t="shared" si="11"/>
        <v>63</v>
      </c>
      <c r="K141" s="8">
        <f t="shared" si="10"/>
        <v>4.41</v>
      </c>
      <c r="L141" s="8">
        <f t="shared" si="8"/>
        <v>67.41</v>
      </c>
      <c r="M141" s="8">
        <f t="shared" si="9"/>
        <v>67.41</v>
      </c>
      <c r="N141" s="7">
        <v>67.41</v>
      </c>
      <c r="O141" s="1"/>
      <c r="P141" s="1">
        <v>1</v>
      </c>
      <c r="AB141" s="1"/>
    </row>
    <row r="142" spans="1:28" ht="24" customHeight="1" x14ac:dyDescent="0.4">
      <c r="A142" s="2">
        <v>138</v>
      </c>
      <c r="B142" s="3">
        <v>6020004904</v>
      </c>
      <c r="C142" s="4" t="s">
        <v>772</v>
      </c>
      <c r="D142" s="5" t="s">
        <v>773</v>
      </c>
      <c r="E142" s="5" t="s">
        <v>774</v>
      </c>
      <c r="F142" s="4" t="s">
        <v>3347</v>
      </c>
      <c r="G142" s="46">
        <v>1883.77</v>
      </c>
      <c r="H142" s="125">
        <v>21</v>
      </c>
      <c r="I142" s="7">
        <v>3.5</v>
      </c>
      <c r="J142" s="8">
        <f t="shared" si="11"/>
        <v>73.5</v>
      </c>
      <c r="K142" s="8">
        <f t="shared" si="10"/>
        <v>5.1450000000000005</v>
      </c>
      <c r="L142" s="8">
        <f t="shared" si="8"/>
        <v>78.650000000000006</v>
      </c>
      <c r="M142" s="8">
        <f t="shared" si="9"/>
        <v>1962.42</v>
      </c>
      <c r="N142" s="7">
        <v>1962.42</v>
      </c>
      <c r="O142" s="1"/>
      <c r="P142" s="1">
        <v>0</v>
      </c>
      <c r="AB142" s="1"/>
    </row>
    <row r="143" spans="1:28" ht="24" customHeight="1" x14ac:dyDescent="0.4">
      <c r="A143" s="2">
        <v>139</v>
      </c>
      <c r="B143" s="3">
        <v>6020004905</v>
      </c>
      <c r="C143" s="4" t="s">
        <v>775</v>
      </c>
      <c r="D143" s="5" t="s">
        <v>768</v>
      </c>
      <c r="E143" s="5" t="s">
        <v>776</v>
      </c>
      <c r="F143" s="4" t="s">
        <v>3347</v>
      </c>
      <c r="G143" s="46">
        <v>625.44000000000005</v>
      </c>
      <c r="H143" s="125">
        <v>18</v>
      </c>
      <c r="I143" s="7">
        <v>3.5</v>
      </c>
      <c r="J143" s="8">
        <f t="shared" si="11"/>
        <v>63</v>
      </c>
      <c r="K143" s="8">
        <f t="shared" si="10"/>
        <v>4.41</v>
      </c>
      <c r="L143" s="8">
        <f t="shared" si="8"/>
        <v>67.41</v>
      </c>
      <c r="M143" s="8">
        <f t="shared" si="9"/>
        <v>692.85</v>
      </c>
      <c r="N143" s="7">
        <v>692.85</v>
      </c>
      <c r="O143" s="1"/>
      <c r="P143" s="1">
        <v>1</v>
      </c>
      <c r="AB143" s="1"/>
    </row>
    <row r="144" spans="1:28" ht="24" customHeight="1" x14ac:dyDescent="0.4">
      <c r="A144" s="2">
        <v>140</v>
      </c>
      <c r="B144" s="3">
        <v>6020004906</v>
      </c>
      <c r="C144" s="4" t="s">
        <v>151</v>
      </c>
      <c r="D144" s="5" t="s">
        <v>152</v>
      </c>
      <c r="E144" s="5" t="s">
        <v>153</v>
      </c>
      <c r="F144" s="4" t="s">
        <v>3347</v>
      </c>
      <c r="G144" s="46">
        <v>4359.2</v>
      </c>
      <c r="H144" s="125">
        <v>71</v>
      </c>
      <c r="I144" s="7">
        <v>3.5</v>
      </c>
      <c r="J144" s="8">
        <f t="shared" si="11"/>
        <v>248.5</v>
      </c>
      <c r="K144" s="8">
        <f t="shared" si="10"/>
        <v>17.395000000000003</v>
      </c>
      <c r="L144" s="8">
        <f t="shared" si="8"/>
        <v>265.89999999999998</v>
      </c>
      <c r="M144" s="8">
        <f t="shared" si="9"/>
        <v>4625.0999999999995</v>
      </c>
      <c r="N144" s="7">
        <v>4625.1000000000004</v>
      </c>
      <c r="O144" s="1">
        <v>0</v>
      </c>
      <c r="P144" s="1">
        <v>0</v>
      </c>
      <c r="AB144" s="1"/>
    </row>
    <row r="145" spans="1:28" ht="24" customHeight="1" x14ac:dyDescent="0.4">
      <c r="A145" s="2">
        <v>141</v>
      </c>
      <c r="B145" s="3">
        <v>6020004907</v>
      </c>
      <c r="C145" s="4" t="s">
        <v>154</v>
      </c>
      <c r="D145" s="5" t="s">
        <v>155</v>
      </c>
      <c r="E145" s="5" t="s">
        <v>156</v>
      </c>
      <c r="F145" s="4" t="s">
        <v>3348</v>
      </c>
      <c r="G145" s="46">
        <v>2438</v>
      </c>
      <c r="H145" s="125">
        <v>70</v>
      </c>
      <c r="I145" s="7">
        <v>3.5</v>
      </c>
      <c r="J145" s="8">
        <f t="shared" si="11"/>
        <v>245</v>
      </c>
      <c r="K145" s="8">
        <f t="shared" si="10"/>
        <v>17.150000000000002</v>
      </c>
      <c r="L145" s="8">
        <f t="shared" si="8"/>
        <v>262.14999999999998</v>
      </c>
      <c r="M145" s="8">
        <f t="shared" si="9"/>
        <v>2700.15</v>
      </c>
      <c r="N145" s="7">
        <v>2700.15</v>
      </c>
      <c r="O145" s="1">
        <v>1</v>
      </c>
      <c r="P145" s="1">
        <v>1</v>
      </c>
      <c r="AB145" s="1"/>
    </row>
    <row r="146" spans="1:28" ht="24" customHeight="1" x14ac:dyDescent="0.4">
      <c r="A146" s="2">
        <v>142</v>
      </c>
      <c r="B146" s="3">
        <v>6020004908</v>
      </c>
      <c r="C146" s="4" t="s">
        <v>157</v>
      </c>
      <c r="D146" s="5" t="s">
        <v>158</v>
      </c>
      <c r="E146" s="5" t="s">
        <v>159</v>
      </c>
      <c r="F146" s="4" t="s">
        <v>3356</v>
      </c>
      <c r="G146" s="46">
        <v>273.41000000000003</v>
      </c>
      <c r="H146" s="125">
        <v>5</v>
      </c>
      <c r="I146" s="7">
        <v>3.5</v>
      </c>
      <c r="J146" s="8">
        <f t="shared" si="11"/>
        <v>17.5</v>
      </c>
      <c r="K146" s="8">
        <f t="shared" si="10"/>
        <v>1.2250000000000001</v>
      </c>
      <c r="L146" s="8">
        <f t="shared" si="8"/>
        <v>18.73</v>
      </c>
      <c r="M146" s="8">
        <f t="shared" si="9"/>
        <v>292.14000000000004</v>
      </c>
      <c r="N146" s="7">
        <v>292.14</v>
      </c>
      <c r="O146" s="1">
        <v>0</v>
      </c>
      <c r="P146" s="1">
        <v>0</v>
      </c>
      <c r="AB146" s="1"/>
    </row>
    <row r="147" spans="1:28" ht="24" customHeight="1" x14ac:dyDescent="0.4">
      <c r="A147" s="2">
        <v>143</v>
      </c>
      <c r="B147" s="3">
        <v>6020004909</v>
      </c>
      <c r="C147" s="4" t="s">
        <v>160</v>
      </c>
      <c r="D147" s="5" t="s">
        <v>161</v>
      </c>
      <c r="E147" s="5" t="s">
        <v>159</v>
      </c>
      <c r="F147" s="4" t="s">
        <v>3347</v>
      </c>
      <c r="G147" s="46">
        <v>2816.27</v>
      </c>
      <c r="H147" s="125">
        <v>53</v>
      </c>
      <c r="I147" s="7">
        <v>3.5</v>
      </c>
      <c r="J147" s="8">
        <f t="shared" si="11"/>
        <v>185.5</v>
      </c>
      <c r="K147" s="8">
        <f t="shared" si="10"/>
        <v>12.985000000000001</v>
      </c>
      <c r="L147" s="8">
        <f t="shared" si="8"/>
        <v>198.48999999999998</v>
      </c>
      <c r="M147" s="8">
        <f t="shared" si="9"/>
        <v>3014.7599999999998</v>
      </c>
      <c r="N147" s="7">
        <v>3014.76</v>
      </c>
      <c r="O147" s="1">
        <v>1</v>
      </c>
      <c r="P147" s="1">
        <v>1</v>
      </c>
      <c r="AB147" s="1"/>
    </row>
    <row r="148" spans="1:28" ht="24" customHeight="1" x14ac:dyDescent="0.4">
      <c r="A148" s="2">
        <v>144</v>
      </c>
      <c r="B148" s="3">
        <v>6020004910</v>
      </c>
      <c r="C148" s="4" t="s">
        <v>162</v>
      </c>
      <c r="D148" s="5" t="s">
        <v>90</v>
      </c>
      <c r="E148" s="5" t="s">
        <v>159</v>
      </c>
      <c r="F148" s="4" t="s">
        <v>3249</v>
      </c>
      <c r="G148" s="46">
        <v>1928.7</v>
      </c>
      <c r="H148" s="125">
        <v>0</v>
      </c>
      <c r="I148" s="7">
        <v>3.5</v>
      </c>
      <c r="J148" s="8">
        <f t="shared" si="11"/>
        <v>0</v>
      </c>
      <c r="K148" s="8">
        <f t="shared" si="10"/>
        <v>0</v>
      </c>
      <c r="L148" s="8">
        <f t="shared" si="8"/>
        <v>0</v>
      </c>
      <c r="M148" s="8">
        <f t="shared" si="9"/>
        <v>1928.7</v>
      </c>
      <c r="N148" s="7">
        <v>1928.7</v>
      </c>
      <c r="O148" s="1">
        <v>0</v>
      </c>
      <c r="P148" s="1">
        <v>0</v>
      </c>
      <c r="AB148" s="1"/>
    </row>
    <row r="149" spans="1:28" ht="24" customHeight="1" x14ac:dyDescent="0.4">
      <c r="A149" s="2">
        <v>145</v>
      </c>
      <c r="B149" s="3">
        <v>6020004911</v>
      </c>
      <c r="C149" s="4" t="s">
        <v>168</v>
      </c>
      <c r="D149" s="5" t="s">
        <v>169</v>
      </c>
      <c r="E149" s="5" t="s">
        <v>170</v>
      </c>
      <c r="F149" s="4" t="s">
        <v>3352</v>
      </c>
      <c r="G149" s="46">
        <v>22.47</v>
      </c>
      <c r="H149" s="125">
        <v>6</v>
      </c>
      <c r="I149" s="7">
        <v>3.5</v>
      </c>
      <c r="J149" s="8">
        <f t="shared" si="11"/>
        <v>21</v>
      </c>
      <c r="K149" s="8">
        <f t="shared" si="10"/>
        <v>1.4700000000000002</v>
      </c>
      <c r="L149" s="8">
        <f t="shared" si="8"/>
        <v>22.47</v>
      </c>
      <c r="M149" s="8">
        <f t="shared" si="9"/>
        <v>44.94</v>
      </c>
      <c r="N149" s="7">
        <v>44.94</v>
      </c>
      <c r="O149" s="1">
        <v>1</v>
      </c>
      <c r="P149" s="1">
        <v>1</v>
      </c>
      <c r="AB149" s="1"/>
    </row>
    <row r="150" spans="1:28" ht="24" customHeight="1" x14ac:dyDescent="0.4">
      <c r="A150" s="2">
        <v>146</v>
      </c>
      <c r="B150" s="3">
        <v>6020004912</v>
      </c>
      <c r="C150" s="4" t="s">
        <v>181</v>
      </c>
      <c r="D150" s="5" t="s">
        <v>182</v>
      </c>
      <c r="E150" s="5" t="s">
        <v>183</v>
      </c>
      <c r="F150" s="4" t="s">
        <v>3347</v>
      </c>
      <c r="G150" s="46">
        <v>475.66</v>
      </c>
      <c r="H150" s="125">
        <v>14</v>
      </c>
      <c r="I150" s="7">
        <v>3.5</v>
      </c>
      <c r="J150" s="8">
        <f t="shared" si="11"/>
        <v>49</v>
      </c>
      <c r="K150" s="8">
        <f t="shared" si="10"/>
        <v>3.43</v>
      </c>
      <c r="L150" s="8">
        <f t="shared" si="8"/>
        <v>52.43</v>
      </c>
      <c r="M150" s="8">
        <f t="shared" si="9"/>
        <v>528.09</v>
      </c>
      <c r="N150" s="7">
        <v>528.09</v>
      </c>
      <c r="O150" s="1">
        <v>0</v>
      </c>
      <c r="P150" s="1">
        <v>0</v>
      </c>
      <c r="AB150" s="1"/>
    </row>
    <row r="151" spans="1:28" ht="24" customHeight="1" x14ac:dyDescent="0.4">
      <c r="A151" s="2">
        <v>147</v>
      </c>
      <c r="B151" s="3">
        <v>6020004913</v>
      </c>
      <c r="C151" s="4" t="s">
        <v>197</v>
      </c>
      <c r="D151" s="5" t="s">
        <v>198</v>
      </c>
      <c r="E151" s="5" t="s">
        <v>199</v>
      </c>
      <c r="F151" s="4" t="s">
        <v>69</v>
      </c>
      <c r="G151" s="46">
        <v>0</v>
      </c>
      <c r="H151" s="125">
        <v>12</v>
      </c>
      <c r="I151" s="7">
        <v>3.5</v>
      </c>
      <c r="J151" s="8">
        <f t="shared" si="11"/>
        <v>42</v>
      </c>
      <c r="K151" s="8">
        <f t="shared" si="10"/>
        <v>2.9400000000000004</v>
      </c>
      <c r="L151" s="8">
        <f t="shared" si="8"/>
        <v>44.94</v>
      </c>
      <c r="M151" s="8">
        <f t="shared" si="9"/>
        <v>44.94</v>
      </c>
      <c r="N151" s="7">
        <v>44.94</v>
      </c>
      <c r="O151" s="1">
        <v>0</v>
      </c>
      <c r="P151" s="1">
        <v>1</v>
      </c>
      <c r="AB151" s="1"/>
    </row>
    <row r="152" spans="1:28" ht="24" customHeight="1" x14ac:dyDescent="0.4">
      <c r="A152" s="2">
        <v>148</v>
      </c>
      <c r="B152" s="3">
        <v>6020004914</v>
      </c>
      <c r="C152" s="4" t="s">
        <v>214</v>
      </c>
      <c r="D152" s="5" t="s">
        <v>215</v>
      </c>
      <c r="E152" s="5" t="s">
        <v>216</v>
      </c>
      <c r="F152" s="4" t="s">
        <v>3347</v>
      </c>
      <c r="G152" s="46">
        <v>1640.34</v>
      </c>
      <c r="H152" s="125">
        <v>20</v>
      </c>
      <c r="I152" s="7">
        <v>3.5</v>
      </c>
      <c r="J152" s="8">
        <f t="shared" si="11"/>
        <v>70</v>
      </c>
      <c r="K152" s="8">
        <f t="shared" si="10"/>
        <v>4.9000000000000004</v>
      </c>
      <c r="L152" s="8">
        <f t="shared" si="8"/>
        <v>74.900000000000006</v>
      </c>
      <c r="M152" s="8">
        <f t="shared" si="9"/>
        <v>1715.24</v>
      </c>
      <c r="N152" s="7">
        <v>1715.24</v>
      </c>
      <c r="O152" s="1">
        <v>1</v>
      </c>
      <c r="P152" s="1">
        <v>0</v>
      </c>
      <c r="AB152" s="1"/>
    </row>
    <row r="153" spans="1:28" ht="24" customHeight="1" x14ac:dyDescent="0.4">
      <c r="A153" s="2">
        <v>149</v>
      </c>
      <c r="B153" s="3">
        <v>6020004915</v>
      </c>
      <c r="C153" s="4" t="s">
        <v>217</v>
      </c>
      <c r="D153" s="5" t="s">
        <v>46</v>
      </c>
      <c r="E153" s="5" t="s">
        <v>216</v>
      </c>
      <c r="F153" s="4" t="s">
        <v>3252</v>
      </c>
      <c r="G153" s="46">
        <v>11.25</v>
      </c>
      <c r="H153" s="125">
        <v>0</v>
      </c>
      <c r="I153" s="7">
        <v>3.5</v>
      </c>
      <c r="J153" s="8">
        <f t="shared" si="11"/>
        <v>0</v>
      </c>
      <c r="K153" s="8">
        <f t="shared" si="10"/>
        <v>0</v>
      </c>
      <c r="L153" s="8">
        <f t="shared" si="8"/>
        <v>0</v>
      </c>
      <c r="M153" s="8">
        <f t="shared" si="9"/>
        <v>11.25</v>
      </c>
      <c r="N153" s="7">
        <v>11.25</v>
      </c>
      <c r="O153" s="1">
        <v>0</v>
      </c>
      <c r="P153" s="1">
        <v>1</v>
      </c>
      <c r="AB153" s="1"/>
    </row>
    <row r="154" spans="1:28" ht="24" customHeight="1" x14ac:dyDescent="0.4">
      <c r="A154" s="2">
        <v>150</v>
      </c>
      <c r="B154" s="3">
        <v>6020004916</v>
      </c>
      <c r="C154" s="4" t="s">
        <v>221</v>
      </c>
      <c r="D154" s="5" t="s">
        <v>222</v>
      </c>
      <c r="E154" s="5" t="s">
        <v>223</v>
      </c>
      <c r="F154" s="4" t="s">
        <v>3347</v>
      </c>
      <c r="G154" s="46">
        <v>1913.73</v>
      </c>
      <c r="H154" s="125">
        <v>44</v>
      </c>
      <c r="I154" s="7">
        <v>3.5</v>
      </c>
      <c r="J154" s="8">
        <f t="shared" si="11"/>
        <v>154</v>
      </c>
      <c r="K154" s="8">
        <f t="shared" si="10"/>
        <v>10.780000000000001</v>
      </c>
      <c r="L154" s="8">
        <f t="shared" si="8"/>
        <v>164.78</v>
      </c>
      <c r="M154" s="8">
        <f t="shared" si="9"/>
        <v>2078.5100000000002</v>
      </c>
      <c r="N154" s="7">
        <v>2078.5100000000002</v>
      </c>
      <c r="O154" s="1">
        <v>1</v>
      </c>
      <c r="P154" s="1">
        <v>0</v>
      </c>
      <c r="AB154" s="1"/>
    </row>
    <row r="155" spans="1:28" ht="24" customHeight="1" x14ac:dyDescent="0.4">
      <c r="A155" s="2">
        <v>151</v>
      </c>
      <c r="B155" s="3">
        <v>6020004917</v>
      </c>
      <c r="C155" s="4" t="s">
        <v>224</v>
      </c>
      <c r="D155" s="5" t="s">
        <v>225</v>
      </c>
      <c r="E155" s="5" t="s">
        <v>3799</v>
      </c>
      <c r="F155" s="4" t="s">
        <v>69</v>
      </c>
      <c r="G155" s="46">
        <v>0</v>
      </c>
      <c r="H155" s="125">
        <v>60</v>
      </c>
      <c r="I155" s="7">
        <v>3.5</v>
      </c>
      <c r="J155" s="8">
        <f t="shared" si="11"/>
        <v>210</v>
      </c>
      <c r="K155" s="8">
        <f t="shared" si="10"/>
        <v>14.700000000000001</v>
      </c>
      <c r="L155" s="8">
        <f t="shared" si="8"/>
        <v>224.7</v>
      </c>
      <c r="M155" s="8">
        <f t="shared" si="9"/>
        <v>224.7</v>
      </c>
      <c r="N155" s="7">
        <v>224.7</v>
      </c>
      <c r="O155" s="1">
        <v>0</v>
      </c>
      <c r="P155" s="1">
        <v>1</v>
      </c>
      <c r="AB155" s="1"/>
    </row>
    <row r="156" spans="1:28" ht="24" customHeight="1" x14ac:dyDescent="0.4">
      <c r="A156" s="2">
        <v>152</v>
      </c>
      <c r="B156" s="3">
        <v>6020004918</v>
      </c>
      <c r="C156" s="4" t="s">
        <v>235</v>
      </c>
      <c r="D156" s="5" t="s">
        <v>236</v>
      </c>
      <c r="E156" s="5" t="s">
        <v>237</v>
      </c>
      <c r="F156" s="4" t="s">
        <v>3347</v>
      </c>
      <c r="G156" s="46">
        <v>7265.32</v>
      </c>
      <c r="H156" s="125">
        <v>220</v>
      </c>
      <c r="I156" s="7">
        <v>3.5</v>
      </c>
      <c r="J156" s="8">
        <f t="shared" si="11"/>
        <v>770</v>
      </c>
      <c r="K156" s="8">
        <f t="shared" si="10"/>
        <v>53.900000000000006</v>
      </c>
      <c r="L156" s="8">
        <f t="shared" si="8"/>
        <v>823.9</v>
      </c>
      <c r="M156" s="8">
        <f t="shared" si="9"/>
        <v>8089.2199999999993</v>
      </c>
      <c r="N156" s="7">
        <v>8089.22</v>
      </c>
      <c r="O156" s="1">
        <v>1</v>
      </c>
      <c r="P156" s="1">
        <v>0</v>
      </c>
      <c r="AB156" s="1"/>
    </row>
    <row r="157" spans="1:28" ht="24" customHeight="1" x14ac:dyDescent="0.4">
      <c r="A157" s="2">
        <v>153</v>
      </c>
      <c r="B157" s="3">
        <v>6020004919</v>
      </c>
      <c r="C157" s="4" t="s">
        <v>238</v>
      </c>
      <c r="D157" s="5" t="s">
        <v>239</v>
      </c>
      <c r="E157" s="5" t="s">
        <v>237</v>
      </c>
      <c r="F157" s="4" t="s">
        <v>3347</v>
      </c>
      <c r="G157" s="46">
        <v>2419.31</v>
      </c>
      <c r="H157" s="125">
        <v>40</v>
      </c>
      <c r="I157" s="7">
        <v>3.5</v>
      </c>
      <c r="J157" s="8">
        <f t="shared" si="11"/>
        <v>140</v>
      </c>
      <c r="K157" s="8">
        <f t="shared" si="10"/>
        <v>9.8000000000000007</v>
      </c>
      <c r="L157" s="8">
        <f t="shared" si="8"/>
        <v>149.80000000000001</v>
      </c>
      <c r="M157" s="8">
        <f t="shared" si="9"/>
        <v>2569.11</v>
      </c>
      <c r="N157" s="7">
        <v>2569.11</v>
      </c>
      <c r="O157" s="1">
        <v>0</v>
      </c>
      <c r="P157" s="1">
        <v>1</v>
      </c>
      <c r="AB157" s="1"/>
    </row>
    <row r="158" spans="1:28" ht="24" customHeight="1" x14ac:dyDescent="0.4">
      <c r="A158" s="2">
        <v>154</v>
      </c>
      <c r="B158" s="3">
        <v>6020004920</v>
      </c>
      <c r="C158" s="4" t="s">
        <v>240</v>
      </c>
      <c r="D158" s="5" t="s">
        <v>241</v>
      </c>
      <c r="E158" s="5" t="s">
        <v>237</v>
      </c>
      <c r="F158" s="4" t="s">
        <v>69</v>
      </c>
      <c r="G158" s="46">
        <v>0</v>
      </c>
      <c r="H158" s="125">
        <v>21</v>
      </c>
      <c r="I158" s="7">
        <v>3.5</v>
      </c>
      <c r="J158" s="8">
        <f t="shared" si="11"/>
        <v>73.5</v>
      </c>
      <c r="K158" s="8">
        <f t="shared" si="10"/>
        <v>5.1450000000000005</v>
      </c>
      <c r="L158" s="8">
        <f t="shared" si="8"/>
        <v>78.650000000000006</v>
      </c>
      <c r="M158" s="8">
        <f t="shared" si="9"/>
        <v>78.650000000000006</v>
      </c>
      <c r="N158" s="7">
        <v>78.650000000000006</v>
      </c>
      <c r="O158" s="1">
        <v>1</v>
      </c>
      <c r="P158" s="1">
        <v>0</v>
      </c>
      <c r="AB158" s="1"/>
    </row>
    <row r="159" spans="1:28" ht="24" customHeight="1" x14ac:dyDescent="0.4">
      <c r="A159" s="2">
        <v>155</v>
      </c>
      <c r="B159" s="3">
        <v>6020004921</v>
      </c>
      <c r="C159" s="4" t="s">
        <v>244</v>
      </c>
      <c r="D159" s="5" t="s">
        <v>245</v>
      </c>
      <c r="E159" s="5" t="s">
        <v>246</v>
      </c>
      <c r="F159" s="4" t="s">
        <v>3347</v>
      </c>
      <c r="G159" s="46">
        <v>3220.73</v>
      </c>
      <c r="H159" s="125">
        <v>76</v>
      </c>
      <c r="I159" s="7">
        <v>3.5</v>
      </c>
      <c r="J159" s="8">
        <f t="shared" si="11"/>
        <v>266</v>
      </c>
      <c r="K159" s="8">
        <f t="shared" si="10"/>
        <v>18.62</v>
      </c>
      <c r="L159" s="8">
        <f t="shared" si="8"/>
        <v>284.62</v>
      </c>
      <c r="M159" s="8">
        <f t="shared" si="9"/>
        <v>3505.35</v>
      </c>
      <c r="N159" s="7">
        <v>3505.35</v>
      </c>
      <c r="O159" s="1">
        <v>0</v>
      </c>
      <c r="P159" s="1">
        <v>1</v>
      </c>
      <c r="AB159" s="1"/>
    </row>
    <row r="160" spans="1:28" ht="24" customHeight="1" x14ac:dyDescent="0.4">
      <c r="A160" s="2">
        <v>156</v>
      </c>
      <c r="B160" s="3">
        <v>6020004922</v>
      </c>
      <c r="C160" s="4" t="s">
        <v>247</v>
      </c>
      <c r="D160" s="5" t="s">
        <v>248</v>
      </c>
      <c r="E160" s="5" t="s">
        <v>246</v>
      </c>
      <c r="F160" s="4" t="s">
        <v>3347</v>
      </c>
      <c r="G160" s="46">
        <v>561.77</v>
      </c>
      <c r="H160" s="125">
        <v>10</v>
      </c>
      <c r="I160" s="7">
        <v>3.5</v>
      </c>
      <c r="J160" s="8">
        <f t="shared" si="11"/>
        <v>35</v>
      </c>
      <c r="K160" s="8">
        <f t="shared" si="10"/>
        <v>2.4500000000000002</v>
      </c>
      <c r="L160" s="8">
        <f t="shared" si="8"/>
        <v>37.450000000000003</v>
      </c>
      <c r="M160" s="8">
        <f t="shared" si="9"/>
        <v>599.22</v>
      </c>
      <c r="N160" s="7">
        <v>599.22</v>
      </c>
      <c r="O160" s="1">
        <v>1</v>
      </c>
      <c r="P160" s="1">
        <v>0</v>
      </c>
      <c r="AB160" s="1"/>
    </row>
    <row r="161" spans="1:28" ht="24" customHeight="1" x14ac:dyDescent="0.4">
      <c r="A161" s="2">
        <v>157</v>
      </c>
      <c r="B161" s="3">
        <v>6020004923</v>
      </c>
      <c r="C161" s="4" t="s">
        <v>252</v>
      </c>
      <c r="D161" s="5" t="s">
        <v>253</v>
      </c>
      <c r="E161" s="5" t="s">
        <v>254</v>
      </c>
      <c r="F161" s="4" t="s">
        <v>3352</v>
      </c>
      <c r="G161" s="46">
        <v>93.63</v>
      </c>
      <c r="H161" s="125">
        <v>25</v>
      </c>
      <c r="I161" s="7">
        <v>3.5</v>
      </c>
      <c r="J161" s="8">
        <f t="shared" si="11"/>
        <v>87.5</v>
      </c>
      <c r="K161" s="8">
        <f t="shared" si="10"/>
        <v>6.1250000000000009</v>
      </c>
      <c r="L161" s="8">
        <f t="shared" si="8"/>
        <v>93.63000000000001</v>
      </c>
      <c r="M161" s="8">
        <f t="shared" si="9"/>
        <v>187.26</v>
      </c>
      <c r="N161" s="7">
        <v>187.26</v>
      </c>
      <c r="O161" s="1">
        <v>0</v>
      </c>
      <c r="P161" s="1">
        <v>1</v>
      </c>
      <c r="AB161" s="1"/>
    </row>
    <row r="162" spans="1:28" ht="24" customHeight="1" x14ac:dyDescent="0.4">
      <c r="A162" s="2">
        <v>158</v>
      </c>
      <c r="B162" s="3">
        <v>6020004924</v>
      </c>
      <c r="C162" s="4" t="s">
        <v>3800</v>
      </c>
      <c r="D162" s="5" t="s">
        <v>3801</v>
      </c>
      <c r="E162" s="5" t="s">
        <v>3802</v>
      </c>
      <c r="F162" s="6" t="s">
        <v>69</v>
      </c>
      <c r="G162" s="8">
        <v>0</v>
      </c>
      <c r="H162" s="125">
        <v>2</v>
      </c>
      <c r="I162" s="7">
        <v>3.5</v>
      </c>
      <c r="J162" s="8">
        <f t="shared" si="11"/>
        <v>7</v>
      </c>
      <c r="K162" s="8">
        <f t="shared" si="10"/>
        <v>0.49000000000000005</v>
      </c>
      <c r="L162" s="8">
        <f t="shared" si="8"/>
        <v>7.49</v>
      </c>
      <c r="M162" s="8">
        <f t="shared" si="9"/>
        <v>7.49</v>
      </c>
      <c r="N162" s="7">
        <v>7.49</v>
      </c>
      <c r="O162" s="1">
        <v>1</v>
      </c>
      <c r="P162" s="1">
        <v>0</v>
      </c>
      <c r="AB162" s="1"/>
    </row>
    <row r="163" spans="1:28" ht="24" customHeight="1" x14ac:dyDescent="0.4">
      <c r="A163" s="2">
        <v>159</v>
      </c>
      <c r="B163" s="3">
        <v>6020004925</v>
      </c>
      <c r="C163" s="4" t="s">
        <v>265</v>
      </c>
      <c r="D163" s="5" t="s">
        <v>266</v>
      </c>
      <c r="E163" s="5" t="s">
        <v>267</v>
      </c>
      <c r="F163" s="4" t="s">
        <v>3347</v>
      </c>
      <c r="G163" s="46">
        <v>4823.59</v>
      </c>
      <c r="H163" s="125">
        <v>116</v>
      </c>
      <c r="I163" s="7">
        <v>3.5</v>
      </c>
      <c r="J163" s="8">
        <f t="shared" si="11"/>
        <v>406</v>
      </c>
      <c r="K163" s="8">
        <f t="shared" si="10"/>
        <v>28.42</v>
      </c>
      <c r="L163" s="8">
        <f t="shared" si="8"/>
        <v>434.42</v>
      </c>
      <c r="M163" s="8">
        <f t="shared" si="9"/>
        <v>5258.01</v>
      </c>
      <c r="N163" s="7">
        <v>5258.01</v>
      </c>
      <c r="O163" s="1">
        <v>0</v>
      </c>
      <c r="P163" s="1">
        <v>1</v>
      </c>
      <c r="AB163" s="1"/>
    </row>
    <row r="164" spans="1:28" ht="24" customHeight="1" x14ac:dyDescent="0.4">
      <c r="A164" s="2">
        <v>160</v>
      </c>
      <c r="B164" s="3">
        <v>6020004926</v>
      </c>
      <c r="C164" s="4" t="s">
        <v>271</v>
      </c>
      <c r="D164" s="5" t="s">
        <v>272</v>
      </c>
      <c r="E164" s="5" t="s">
        <v>273</v>
      </c>
      <c r="F164" s="4" t="s">
        <v>3352</v>
      </c>
      <c r="G164" s="46">
        <v>367.01</v>
      </c>
      <c r="H164" s="125">
        <v>73</v>
      </c>
      <c r="I164" s="7">
        <v>3.5</v>
      </c>
      <c r="J164" s="8">
        <f t="shared" si="11"/>
        <v>255.5</v>
      </c>
      <c r="K164" s="8">
        <f t="shared" si="10"/>
        <v>17.885000000000002</v>
      </c>
      <c r="L164" s="8">
        <f t="shared" si="8"/>
        <v>273.39</v>
      </c>
      <c r="M164" s="8">
        <f t="shared" si="9"/>
        <v>640.4</v>
      </c>
      <c r="N164" s="7">
        <v>640.4</v>
      </c>
      <c r="O164" s="1">
        <v>1</v>
      </c>
      <c r="P164" s="1">
        <v>0</v>
      </c>
      <c r="AB164" s="1"/>
    </row>
    <row r="165" spans="1:28" ht="24" customHeight="1" x14ac:dyDescent="0.4">
      <c r="A165" s="2">
        <v>161</v>
      </c>
      <c r="B165" s="3">
        <v>6020004927</v>
      </c>
      <c r="C165" s="4" t="s">
        <v>274</v>
      </c>
      <c r="D165" s="5" t="s">
        <v>272</v>
      </c>
      <c r="E165" s="5" t="s">
        <v>273</v>
      </c>
      <c r="F165" s="4" t="s">
        <v>3352</v>
      </c>
      <c r="G165" s="46">
        <v>7.49</v>
      </c>
      <c r="H165" s="125">
        <v>3</v>
      </c>
      <c r="I165" s="7">
        <v>3.5</v>
      </c>
      <c r="J165" s="8">
        <f t="shared" si="11"/>
        <v>10.5</v>
      </c>
      <c r="K165" s="8">
        <f t="shared" si="10"/>
        <v>0.7350000000000001</v>
      </c>
      <c r="L165" s="8">
        <f t="shared" si="8"/>
        <v>11.24</v>
      </c>
      <c r="M165" s="8">
        <f t="shared" si="9"/>
        <v>18.73</v>
      </c>
      <c r="N165" s="7">
        <v>18.73</v>
      </c>
      <c r="O165" s="1">
        <v>0</v>
      </c>
      <c r="P165" s="1">
        <v>1</v>
      </c>
      <c r="AB165" s="1"/>
    </row>
    <row r="166" spans="1:28" ht="24" customHeight="1" x14ac:dyDescent="0.4">
      <c r="A166" s="2">
        <v>162</v>
      </c>
      <c r="B166" s="3">
        <v>6020004928</v>
      </c>
      <c r="C166" s="4" t="s">
        <v>275</v>
      </c>
      <c r="D166" s="5" t="s">
        <v>276</v>
      </c>
      <c r="E166" s="5" t="s">
        <v>277</v>
      </c>
      <c r="F166" s="4" t="s">
        <v>3347</v>
      </c>
      <c r="G166" s="46">
        <v>1640.34</v>
      </c>
      <c r="H166" s="125">
        <v>46</v>
      </c>
      <c r="I166" s="7">
        <v>3.5</v>
      </c>
      <c r="J166" s="8">
        <f t="shared" si="11"/>
        <v>161</v>
      </c>
      <c r="K166" s="8">
        <f t="shared" si="10"/>
        <v>11.270000000000001</v>
      </c>
      <c r="L166" s="8">
        <f t="shared" si="8"/>
        <v>172.27</v>
      </c>
      <c r="M166" s="8">
        <f t="shared" si="9"/>
        <v>1812.61</v>
      </c>
      <c r="N166" s="7">
        <v>1812.61</v>
      </c>
      <c r="O166" s="1">
        <v>1</v>
      </c>
      <c r="P166" s="1">
        <v>0</v>
      </c>
      <c r="AB166" s="1"/>
    </row>
    <row r="167" spans="1:28" ht="24" customHeight="1" x14ac:dyDescent="0.4">
      <c r="A167" s="2">
        <v>163</v>
      </c>
      <c r="B167" s="3">
        <v>6020004929</v>
      </c>
      <c r="C167" s="4" t="s">
        <v>278</v>
      </c>
      <c r="D167" s="5" t="s">
        <v>279</v>
      </c>
      <c r="E167" s="5" t="s">
        <v>277</v>
      </c>
      <c r="F167" s="4" t="s">
        <v>69</v>
      </c>
      <c r="G167" s="46">
        <v>0</v>
      </c>
      <c r="H167" s="125">
        <v>2</v>
      </c>
      <c r="I167" s="7">
        <v>3.5</v>
      </c>
      <c r="J167" s="8">
        <f t="shared" si="11"/>
        <v>7</v>
      </c>
      <c r="K167" s="8">
        <f t="shared" si="10"/>
        <v>0.49000000000000005</v>
      </c>
      <c r="L167" s="8">
        <f t="shared" si="8"/>
        <v>7.49</v>
      </c>
      <c r="M167" s="8">
        <f t="shared" si="9"/>
        <v>7.49</v>
      </c>
      <c r="N167" s="7">
        <v>7.49</v>
      </c>
      <c r="O167" s="1">
        <v>0</v>
      </c>
      <c r="P167" s="1">
        <v>1</v>
      </c>
      <c r="AB167" s="1"/>
    </row>
    <row r="168" spans="1:28" ht="24" customHeight="1" x14ac:dyDescent="0.4">
      <c r="A168" s="2">
        <v>164</v>
      </c>
      <c r="B168" s="3">
        <v>6020004930</v>
      </c>
      <c r="C168" s="4" t="s">
        <v>280</v>
      </c>
      <c r="D168" s="5" t="s">
        <v>281</v>
      </c>
      <c r="E168" s="5" t="s">
        <v>277</v>
      </c>
      <c r="F168" s="4" t="s">
        <v>3347</v>
      </c>
      <c r="G168" s="46">
        <v>599.23</v>
      </c>
      <c r="H168" s="125">
        <v>6</v>
      </c>
      <c r="I168" s="7">
        <v>3.5</v>
      </c>
      <c r="J168" s="8">
        <f t="shared" si="11"/>
        <v>21</v>
      </c>
      <c r="K168" s="8">
        <f t="shared" si="10"/>
        <v>1.4700000000000002</v>
      </c>
      <c r="L168" s="8">
        <f t="shared" si="8"/>
        <v>22.47</v>
      </c>
      <c r="M168" s="8">
        <f t="shared" si="9"/>
        <v>621.70000000000005</v>
      </c>
      <c r="N168" s="7">
        <v>621.70000000000005</v>
      </c>
      <c r="O168" s="1">
        <v>1</v>
      </c>
      <c r="P168" s="1">
        <v>0</v>
      </c>
      <c r="AB168" s="1"/>
    </row>
    <row r="169" spans="1:28" ht="24" customHeight="1" x14ac:dyDescent="0.4">
      <c r="A169" s="2">
        <v>165</v>
      </c>
      <c r="B169" s="3">
        <v>6020004931</v>
      </c>
      <c r="C169" s="4" t="s">
        <v>285</v>
      </c>
      <c r="D169" s="5" t="s">
        <v>286</v>
      </c>
      <c r="E169" s="5" t="s">
        <v>287</v>
      </c>
      <c r="F169" s="4" t="s">
        <v>3253</v>
      </c>
      <c r="G169" s="46">
        <v>655.4</v>
      </c>
      <c r="H169" s="125">
        <v>0</v>
      </c>
      <c r="I169" s="7">
        <v>3.5</v>
      </c>
      <c r="J169" s="8">
        <f t="shared" si="11"/>
        <v>0</v>
      </c>
      <c r="K169" s="8">
        <f t="shared" si="10"/>
        <v>0</v>
      </c>
      <c r="L169" s="8">
        <f t="shared" si="8"/>
        <v>0</v>
      </c>
      <c r="M169" s="8">
        <f t="shared" si="9"/>
        <v>655.4</v>
      </c>
      <c r="N169" s="7">
        <v>655.4</v>
      </c>
      <c r="O169" s="1">
        <v>0</v>
      </c>
      <c r="P169" s="1">
        <v>1</v>
      </c>
      <c r="AB169" s="1"/>
    </row>
    <row r="170" spans="1:28" ht="24" customHeight="1" x14ac:dyDescent="0.4">
      <c r="A170" s="2">
        <v>166</v>
      </c>
      <c r="B170" s="3">
        <v>6020004932</v>
      </c>
      <c r="C170" s="4" t="s">
        <v>288</v>
      </c>
      <c r="D170" s="5" t="s">
        <v>289</v>
      </c>
      <c r="E170" s="5" t="s">
        <v>290</v>
      </c>
      <c r="F170" s="4" t="s">
        <v>3360</v>
      </c>
      <c r="G170" s="46">
        <v>3205.73</v>
      </c>
      <c r="H170" s="125">
        <v>277</v>
      </c>
      <c r="I170" s="7">
        <v>3.5</v>
      </c>
      <c r="J170" s="8">
        <f t="shared" si="11"/>
        <v>969.5</v>
      </c>
      <c r="K170" s="8">
        <f t="shared" si="10"/>
        <v>67.865000000000009</v>
      </c>
      <c r="L170" s="8">
        <f t="shared" si="8"/>
        <v>1037.3699999999999</v>
      </c>
      <c r="M170" s="8">
        <f t="shared" si="9"/>
        <v>4243.1000000000004</v>
      </c>
      <c r="N170" s="7">
        <v>4243.1000000000004</v>
      </c>
      <c r="O170" s="1">
        <v>1</v>
      </c>
      <c r="P170" s="1">
        <v>0</v>
      </c>
      <c r="AB170" s="1"/>
    </row>
    <row r="171" spans="1:28" ht="24" customHeight="1" x14ac:dyDescent="0.4">
      <c r="A171" s="2">
        <v>167</v>
      </c>
      <c r="B171" s="3">
        <v>6020004933</v>
      </c>
      <c r="C171" s="4" t="s">
        <v>291</v>
      </c>
      <c r="D171" s="5" t="s">
        <v>292</v>
      </c>
      <c r="E171" s="5" t="s">
        <v>290</v>
      </c>
      <c r="F171" s="4" t="s">
        <v>69</v>
      </c>
      <c r="G171" s="46">
        <v>0</v>
      </c>
      <c r="H171" s="125">
        <v>13</v>
      </c>
      <c r="I171" s="7">
        <v>3.5</v>
      </c>
      <c r="J171" s="8">
        <f t="shared" si="11"/>
        <v>45.5</v>
      </c>
      <c r="K171" s="8">
        <f t="shared" si="10"/>
        <v>3.1850000000000005</v>
      </c>
      <c r="L171" s="8">
        <f t="shared" si="8"/>
        <v>48.69</v>
      </c>
      <c r="M171" s="8">
        <f t="shared" si="9"/>
        <v>48.69</v>
      </c>
      <c r="N171" s="7">
        <v>48.69</v>
      </c>
      <c r="O171" s="1">
        <v>0</v>
      </c>
      <c r="P171" s="1">
        <v>1</v>
      </c>
      <c r="AB171" s="1"/>
    </row>
    <row r="172" spans="1:28" ht="24" customHeight="1" x14ac:dyDescent="0.4">
      <c r="A172" s="2">
        <v>168</v>
      </c>
      <c r="B172" s="3">
        <v>6020004934</v>
      </c>
      <c r="C172" s="4" t="s">
        <v>296</v>
      </c>
      <c r="D172" s="5" t="s">
        <v>297</v>
      </c>
      <c r="E172" s="5" t="s">
        <v>298</v>
      </c>
      <c r="F172" s="4" t="s">
        <v>3347</v>
      </c>
      <c r="G172" s="46">
        <v>3580.24</v>
      </c>
      <c r="H172" s="125">
        <v>72</v>
      </c>
      <c r="I172" s="7">
        <v>3.5</v>
      </c>
      <c r="J172" s="8">
        <f t="shared" si="11"/>
        <v>252</v>
      </c>
      <c r="K172" s="8">
        <f t="shared" si="10"/>
        <v>17.64</v>
      </c>
      <c r="L172" s="8">
        <f t="shared" si="8"/>
        <v>269.64</v>
      </c>
      <c r="M172" s="8">
        <f t="shared" si="9"/>
        <v>3849.8799999999997</v>
      </c>
      <c r="N172" s="7">
        <v>3849.88</v>
      </c>
      <c r="O172" s="1">
        <v>1</v>
      </c>
      <c r="P172" s="1">
        <v>0</v>
      </c>
      <c r="AB172" s="1"/>
    </row>
    <row r="173" spans="1:28" ht="24" customHeight="1" x14ac:dyDescent="0.4">
      <c r="A173" s="2">
        <v>169</v>
      </c>
      <c r="B173" s="3">
        <v>6020004935</v>
      </c>
      <c r="C173" s="4" t="s">
        <v>299</v>
      </c>
      <c r="D173" s="5" t="s">
        <v>300</v>
      </c>
      <c r="E173" s="5" t="s">
        <v>301</v>
      </c>
      <c r="F173" s="9" t="s">
        <v>3361</v>
      </c>
      <c r="G173" s="46">
        <v>134.82</v>
      </c>
      <c r="H173" s="125">
        <v>13</v>
      </c>
      <c r="I173" s="7">
        <v>3.5</v>
      </c>
      <c r="J173" s="8">
        <f t="shared" si="11"/>
        <v>45.5</v>
      </c>
      <c r="K173" s="8">
        <f t="shared" si="10"/>
        <v>3.1850000000000005</v>
      </c>
      <c r="L173" s="8">
        <f t="shared" si="8"/>
        <v>48.69</v>
      </c>
      <c r="M173" s="8">
        <f t="shared" si="9"/>
        <v>183.51</v>
      </c>
      <c r="N173" s="7">
        <v>183.51</v>
      </c>
      <c r="O173" s="1">
        <v>0</v>
      </c>
      <c r="P173" s="1">
        <v>1</v>
      </c>
      <c r="AB173" s="1"/>
    </row>
    <row r="174" spans="1:28" ht="24" customHeight="1" x14ac:dyDescent="0.4">
      <c r="A174" s="2">
        <v>170</v>
      </c>
      <c r="B174" s="3">
        <v>6020004936</v>
      </c>
      <c r="C174" s="4" t="s">
        <v>305</v>
      </c>
      <c r="D174" s="5" t="s">
        <v>289</v>
      </c>
      <c r="E174" s="5" t="s">
        <v>306</v>
      </c>
      <c r="F174" s="4" t="s">
        <v>3249</v>
      </c>
      <c r="G174" s="46">
        <v>1183.44</v>
      </c>
      <c r="H174" s="125">
        <v>0</v>
      </c>
      <c r="I174" s="7">
        <v>3.5</v>
      </c>
      <c r="J174" s="8">
        <f t="shared" si="11"/>
        <v>0</v>
      </c>
      <c r="K174" s="8">
        <f t="shared" si="10"/>
        <v>0</v>
      </c>
      <c r="L174" s="8">
        <f t="shared" si="8"/>
        <v>0</v>
      </c>
      <c r="M174" s="8">
        <f t="shared" si="9"/>
        <v>1183.44</v>
      </c>
      <c r="N174" s="7">
        <v>1183.44</v>
      </c>
      <c r="O174" s="1">
        <v>1</v>
      </c>
      <c r="P174" s="1">
        <v>0</v>
      </c>
      <c r="AB174" s="1"/>
    </row>
    <row r="175" spans="1:28" ht="24" customHeight="1" x14ac:dyDescent="0.4">
      <c r="A175" s="2">
        <v>171</v>
      </c>
      <c r="B175" s="3">
        <v>6020004937</v>
      </c>
      <c r="C175" s="4" t="s">
        <v>313</v>
      </c>
      <c r="D175" s="5" t="s">
        <v>3269</v>
      </c>
      <c r="E175" s="5" t="s">
        <v>314</v>
      </c>
      <c r="F175" s="9" t="s">
        <v>3356</v>
      </c>
      <c r="G175" s="46">
        <v>1434.37</v>
      </c>
      <c r="H175" s="125">
        <v>33</v>
      </c>
      <c r="I175" s="7">
        <v>3.5</v>
      </c>
      <c r="J175" s="8">
        <f t="shared" si="11"/>
        <v>115.5</v>
      </c>
      <c r="K175" s="8">
        <f t="shared" si="10"/>
        <v>8.0850000000000009</v>
      </c>
      <c r="L175" s="8">
        <f t="shared" si="8"/>
        <v>123.59</v>
      </c>
      <c r="M175" s="8">
        <f t="shared" si="9"/>
        <v>1557.9599999999998</v>
      </c>
      <c r="N175" s="7">
        <v>1557.96</v>
      </c>
      <c r="O175" s="1">
        <v>0</v>
      </c>
      <c r="P175" s="1">
        <v>1</v>
      </c>
      <c r="AB175" s="1"/>
    </row>
    <row r="176" spans="1:28" ht="24" customHeight="1" x14ac:dyDescent="0.4">
      <c r="A176" s="2">
        <v>172</v>
      </c>
      <c r="B176" s="3">
        <v>6020004938</v>
      </c>
      <c r="C176" s="4" t="s">
        <v>318</v>
      </c>
      <c r="D176" s="5" t="s">
        <v>319</v>
      </c>
      <c r="E176" s="5" t="s">
        <v>320</v>
      </c>
      <c r="F176" s="9" t="s">
        <v>69</v>
      </c>
      <c r="G176" s="46">
        <v>0</v>
      </c>
      <c r="H176" s="125">
        <v>26</v>
      </c>
      <c r="I176" s="7">
        <v>3.5</v>
      </c>
      <c r="J176" s="8">
        <f t="shared" si="11"/>
        <v>91</v>
      </c>
      <c r="K176" s="8">
        <f t="shared" si="10"/>
        <v>6.370000000000001</v>
      </c>
      <c r="L176" s="8">
        <f t="shared" si="8"/>
        <v>97.37</v>
      </c>
      <c r="M176" s="8">
        <f t="shared" si="9"/>
        <v>97.37</v>
      </c>
      <c r="N176" s="7">
        <v>97.37</v>
      </c>
      <c r="O176" s="1">
        <v>1</v>
      </c>
      <c r="P176" s="1">
        <v>0</v>
      </c>
      <c r="AB176" s="1"/>
    </row>
    <row r="177" spans="1:28" ht="24" customHeight="1" x14ac:dyDescent="0.4">
      <c r="A177" s="2">
        <v>173</v>
      </c>
      <c r="B177" s="3">
        <v>6020004939</v>
      </c>
      <c r="C177" s="4" t="s">
        <v>326</v>
      </c>
      <c r="D177" s="5" t="s">
        <v>3270</v>
      </c>
      <c r="E177" s="5" t="s">
        <v>328</v>
      </c>
      <c r="F177" s="4" t="s">
        <v>69</v>
      </c>
      <c r="G177" s="46">
        <v>0</v>
      </c>
      <c r="H177" s="125">
        <v>4</v>
      </c>
      <c r="I177" s="7">
        <v>3.5</v>
      </c>
      <c r="J177" s="8">
        <f t="shared" si="11"/>
        <v>14</v>
      </c>
      <c r="K177" s="8">
        <f t="shared" si="10"/>
        <v>0.98000000000000009</v>
      </c>
      <c r="L177" s="8">
        <f t="shared" si="8"/>
        <v>14.98</v>
      </c>
      <c r="M177" s="8">
        <f t="shared" si="9"/>
        <v>14.98</v>
      </c>
      <c r="N177" s="7">
        <v>14.98</v>
      </c>
      <c r="O177" s="1">
        <v>0</v>
      </c>
      <c r="P177" s="1">
        <v>1</v>
      </c>
      <c r="AB177" s="1"/>
    </row>
    <row r="178" spans="1:28" ht="24" customHeight="1" x14ac:dyDescent="0.4">
      <c r="A178" s="2">
        <v>174</v>
      </c>
      <c r="B178" s="3">
        <v>6020004940</v>
      </c>
      <c r="C178" s="4" t="s">
        <v>332</v>
      </c>
      <c r="D178" s="5" t="s">
        <v>333</v>
      </c>
      <c r="E178" s="5" t="s">
        <v>334</v>
      </c>
      <c r="F178" s="4" t="s">
        <v>3347</v>
      </c>
      <c r="G178" s="46">
        <v>2385.6</v>
      </c>
      <c r="H178" s="125">
        <v>64</v>
      </c>
      <c r="I178" s="7">
        <v>3.5</v>
      </c>
      <c r="J178" s="8">
        <f t="shared" si="11"/>
        <v>224</v>
      </c>
      <c r="K178" s="8">
        <f t="shared" si="10"/>
        <v>15.680000000000001</v>
      </c>
      <c r="L178" s="8">
        <f t="shared" si="8"/>
        <v>239.68</v>
      </c>
      <c r="M178" s="8">
        <f t="shared" si="9"/>
        <v>2625.2799999999997</v>
      </c>
      <c r="N178" s="7">
        <v>2625.28</v>
      </c>
      <c r="O178" s="1">
        <v>1</v>
      </c>
      <c r="P178" s="1">
        <v>0</v>
      </c>
      <c r="AB178" s="1"/>
    </row>
    <row r="179" spans="1:28" ht="24" customHeight="1" x14ac:dyDescent="0.4">
      <c r="A179" s="2">
        <v>175</v>
      </c>
      <c r="B179" s="3">
        <v>6020004941</v>
      </c>
      <c r="C179" s="4" t="s">
        <v>338</v>
      </c>
      <c r="D179" s="5" t="s">
        <v>339</v>
      </c>
      <c r="E179" s="5" t="s">
        <v>340</v>
      </c>
      <c r="F179" s="4" t="s">
        <v>3347</v>
      </c>
      <c r="G179" s="46">
        <v>1426.86</v>
      </c>
      <c r="H179" s="125">
        <v>35</v>
      </c>
      <c r="I179" s="7">
        <v>3.5</v>
      </c>
      <c r="J179" s="8">
        <f t="shared" si="11"/>
        <v>122.5</v>
      </c>
      <c r="K179" s="8">
        <f t="shared" si="10"/>
        <v>8.5750000000000011</v>
      </c>
      <c r="L179" s="8">
        <f t="shared" si="8"/>
        <v>131.07999999999998</v>
      </c>
      <c r="M179" s="8">
        <f t="shared" si="9"/>
        <v>1557.9399999999998</v>
      </c>
      <c r="N179" s="7">
        <v>1557.94</v>
      </c>
      <c r="O179" s="1">
        <v>0</v>
      </c>
      <c r="P179" s="1">
        <v>1</v>
      </c>
      <c r="AB179" s="1"/>
    </row>
    <row r="180" spans="1:28" ht="24" customHeight="1" x14ac:dyDescent="0.4">
      <c r="A180" s="2">
        <v>176</v>
      </c>
      <c r="B180" s="3">
        <v>6020004942</v>
      </c>
      <c r="C180" s="4" t="s">
        <v>345</v>
      </c>
      <c r="D180" s="5" t="s">
        <v>346</v>
      </c>
      <c r="E180" s="5" t="s">
        <v>347</v>
      </c>
      <c r="F180" s="4" t="s">
        <v>3347</v>
      </c>
      <c r="G180" s="46">
        <v>3123.36</v>
      </c>
      <c r="H180" s="125">
        <v>67</v>
      </c>
      <c r="I180" s="7">
        <v>3.5</v>
      </c>
      <c r="J180" s="8">
        <f t="shared" si="11"/>
        <v>234.5</v>
      </c>
      <c r="K180" s="8">
        <f t="shared" si="10"/>
        <v>16.415000000000003</v>
      </c>
      <c r="L180" s="8">
        <f t="shared" si="8"/>
        <v>250.92</v>
      </c>
      <c r="M180" s="8">
        <f t="shared" si="9"/>
        <v>3374.28</v>
      </c>
      <c r="N180" s="7">
        <v>3374.28</v>
      </c>
      <c r="O180" s="1">
        <v>1</v>
      </c>
      <c r="P180" s="1">
        <v>0</v>
      </c>
      <c r="AB180" s="1"/>
    </row>
    <row r="181" spans="1:28" ht="24" customHeight="1" x14ac:dyDescent="0.4">
      <c r="A181" s="2">
        <v>177</v>
      </c>
      <c r="B181" s="3">
        <v>6020004943</v>
      </c>
      <c r="C181" s="4" t="s">
        <v>348</v>
      </c>
      <c r="D181" s="5" t="s">
        <v>349</v>
      </c>
      <c r="E181" s="5" t="s">
        <v>350</v>
      </c>
      <c r="F181" s="4" t="s">
        <v>3347</v>
      </c>
      <c r="G181" s="46">
        <v>2202.09</v>
      </c>
      <c r="H181" s="125">
        <v>48</v>
      </c>
      <c r="I181" s="7">
        <v>3.5</v>
      </c>
      <c r="J181" s="8">
        <f t="shared" si="11"/>
        <v>168</v>
      </c>
      <c r="K181" s="8">
        <f t="shared" si="10"/>
        <v>11.760000000000002</v>
      </c>
      <c r="L181" s="8">
        <f t="shared" si="8"/>
        <v>179.76</v>
      </c>
      <c r="M181" s="8">
        <f t="shared" si="9"/>
        <v>2381.8500000000004</v>
      </c>
      <c r="N181" s="7">
        <v>2381.85</v>
      </c>
      <c r="O181" s="1">
        <v>0</v>
      </c>
      <c r="P181" s="1">
        <v>1</v>
      </c>
      <c r="AB181" s="1"/>
    </row>
    <row r="182" spans="1:28" ht="24" customHeight="1" x14ac:dyDescent="0.4">
      <c r="A182" s="2">
        <v>178</v>
      </c>
      <c r="B182" s="3">
        <v>6020004944</v>
      </c>
      <c r="C182" s="4" t="s">
        <v>354</v>
      </c>
      <c r="D182" s="5" t="s">
        <v>3271</v>
      </c>
      <c r="E182" s="5" t="s">
        <v>355</v>
      </c>
      <c r="F182" s="4" t="s">
        <v>3363</v>
      </c>
      <c r="G182" s="46">
        <v>853.87</v>
      </c>
      <c r="H182" s="125">
        <v>51</v>
      </c>
      <c r="I182" s="7">
        <v>3.5</v>
      </c>
      <c r="J182" s="8">
        <f t="shared" si="11"/>
        <v>178.5</v>
      </c>
      <c r="K182" s="8">
        <f t="shared" si="10"/>
        <v>12.495000000000001</v>
      </c>
      <c r="L182" s="8">
        <f t="shared" si="8"/>
        <v>191</v>
      </c>
      <c r="M182" s="8">
        <f t="shared" si="9"/>
        <v>1044.8699999999999</v>
      </c>
      <c r="N182" s="7">
        <v>1044.8699999999999</v>
      </c>
      <c r="O182" s="1">
        <v>1</v>
      </c>
      <c r="P182" s="1">
        <v>0</v>
      </c>
      <c r="AB182" s="1"/>
    </row>
    <row r="183" spans="1:28" ht="24" customHeight="1" x14ac:dyDescent="0.4">
      <c r="A183" s="2">
        <v>179</v>
      </c>
      <c r="B183" s="3">
        <v>6020004945</v>
      </c>
      <c r="C183" s="4" t="s">
        <v>356</v>
      </c>
      <c r="D183" s="5" t="s">
        <v>357</v>
      </c>
      <c r="E183" s="5" t="s">
        <v>358</v>
      </c>
      <c r="F183" s="4" t="s">
        <v>69</v>
      </c>
      <c r="G183" s="46">
        <v>0</v>
      </c>
      <c r="H183" s="125">
        <v>57</v>
      </c>
      <c r="I183" s="7">
        <v>3.5</v>
      </c>
      <c r="J183" s="8">
        <f t="shared" si="11"/>
        <v>199.5</v>
      </c>
      <c r="K183" s="8">
        <f t="shared" si="10"/>
        <v>13.965000000000002</v>
      </c>
      <c r="L183" s="8">
        <f t="shared" si="8"/>
        <v>213.47</v>
      </c>
      <c r="M183" s="8">
        <f t="shared" si="9"/>
        <v>213.47</v>
      </c>
      <c r="N183" s="7">
        <v>213.47</v>
      </c>
      <c r="O183" s="1">
        <v>0</v>
      </c>
      <c r="P183" s="1">
        <v>1</v>
      </c>
      <c r="AB183" s="1"/>
    </row>
    <row r="184" spans="1:28" ht="24" customHeight="1" x14ac:dyDescent="0.4">
      <c r="A184" s="2">
        <v>180</v>
      </c>
      <c r="B184" s="3">
        <v>6020004946</v>
      </c>
      <c r="C184" s="4" t="s">
        <v>359</v>
      </c>
      <c r="D184" s="5" t="s">
        <v>360</v>
      </c>
      <c r="E184" s="5" t="s">
        <v>361</v>
      </c>
      <c r="F184" s="4" t="s">
        <v>3363</v>
      </c>
      <c r="G184" s="46">
        <v>441.93</v>
      </c>
      <c r="H184" s="125">
        <v>35</v>
      </c>
      <c r="I184" s="7">
        <v>3.5</v>
      </c>
      <c r="J184" s="8">
        <f t="shared" si="11"/>
        <v>122.5</v>
      </c>
      <c r="K184" s="8">
        <f t="shared" si="10"/>
        <v>8.5750000000000011</v>
      </c>
      <c r="L184" s="8">
        <f t="shared" si="8"/>
        <v>131.07999999999998</v>
      </c>
      <c r="M184" s="8">
        <f t="shared" si="9"/>
        <v>573.01</v>
      </c>
      <c r="N184" s="7">
        <v>573.01</v>
      </c>
      <c r="O184" s="1">
        <v>1</v>
      </c>
      <c r="P184" s="1">
        <v>0</v>
      </c>
      <c r="AB184" s="1"/>
    </row>
    <row r="185" spans="1:28" ht="24" customHeight="1" x14ac:dyDescent="0.4">
      <c r="A185" s="2">
        <v>181</v>
      </c>
      <c r="B185" s="3">
        <v>6020004947</v>
      </c>
      <c r="C185" s="4" t="s">
        <v>362</v>
      </c>
      <c r="D185" s="5" t="s">
        <v>363</v>
      </c>
      <c r="E185" s="5" t="s">
        <v>364</v>
      </c>
      <c r="F185" s="4" t="s">
        <v>3250</v>
      </c>
      <c r="G185" s="46">
        <v>179.77</v>
      </c>
      <c r="H185" s="125">
        <v>0</v>
      </c>
      <c r="I185" s="7">
        <v>3.5</v>
      </c>
      <c r="J185" s="8">
        <f t="shared" si="11"/>
        <v>0</v>
      </c>
      <c r="K185" s="8">
        <f t="shared" si="10"/>
        <v>0</v>
      </c>
      <c r="L185" s="8">
        <f t="shared" si="8"/>
        <v>0</v>
      </c>
      <c r="M185" s="8">
        <f t="shared" si="9"/>
        <v>179.77</v>
      </c>
      <c r="N185" s="7">
        <v>179.77</v>
      </c>
      <c r="O185" s="1">
        <v>0</v>
      </c>
      <c r="P185" s="1">
        <v>1</v>
      </c>
      <c r="AB185" s="1"/>
    </row>
    <row r="186" spans="1:28" ht="24" customHeight="1" x14ac:dyDescent="0.4">
      <c r="A186" s="2">
        <v>182</v>
      </c>
      <c r="B186" s="3">
        <v>6020004948</v>
      </c>
      <c r="C186" s="4" t="s">
        <v>365</v>
      </c>
      <c r="D186" s="5" t="s">
        <v>366</v>
      </c>
      <c r="E186" s="5" t="s">
        <v>367</v>
      </c>
      <c r="F186" s="4" t="s">
        <v>3347</v>
      </c>
      <c r="G186" s="46">
        <v>1322.01</v>
      </c>
      <c r="H186" s="125">
        <v>24</v>
      </c>
      <c r="I186" s="7">
        <v>3.5</v>
      </c>
      <c r="J186" s="8">
        <f t="shared" si="11"/>
        <v>84</v>
      </c>
      <c r="K186" s="8">
        <f t="shared" si="10"/>
        <v>5.8800000000000008</v>
      </c>
      <c r="L186" s="8">
        <f t="shared" si="8"/>
        <v>89.88</v>
      </c>
      <c r="M186" s="8">
        <f t="shared" si="9"/>
        <v>1411.8899999999999</v>
      </c>
      <c r="N186" s="7">
        <v>1411.89</v>
      </c>
      <c r="O186" s="1">
        <v>1</v>
      </c>
      <c r="P186" s="1">
        <v>0</v>
      </c>
      <c r="AB186" s="1"/>
    </row>
    <row r="187" spans="1:28" ht="24" customHeight="1" x14ac:dyDescent="0.4">
      <c r="A187" s="2">
        <v>183</v>
      </c>
      <c r="B187" s="3">
        <v>6020004949</v>
      </c>
      <c r="C187" s="4" t="s">
        <v>371</v>
      </c>
      <c r="D187" s="5" t="s">
        <v>372</v>
      </c>
      <c r="E187" s="5" t="s">
        <v>373</v>
      </c>
      <c r="F187" s="4" t="s">
        <v>3356</v>
      </c>
      <c r="G187" s="46">
        <v>6003.25</v>
      </c>
      <c r="H187" s="125">
        <v>187</v>
      </c>
      <c r="I187" s="7">
        <v>3.5</v>
      </c>
      <c r="J187" s="8">
        <f t="shared" si="11"/>
        <v>654.5</v>
      </c>
      <c r="K187" s="8">
        <f t="shared" si="10"/>
        <v>45.815000000000005</v>
      </c>
      <c r="L187" s="8">
        <f t="shared" si="8"/>
        <v>700.31999999999994</v>
      </c>
      <c r="M187" s="8">
        <f t="shared" si="9"/>
        <v>6703.57</v>
      </c>
      <c r="N187" s="7">
        <v>6703.57</v>
      </c>
      <c r="O187" s="1">
        <v>0</v>
      </c>
      <c r="P187" s="1">
        <v>1</v>
      </c>
      <c r="AB187" s="1"/>
    </row>
    <row r="188" spans="1:28" ht="24" customHeight="1" x14ac:dyDescent="0.4">
      <c r="A188" s="2">
        <v>184</v>
      </c>
      <c r="B188" s="3">
        <v>6020004950</v>
      </c>
      <c r="C188" s="4" t="s">
        <v>374</v>
      </c>
      <c r="D188" s="5" t="s">
        <v>375</v>
      </c>
      <c r="E188" s="5" t="s">
        <v>376</v>
      </c>
      <c r="F188" s="4" t="s">
        <v>3356</v>
      </c>
      <c r="G188" s="46">
        <v>812.67</v>
      </c>
      <c r="H188" s="125">
        <v>22</v>
      </c>
      <c r="I188" s="7">
        <v>3.5</v>
      </c>
      <c r="J188" s="8">
        <f t="shared" si="11"/>
        <v>77</v>
      </c>
      <c r="K188" s="8">
        <f t="shared" si="10"/>
        <v>5.3900000000000006</v>
      </c>
      <c r="L188" s="8">
        <f t="shared" si="8"/>
        <v>82.39</v>
      </c>
      <c r="M188" s="8">
        <f t="shared" si="9"/>
        <v>895.06</v>
      </c>
      <c r="N188" s="7">
        <v>895.06</v>
      </c>
      <c r="O188" s="1">
        <v>1</v>
      </c>
      <c r="P188" s="1">
        <v>0</v>
      </c>
      <c r="AB188" s="1"/>
    </row>
    <row r="189" spans="1:28" ht="24" customHeight="1" x14ac:dyDescent="0.4">
      <c r="A189" s="2">
        <v>185</v>
      </c>
      <c r="B189" s="3">
        <v>6020004951</v>
      </c>
      <c r="C189" s="4" t="s">
        <v>377</v>
      </c>
      <c r="D189" s="5" t="s">
        <v>378</v>
      </c>
      <c r="E189" s="5" t="s">
        <v>376</v>
      </c>
      <c r="F189" s="4" t="s">
        <v>3356</v>
      </c>
      <c r="G189" s="46">
        <v>2591.5700000000002</v>
      </c>
      <c r="H189" s="125">
        <v>119</v>
      </c>
      <c r="I189" s="7">
        <v>3.5</v>
      </c>
      <c r="J189" s="8">
        <f t="shared" si="11"/>
        <v>416.5</v>
      </c>
      <c r="K189" s="8">
        <f t="shared" si="10"/>
        <v>29.155000000000001</v>
      </c>
      <c r="L189" s="8">
        <f t="shared" si="8"/>
        <v>445.65999999999997</v>
      </c>
      <c r="M189" s="8">
        <f t="shared" si="9"/>
        <v>3037.23</v>
      </c>
      <c r="N189" s="7">
        <v>3037.23</v>
      </c>
      <c r="O189" s="1">
        <v>0</v>
      </c>
      <c r="P189" s="1">
        <v>1</v>
      </c>
      <c r="AB189" s="1"/>
    </row>
    <row r="190" spans="1:28" ht="24" customHeight="1" x14ac:dyDescent="0.4">
      <c r="A190" s="2">
        <v>186</v>
      </c>
      <c r="B190" s="3">
        <v>6020004952</v>
      </c>
      <c r="C190" s="4" t="s">
        <v>379</v>
      </c>
      <c r="D190" s="5" t="s">
        <v>380</v>
      </c>
      <c r="E190" s="5" t="s">
        <v>381</v>
      </c>
      <c r="F190" s="4" t="s">
        <v>3256</v>
      </c>
      <c r="G190" s="46">
        <v>149.82</v>
      </c>
      <c r="H190" s="125">
        <v>4</v>
      </c>
      <c r="I190" s="7">
        <v>3.5</v>
      </c>
      <c r="J190" s="8">
        <f t="shared" si="11"/>
        <v>14</v>
      </c>
      <c r="K190" s="8">
        <f t="shared" si="10"/>
        <v>0.98000000000000009</v>
      </c>
      <c r="L190" s="8">
        <f t="shared" si="8"/>
        <v>14.98</v>
      </c>
      <c r="M190" s="8">
        <f t="shared" si="9"/>
        <v>164.79999999999998</v>
      </c>
      <c r="N190" s="7">
        <v>164.8</v>
      </c>
      <c r="O190" s="1">
        <v>1</v>
      </c>
      <c r="P190" s="1">
        <v>0</v>
      </c>
      <c r="AB190" s="1"/>
    </row>
    <row r="191" spans="1:28" ht="24" customHeight="1" x14ac:dyDescent="0.4">
      <c r="A191" s="2">
        <v>187</v>
      </c>
      <c r="B191" s="3">
        <v>6020004953</v>
      </c>
      <c r="C191" s="4" t="s">
        <v>382</v>
      </c>
      <c r="D191" s="5" t="s">
        <v>383</v>
      </c>
      <c r="E191" s="5" t="s">
        <v>381</v>
      </c>
      <c r="F191" s="4" t="s">
        <v>3356</v>
      </c>
      <c r="G191" s="46">
        <v>209.75</v>
      </c>
      <c r="H191" s="125">
        <v>4</v>
      </c>
      <c r="I191" s="7">
        <v>3.5</v>
      </c>
      <c r="J191" s="8">
        <f t="shared" si="11"/>
        <v>14</v>
      </c>
      <c r="K191" s="8">
        <f t="shared" si="10"/>
        <v>0.98000000000000009</v>
      </c>
      <c r="L191" s="8">
        <f t="shared" si="8"/>
        <v>14.98</v>
      </c>
      <c r="M191" s="8">
        <f t="shared" si="9"/>
        <v>224.73</v>
      </c>
      <c r="N191" s="7">
        <v>224.73</v>
      </c>
      <c r="O191" s="1">
        <v>0</v>
      </c>
      <c r="P191" s="1">
        <v>1</v>
      </c>
      <c r="AB191" s="1"/>
    </row>
    <row r="192" spans="1:28" ht="24" customHeight="1" x14ac:dyDescent="0.4">
      <c r="A192" s="2">
        <v>188</v>
      </c>
      <c r="B192" s="3">
        <v>6020004954</v>
      </c>
      <c r="C192" s="4" t="s">
        <v>384</v>
      </c>
      <c r="D192" s="5" t="s">
        <v>385</v>
      </c>
      <c r="E192" s="5" t="s">
        <v>386</v>
      </c>
      <c r="F192" s="4" t="s">
        <v>3347</v>
      </c>
      <c r="G192" s="46">
        <v>1606.63</v>
      </c>
      <c r="H192" s="125">
        <v>28</v>
      </c>
      <c r="I192" s="7">
        <v>3.5</v>
      </c>
      <c r="J192" s="8">
        <f t="shared" si="11"/>
        <v>98</v>
      </c>
      <c r="K192" s="8">
        <f t="shared" si="10"/>
        <v>6.86</v>
      </c>
      <c r="L192" s="8">
        <f t="shared" si="8"/>
        <v>104.86</v>
      </c>
      <c r="M192" s="8">
        <f t="shared" si="9"/>
        <v>1711.49</v>
      </c>
      <c r="N192" s="7">
        <v>1711.49</v>
      </c>
      <c r="O192" s="1">
        <v>1</v>
      </c>
      <c r="P192" s="1">
        <v>0</v>
      </c>
      <c r="AB192" s="1"/>
    </row>
    <row r="193" spans="1:28" ht="24" customHeight="1" x14ac:dyDescent="0.4">
      <c r="A193" s="2">
        <v>189</v>
      </c>
      <c r="B193" s="3">
        <v>6020004955</v>
      </c>
      <c r="C193" s="4" t="s">
        <v>387</v>
      </c>
      <c r="D193" s="5" t="s">
        <v>388</v>
      </c>
      <c r="E193" s="5" t="s">
        <v>386</v>
      </c>
      <c r="F193" s="4" t="s">
        <v>3347</v>
      </c>
      <c r="G193" s="46">
        <v>644.16</v>
      </c>
      <c r="H193" s="125">
        <v>16</v>
      </c>
      <c r="I193" s="7">
        <v>3.5</v>
      </c>
      <c r="J193" s="8">
        <f t="shared" si="11"/>
        <v>56</v>
      </c>
      <c r="K193" s="8">
        <f t="shared" si="10"/>
        <v>3.9200000000000004</v>
      </c>
      <c r="L193" s="8">
        <f t="shared" si="8"/>
        <v>59.92</v>
      </c>
      <c r="M193" s="8">
        <f t="shared" si="9"/>
        <v>704.07999999999993</v>
      </c>
      <c r="N193" s="7">
        <v>704.08</v>
      </c>
      <c r="O193" s="1">
        <v>0</v>
      </c>
      <c r="P193" s="1">
        <v>1</v>
      </c>
      <c r="AB193" s="1"/>
    </row>
    <row r="194" spans="1:28" ht="24" customHeight="1" x14ac:dyDescent="0.4">
      <c r="A194" s="2">
        <v>190</v>
      </c>
      <c r="B194" s="3">
        <v>6020004956</v>
      </c>
      <c r="C194" s="4" t="s">
        <v>389</v>
      </c>
      <c r="D194" s="5" t="s">
        <v>390</v>
      </c>
      <c r="E194" s="5" t="s">
        <v>391</v>
      </c>
      <c r="F194" s="4" t="s">
        <v>69</v>
      </c>
      <c r="G194" s="46">
        <v>0</v>
      </c>
      <c r="H194" s="125">
        <v>33</v>
      </c>
      <c r="I194" s="7">
        <v>3.5</v>
      </c>
      <c r="J194" s="8">
        <f t="shared" si="11"/>
        <v>115.5</v>
      </c>
      <c r="K194" s="8">
        <f t="shared" si="10"/>
        <v>8.0850000000000009</v>
      </c>
      <c r="L194" s="8">
        <f t="shared" si="8"/>
        <v>123.59</v>
      </c>
      <c r="M194" s="8">
        <f t="shared" si="9"/>
        <v>123.59</v>
      </c>
      <c r="N194" s="7">
        <v>123.59</v>
      </c>
      <c r="O194" s="1">
        <v>1</v>
      </c>
      <c r="P194" s="1">
        <v>0</v>
      </c>
      <c r="AB194" s="1"/>
    </row>
    <row r="195" spans="1:28" ht="24" customHeight="1" x14ac:dyDescent="0.4">
      <c r="A195" s="2">
        <v>191</v>
      </c>
      <c r="B195" s="3">
        <v>6020004957</v>
      </c>
      <c r="C195" s="4" t="s">
        <v>392</v>
      </c>
      <c r="D195" s="5" t="s">
        <v>393</v>
      </c>
      <c r="E195" s="5" t="s">
        <v>394</v>
      </c>
      <c r="F195" s="4" t="s">
        <v>69</v>
      </c>
      <c r="G195" s="46">
        <v>0</v>
      </c>
      <c r="H195" s="125">
        <v>8</v>
      </c>
      <c r="I195" s="7">
        <v>3.5</v>
      </c>
      <c r="J195" s="8">
        <f t="shared" si="11"/>
        <v>28</v>
      </c>
      <c r="K195" s="8">
        <f t="shared" si="10"/>
        <v>1.9600000000000002</v>
      </c>
      <c r="L195" s="8">
        <f t="shared" si="8"/>
        <v>29.96</v>
      </c>
      <c r="M195" s="8">
        <f t="shared" si="9"/>
        <v>29.96</v>
      </c>
      <c r="N195" s="7">
        <v>29.96</v>
      </c>
      <c r="O195" s="1">
        <v>0</v>
      </c>
      <c r="P195" s="1">
        <v>1</v>
      </c>
      <c r="AB195" s="1"/>
    </row>
    <row r="196" spans="1:28" ht="24" customHeight="1" x14ac:dyDescent="0.4">
      <c r="A196" s="2">
        <v>192</v>
      </c>
      <c r="B196" s="3">
        <v>6020004958</v>
      </c>
      <c r="C196" s="4" t="s">
        <v>395</v>
      </c>
      <c r="D196" s="5" t="s">
        <v>396</v>
      </c>
      <c r="E196" s="5" t="s">
        <v>397</v>
      </c>
      <c r="F196" s="4" t="s">
        <v>3347</v>
      </c>
      <c r="G196" s="46">
        <v>891.34</v>
      </c>
      <c r="H196" s="125">
        <v>26</v>
      </c>
      <c r="I196" s="7">
        <v>3.5</v>
      </c>
      <c r="J196" s="8">
        <f t="shared" si="11"/>
        <v>91</v>
      </c>
      <c r="K196" s="8">
        <f t="shared" si="10"/>
        <v>6.370000000000001</v>
      </c>
      <c r="L196" s="8">
        <f t="shared" si="8"/>
        <v>97.37</v>
      </c>
      <c r="M196" s="8">
        <f t="shared" si="9"/>
        <v>988.71</v>
      </c>
      <c r="N196" s="7">
        <v>988.71</v>
      </c>
      <c r="O196" s="1">
        <v>1</v>
      </c>
      <c r="P196" s="1">
        <v>0</v>
      </c>
      <c r="AB196" s="1"/>
    </row>
    <row r="197" spans="1:28" ht="24" customHeight="1" x14ac:dyDescent="0.4">
      <c r="A197" s="2">
        <v>193</v>
      </c>
      <c r="B197" s="3">
        <v>6020004959</v>
      </c>
      <c r="C197" s="4" t="s">
        <v>398</v>
      </c>
      <c r="D197" s="5" t="s">
        <v>399</v>
      </c>
      <c r="E197" s="5" t="s">
        <v>400</v>
      </c>
      <c r="F197" s="4" t="s">
        <v>69</v>
      </c>
      <c r="G197" s="46">
        <v>0</v>
      </c>
      <c r="H197" s="125">
        <v>12</v>
      </c>
      <c r="I197" s="7">
        <v>3.5</v>
      </c>
      <c r="J197" s="8">
        <f t="shared" si="11"/>
        <v>42</v>
      </c>
      <c r="K197" s="8">
        <f t="shared" si="10"/>
        <v>2.9400000000000004</v>
      </c>
      <c r="L197" s="8">
        <f t="shared" ref="L197:L260" si="12">ROUNDUP(J197+K197,2)</f>
        <v>44.94</v>
      </c>
      <c r="M197" s="8">
        <f t="shared" ref="M197:M260" si="13">SUM(G197+L197)</f>
        <v>44.94</v>
      </c>
      <c r="N197" s="7">
        <v>44.94</v>
      </c>
      <c r="O197" s="1">
        <v>0</v>
      </c>
      <c r="P197" s="1">
        <v>1</v>
      </c>
      <c r="AB197" s="1"/>
    </row>
    <row r="198" spans="1:28" ht="24" customHeight="1" x14ac:dyDescent="0.4">
      <c r="A198" s="2">
        <v>194</v>
      </c>
      <c r="B198" s="3">
        <v>6020004960</v>
      </c>
      <c r="C198" s="4" t="s">
        <v>401</v>
      </c>
      <c r="D198" s="5" t="s">
        <v>402</v>
      </c>
      <c r="E198" s="5" t="s">
        <v>403</v>
      </c>
      <c r="F198" s="4" t="s">
        <v>69</v>
      </c>
      <c r="G198" s="46">
        <v>0</v>
      </c>
      <c r="H198" s="125">
        <v>29</v>
      </c>
      <c r="I198" s="7">
        <v>3.5</v>
      </c>
      <c r="J198" s="8">
        <f t="shared" si="11"/>
        <v>101.5</v>
      </c>
      <c r="K198" s="8">
        <f t="shared" si="10"/>
        <v>7.1050000000000004</v>
      </c>
      <c r="L198" s="8">
        <f t="shared" si="12"/>
        <v>108.61</v>
      </c>
      <c r="M198" s="8">
        <f t="shared" si="13"/>
        <v>108.61</v>
      </c>
      <c r="N198" s="7">
        <v>108.61</v>
      </c>
      <c r="O198" s="1">
        <v>1</v>
      </c>
      <c r="P198" s="1">
        <v>0</v>
      </c>
      <c r="AB198" s="1"/>
    </row>
    <row r="199" spans="1:28" ht="24" customHeight="1" x14ac:dyDescent="0.4">
      <c r="A199" s="2">
        <v>195</v>
      </c>
      <c r="B199" s="3">
        <v>6020004961</v>
      </c>
      <c r="C199" s="4" t="s">
        <v>404</v>
      </c>
      <c r="D199" s="5" t="s">
        <v>405</v>
      </c>
      <c r="E199" s="5" t="s">
        <v>406</v>
      </c>
      <c r="F199" s="4" t="s">
        <v>69</v>
      </c>
      <c r="G199" s="46">
        <v>0</v>
      </c>
      <c r="H199" s="125">
        <v>63</v>
      </c>
      <c r="I199" s="7">
        <v>3.5</v>
      </c>
      <c r="J199" s="8">
        <f t="shared" si="11"/>
        <v>220.5</v>
      </c>
      <c r="K199" s="8">
        <f t="shared" ref="K199:K262" si="14">J199*7%</f>
        <v>15.435000000000002</v>
      </c>
      <c r="L199" s="8">
        <f t="shared" si="12"/>
        <v>235.94</v>
      </c>
      <c r="M199" s="8">
        <f t="shared" si="13"/>
        <v>235.94</v>
      </c>
      <c r="N199" s="7">
        <v>235.94</v>
      </c>
      <c r="O199" s="1">
        <v>0</v>
      </c>
      <c r="P199" s="1">
        <v>1</v>
      </c>
      <c r="AB199" s="1"/>
    </row>
    <row r="200" spans="1:28" ht="24" customHeight="1" x14ac:dyDescent="0.4">
      <c r="A200" s="2">
        <v>196</v>
      </c>
      <c r="B200" s="3">
        <v>6020004962</v>
      </c>
      <c r="C200" s="4" t="s">
        <v>407</v>
      </c>
      <c r="D200" s="5" t="s">
        <v>408</v>
      </c>
      <c r="E200" s="5" t="s">
        <v>409</v>
      </c>
      <c r="F200" s="4" t="s">
        <v>3364</v>
      </c>
      <c r="G200" s="46">
        <v>164.8</v>
      </c>
      <c r="H200" s="125">
        <v>7</v>
      </c>
      <c r="I200" s="7">
        <v>3.5</v>
      </c>
      <c r="J200" s="8">
        <f t="shared" ref="J200:J263" si="15">H200*I200</f>
        <v>24.5</v>
      </c>
      <c r="K200" s="8">
        <f t="shared" si="14"/>
        <v>1.7150000000000001</v>
      </c>
      <c r="L200" s="8">
        <f t="shared" si="12"/>
        <v>26.220000000000002</v>
      </c>
      <c r="M200" s="8">
        <f t="shared" si="13"/>
        <v>191.02</v>
      </c>
      <c r="N200" s="7">
        <v>191.02</v>
      </c>
      <c r="O200" s="1">
        <v>1</v>
      </c>
      <c r="P200" s="1">
        <v>0</v>
      </c>
      <c r="AB200" s="1"/>
    </row>
    <row r="201" spans="1:28" ht="24" customHeight="1" x14ac:dyDescent="0.4">
      <c r="A201" s="2">
        <v>197</v>
      </c>
      <c r="B201" s="3">
        <v>6020004963</v>
      </c>
      <c r="C201" s="4" t="s">
        <v>410</v>
      </c>
      <c r="D201" s="5" t="s">
        <v>411</v>
      </c>
      <c r="E201" s="5" t="s">
        <v>412</v>
      </c>
      <c r="F201" s="4" t="s">
        <v>3347</v>
      </c>
      <c r="G201" s="46">
        <v>689.1</v>
      </c>
      <c r="H201" s="125">
        <v>11</v>
      </c>
      <c r="I201" s="7">
        <v>3.5</v>
      </c>
      <c r="J201" s="8">
        <f t="shared" si="15"/>
        <v>38.5</v>
      </c>
      <c r="K201" s="8">
        <f t="shared" si="14"/>
        <v>2.6950000000000003</v>
      </c>
      <c r="L201" s="8">
        <f t="shared" si="12"/>
        <v>41.199999999999996</v>
      </c>
      <c r="M201" s="8">
        <f t="shared" si="13"/>
        <v>730.30000000000007</v>
      </c>
      <c r="N201" s="7">
        <v>730.3</v>
      </c>
      <c r="O201" s="1">
        <v>0</v>
      </c>
      <c r="P201" s="1">
        <v>1</v>
      </c>
      <c r="AB201" s="1"/>
    </row>
    <row r="202" spans="1:28" ht="24" customHeight="1" x14ac:dyDescent="0.4">
      <c r="A202" s="2">
        <v>198</v>
      </c>
      <c r="B202" s="3">
        <v>6020004964</v>
      </c>
      <c r="C202" s="4" t="s">
        <v>413</v>
      </c>
      <c r="D202" s="5" t="s">
        <v>3272</v>
      </c>
      <c r="E202" s="5" t="s">
        <v>414</v>
      </c>
      <c r="F202" s="4" t="s">
        <v>69</v>
      </c>
      <c r="G202" s="46">
        <v>0</v>
      </c>
      <c r="H202" s="125">
        <v>13</v>
      </c>
      <c r="I202" s="7">
        <v>3.5</v>
      </c>
      <c r="J202" s="8">
        <f t="shared" si="15"/>
        <v>45.5</v>
      </c>
      <c r="K202" s="8">
        <f t="shared" si="14"/>
        <v>3.1850000000000005</v>
      </c>
      <c r="L202" s="8">
        <f t="shared" si="12"/>
        <v>48.69</v>
      </c>
      <c r="M202" s="8">
        <f t="shared" si="13"/>
        <v>48.69</v>
      </c>
      <c r="N202" s="7">
        <v>48.69</v>
      </c>
      <c r="O202" s="1">
        <v>1</v>
      </c>
      <c r="P202" s="1">
        <v>0</v>
      </c>
      <c r="AB202" s="1"/>
    </row>
    <row r="203" spans="1:28" ht="24" customHeight="1" x14ac:dyDescent="0.4">
      <c r="A203" s="2">
        <v>199</v>
      </c>
      <c r="B203" s="3">
        <v>6020004965</v>
      </c>
      <c r="C203" s="4" t="s">
        <v>415</v>
      </c>
      <c r="D203" s="5" t="s">
        <v>3272</v>
      </c>
      <c r="E203" s="5" t="s">
        <v>416</v>
      </c>
      <c r="F203" s="4" t="s">
        <v>69</v>
      </c>
      <c r="G203" s="46">
        <v>0</v>
      </c>
      <c r="H203" s="125">
        <v>17</v>
      </c>
      <c r="I203" s="7">
        <v>3.5</v>
      </c>
      <c r="J203" s="8">
        <f t="shared" si="15"/>
        <v>59.5</v>
      </c>
      <c r="K203" s="8">
        <f t="shared" si="14"/>
        <v>4.165</v>
      </c>
      <c r="L203" s="8">
        <f t="shared" si="12"/>
        <v>63.669999999999995</v>
      </c>
      <c r="M203" s="8">
        <f t="shared" si="13"/>
        <v>63.669999999999995</v>
      </c>
      <c r="N203" s="7">
        <v>63.67</v>
      </c>
      <c r="O203" s="1">
        <v>0</v>
      </c>
      <c r="P203" s="1">
        <v>1</v>
      </c>
      <c r="AB203" s="1"/>
    </row>
    <row r="204" spans="1:28" ht="24" customHeight="1" x14ac:dyDescent="0.4">
      <c r="A204" s="2">
        <v>200</v>
      </c>
      <c r="B204" s="3">
        <v>6020004966</v>
      </c>
      <c r="C204" s="4" t="s">
        <v>417</v>
      </c>
      <c r="D204" s="5" t="s">
        <v>3272</v>
      </c>
      <c r="E204" s="5" t="s">
        <v>418</v>
      </c>
      <c r="F204" s="4" t="s">
        <v>69</v>
      </c>
      <c r="G204" s="46">
        <v>0</v>
      </c>
      <c r="H204" s="125">
        <v>46</v>
      </c>
      <c r="I204" s="7">
        <v>3.5</v>
      </c>
      <c r="J204" s="8">
        <f t="shared" si="15"/>
        <v>161</v>
      </c>
      <c r="K204" s="8">
        <f t="shared" si="14"/>
        <v>11.270000000000001</v>
      </c>
      <c r="L204" s="8">
        <f t="shared" si="12"/>
        <v>172.27</v>
      </c>
      <c r="M204" s="8">
        <f t="shared" si="13"/>
        <v>172.27</v>
      </c>
      <c r="N204" s="7">
        <v>172.27</v>
      </c>
      <c r="O204" s="1">
        <v>1</v>
      </c>
      <c r="P204" s="1">
        <v>0</v>
      </c>
      <c r="AB204" s="1"/>
    </row>
    <row r="205" spans="1:28" ht="24" customHeight="1" x14ac:dyDescent="0.4">
      <c r="A205" s="2">
        <v>201</v>
      </c>
      <c r="B205" s="3">
        <v>6020004967</v>
      </c>
      <c r="C205" s="4" t="s">
        <v>419</v>
      </c>
      <c r="D205" s="5" t="s">
        <v>420</v>
      </c>
      <c r="E205" s="5" t="s">
        <v>421</v>
      </c>
      <c r="F205" s="4" t="s">
        <v>69</v>
      </c>
      <c r="G205" s="46">
        <v>0</v>
      </c>
      <c r="H205" s="125">
        <v>8</v>
      </c>
      <c r="I205" s="7">
        <v>3.5</v>
      </c>
      <c r="J205" s="8">
        <f t="shared" si="15"/>
        <v>28</v>
      </c>
      <c r="K205" s="8">
        <f t="shared" si="14"/>
        <v>1.9600000000000002</v>
      </c>
      <c r="L205" s="8">
        <f t="shared" si="12"/>
        <v>29.96</v>
      </c>
      <c r="M205" s="8">
        <f t="shared" si="13"/>
        <v>29.96</v>
      </c>
      <c r="N205" s="7">
        <v>29.96</v>
      </c>
      <c r="O205" s="1">
        <v>0</v>
      </c>
      <c r="P205" s="1">
        <v>1</v>
      </c>
      <c r="AB205" s="1"/>
    </row>
    <row r="206" spans="1:28" ht="24" customHeight="1" x14ac:dyDescent="0.4">
      <c r="A206" s="2">
        <v>202</v>
      </c>
      <c r="B206" s="3">
        <v>6020004968</v>
      </c>
      <c r="C206" s="4" t="s">
        <v>422</v>
      </c>
      <c r="D206" s="5" t="s">
        <v>423</v>
      </c>
      <c r="E206" s="5" t="s">
        <v>424</v>
      </c>
      <c r="F206" s="4" t="s">
        <v>3347</v>
      </c>
      <c r="G206" s="46">
        <v>865.13</v>
      </c>
      <c r="H206" s="125">
        <v>16</v>
      </c>
      <c r="I206" s="7">
        <v>3.5</v>
      </c>
      <c r="J206" s="8">
        <f t="shared" si="15"/>
        <v>56</v>
      </c>
      <c r="K206" s="8">
        <f t="shared" si="14"/>
        <v>3.9200000000000004</v>
      </c>
      <c r="L206" s="8">
        <f t="shared" si="12"/>
        <v>59.92</v>
      </c>
      <c r="M206" s="8">
        <f t="shared" si="13"/>
        <v>925.05</v>
      </c>
      <c r="N206" s="7">
        <v>925.05</v>
      </c>
      <c r="O206" s="1">
        <v>1</v>
      </c>
      <c r="P206" s="1">
        <v>0</v>
      </c>
      <c r="AB206" s="1"/>
    </row>
    <row r="207" spans="1:28" ht="24" customHeight="1" x14ac:dyDescent="0.4">
      <c r="A207" s="2">
        <v>203</v>
      </c>
      <c r="B207" s="3">
        <v>6020004969</v>
      </c>
      <c r="C207" s="4" t="s">
        <v>425</v>
      </c>
      <c r="D207" s="5" t="s">
        <v>426</v>
      </c>
      <c r="E207" s="5" t="s">
        <v>427</v>
      </c>
      <c r="F207" s="4" t="s">
        <v>69</v>
      </c>
      <c r="G207" s="46">
        <v>0</v>
      </c>
      <c r="H207" s="125">
        <v>2</v>
      </c>
      <c r="I207" s="7">
        <v>3.5</v>
      </c>
      <c r="J207" s="8">
        <f t="shared" si="15"/>
        <v>7</v>
      </c>
      <c r="K207" s="8">
        <f t="shared" si="14"/>
        <v>0.49000000000000005</v>
      </c>
      <c r="L207" s="8">
        <f t="shared" si="12"/>
        <v>7.49</v>
      </c>
      <c r="M207" s="8">
        <f t="shared" si="13"/>
        <v>7.49</v>
      </c>
      <c r="N207" s="7">
        <v>7.49</v>
      </c>
      <c r="O207" s="1">
        <v>0</v>
      </c>
      <c r="P207" s="1">
        <v>1</v>
      </c>
      <c r="AB207" s="1"/>
    </row>
    <row r="208" spans="1:28" ht="24" customHeight="1" x14ac:dyDescent="0.4">
      <c r="A208" s="2">
        <v>204</v>
      </c>
      <c r="B208" s="3">
        <v>6020004970</v>
      </c>
      <c r="C208" s="4" t="s">
        <v>428</v>
      </c>
      <c r="D208" s="5" t="s">
        <v>429</v>
      </c>
      <c r="E208" s="5" t="s">
        <v>430</v>
      </c>
      <c r="F208" s="4" t="s">
        <v>3361</v>
      </c>
      <c r="G208" s="46">
        <v>1247.0899999999999</v>
      </c>
      <c r="H208" s="125">
        <v>77</v>
      </c>
      <c r="I208" s="7">
        <v>3.5</v>
      </c>
      <c r="J208" s="8">
        <f t="shared" si="15"/>
        <v>269.5</v>
      </c>
      <c r="K208" s="8">
        <f t="shared" si="14"/>
        <v>18.865000000000002</v>
      </c>
      <c r="L208" s="8">
        <f t="shared" si="12"/>
        <v>288.37</v>
      </c>
      <c r="M208" s="8">
        <f t="shared" si="13"/>
        <v>1535.46</v>
      </c>
      <c r="N208" s="7">
        <v>1535.46</v>
      </c>
      <c r="O208" s="1">
        <v>1</v>
      </c>
      <c r="P208" s="1">
        <v>0</v>
      </c>
      <c r="AB208" s="1"/>
    </row>
    <row r="209" spans="1:28" ht="24" customHeight="1" x14ac:dyDescent="0.4">
      <c r="A209" s="2">
        <v>205</v>
      </c>
      <c r="B209" s="3">
        <v>6020004971</v>
      </c>
      <c r="C209" s="4" t="s">
        <v>431</v>
      </c>
      <c r="D209" s="5" t="s">
        <v>432</v>
      </c>
      <c r="E209" s="5" t="s">
        <v>433</v>
      </c>
      <c r="F209" s="4" t="s">
        <v>69</v>
      </c>
      <c r="G209" s="46">
        <v>0</v>
      </c>
      <c r="H209" s="125">
        <v>10</v>
      </c>
      <c r="I209" s="7">
        <v>3.5</v>
      </c>
      <c r="J209" s="8">
        <f t="shared" si="15"/>
        <v>35</v>
      </c>
      <c r="K209" s="8">
        <f t="shared" si="14"/>
        <v>2.4500000000000002</v>
      </c>
      <c r="L209" s="8">
        <f t="shared" si="12"/>
        <v>37.450000000000003</v>
      </c>
      <c r="M209" s="8">
        <f t="shared" si="13"/>
        <v>37.450000000000003</v>
      </c>
      <c r="N209" s="7">
        <v>37.450000000000003</v>
      </c>
      <c r="O209" s="1">
        <v>0</v>
      </c>
      <c r="P209" s="1">
        <v>1</v>
      </c>
      <c r="AB209" s="1"/>
    </row>
    <row r="210" spans="1:28" ht="24" customHeight="1" x14ac:dyDescent="0.4">
      <c r="A210" s="2">
        <v>206</v>
      </c>
      <c r="B210" s="3">
        <v>6020004972</v>
      </c>
      <c r="C210" s="4" t="s">
        <v>434</v>
      </c>
      <c r="D210" s="5" t="s">
        <v>435</v>
      </c>
      <c r="E210" s="5" t="s">
        <v>436</v>
      </c>
      <c r="F210" s="4" t="s">
        <v>69</v>
      </c>
      <c r="G210" s="46">
        <v>0</v>
      </c>
      <c r="H210" s="125">
        <v>18</v>
      </c>
      <c r="I210" s="7">
        <v>3.5</v>
      </c>
      <c r="J210" s="8">
        <f t="shared" si="15"/>
        <v>63</v>
      </c>
      <c r="K210" s="8">
        <f t="shared" si="14"/>
        <v>4.41</v>
      </c>
      <c r="L210" s="8">
        <f t="shared" si="12"/>
        <v>67.41</v>
      </c>
      <c r="M210" s="8">
        <f t="shared" si="13"/>
        <v>67.41</v>
      </c>
      <c r="N210" s="7">
        <v>67.41</v>
      </c>
      <c r="O210" s="1">
        <v>1</v>
      </c>
      <c r="P210" s="1">
        <v>0</v>
      </c>
      <c r="AB210" s="1"/>
    </row>
    <row r="211" spans="1:28" ht="24" customHeight="1" x14ac:dyDescent="0.4">
      <c r="A211" s="2">
        <v>207</v>
      </c>
      <c r="B211" s="3">
        <v>6020004973</v>
      </c>
      <c r="C211" s="4" t="s">
        <v>437</v>
      </c>
      <c r="D211" s="5" t="s">
        <v>3273</v>
      </c>
      <c r="E211" s="5" t="s">
        <v>438</v>
      </c>
      <c r="F211" s="4" t="s">
        <v>3353</v>
      </c>
      <c r="G211" s="46">
        <v>411.97</v>
      </c>
      <c r="H211" s="125">
        <v>10</v>
      </c>
      <c r="I211" s="7">
        <v>3.5</v>
      </c>
      <c r="J211" s="8">
        <f t="shared" si="15"/>
        <v>35</v>
      </c>
      <c r="K211" s="8">
        <f t="shared" si="14"/>
        <v>2.4500000000000002</v>
      </c>
      <c r="L211" s="8">
        <f t="shared" si="12"/>
        <v>37.450000000000003</v>
      </c>
      <c r="M211" s="8">
        <f t="shared" si="13"/>
        <v>449.42</v>
      </c>
      <c r="N211" s="7">
        <v>449.42</v>
      </c>
      <c r="O211" s="1">
        <v>0</v>
      </c>
      <c r="P211" s="1">
        <v>1</v>
      </c>
      <c r="AB211" s="1"/>
    </row>
    <row r="212" spans="1:28" ht="24" customHeight="1" x14ac:dyDescent="0.4">
      <c r="A212" s="2">
        <v>208</v>
      </c>
      <c r="B212" s="3">
        <v>6020004974</v>
      </c>
      <c r="C212" s="4" t="s">
        <v>439</v>
      </c>
      <c r="D212" s="5" t="s">
        <v>440</v>
      </c>
      <c r="E212" s="5" t="s">
        <v>441</v>
      </c>
      <c r="F212" s="4" t="s">
        <v>69</v>
      </c>
      <c r="G212" s="46">
        <v>0</v>
      </c>
      <c r="H212" s="125">
        <v>17</v>
      </c>
      <c r="I212" s="7">
        <v>3.5</v>
      </c>
      <c r="J212" s="8">
        <f t="shared" si="15"/>
        <v>59.5</v>
      </c>
      <c r="K212" s="8">
        <f t="shared" si="14"/>
        <v>4.165</v>
      </c>
      <c r="L212" s="8">
        <f t="shared" si="12"/>
        <v>63.669999999999995</v>
      </c>
      <c r="M212" s="8">
        <f t="shared" si="13"/>
        <v>63.669999999999995</v>
      </c>
      <c r="N212" s="7">
        <v>63.67</v>
      </c>
      <c r="O212" s="1">
        <v>1</v>
      </c>
      <c r="P212" s="1">
        <v>0</v>
      </c>
      <c r="AB212" s="1"/>
    </row>
    <row r="213" spans="1:28" ht="24" customHeight="1" x14ac:dyDescent="0.4">
      <c r="A213" s="2">
        <v>209</v>
      </c>
      <c r="B213" s="3">
        <v>6020004975</v>
      </c>
      <c r="C213" s="4" t="s">
        <v>442</v>
      </c>
      <c r="D213" s="5" t="s">
        <v>443</v>
      </c>
      <c r="E213" s="5" t="s">
        <v>444</v>
      </c>
      <c r="F213" s="4" t="s">
        <v>3365</v>
      </c>
      <c r="G213" s="46">
        <v>243.45</v>
      </c>
      <c r="H213" s="125">
        <v>5</v>
      </c>
      <c r="I213" s="7">
        <v>3.5</v>
      </c>
      <c r="J213" s="8">
        <f t="shared" si="15"/>
        <v>17.5</v>
      </c>
      <c r="K213" s="8">
        <f t="shared" si="14"/>
        <v>1.2250000000000001</v>
      </c>
      <c r="L213" s="8">
        <f t="shared" si="12"/>
        <v>18.73</v>
      </c>
      <c r="M213" s="8">
        <f t="shared" si="13"/>
        <v>262.18</v>
      </c>
      <c r="N213" s="7">
        <v>262.18</v>
      </c>
      <c r="O213" s="1">
        <v>0</v>
      </c>
      <c r="P213" s="1">
        <v>1</v>
      </c>
      <c r="AB213" s="1"/>
    </row>
    <row r="214" spans="1:28" ht="24" customHeight="1" x14ac:dyDescent="0.4">
      <c r="A214" s="2">
        <v>210</v>
      </c>
      <c r="B214" s="3">
        <v>6020004976</v>
      </c>
      <c r="C214" s="4" t="s">
        <v>445</v>
      </c>
      <c r="D214" s="5" t="s">
        <v>443</v>
      </c>
      <c r="E214" s="5" t="s">
        <v>446</v>
      </c>
      <c r="F214" s="4" t="s">
        <v>69</v>
      </c>
      <c r="G214" s="46">
        <v>0</v>
      </c>
      <c r="H214" s="125">
        <v>5</v>
      </c>
      <c r="I214" s="7">
        <v>3.5</v>
      </c>
      <c r="J214" s="8">
        <f t="shared" si="15"/>
        <v>17.5</v>
      </c>
      <c r="K214" s="8">
        <f t="shared" si="14"/>
        <v>1.2250000000000001</v>
      </c>
      <c r="L214" s="8">
        <f t="shared" si="12"/>
        <v>18.73</v>
      </c>
      <c r="M214" s="8">
        <f t="shared" si="13"/>
        <v>18.73</v>
      </c>
      <c r="N214" s="7">
        <v>18.73</v>
      </c>
      <c r="O214" s="1">
        <v>1</v>
      </c>
      <c r="P214" s="1">
        <v>0</v>
      </c>
      <c r="AB214" s="1"/>
    </row>
    <row r="215" spans="1:28" ht="24" customHeight="1" x14ac:dyDescent="0.4">
      <c r="A215" s="2">
        <v>211</v>
      </c>
      <c r="B215" s="3">
        <v>6020004977</v>
      </c>
      <c r="C215" s="4" t="s">
        <v>447</v>
      </c>
      <c r="D215" s="5" t="s">
        <v>448</v>
      </c>
      <c r="E215" s="5" t="s">
        <v>449</v>
      </c>
      <c r="F215" s="4" t="s">
        <v>69</v>
      </c>
      <c r="G215" s="46">
        <v>0</v>
      </c>
      <c r="H215" s="125">
        <v>12</v>
      </c>
      <c r="I215" s="7">
        <v>3.5</v>
      </c>
      <c r="J215" s="8">
        <f t="shared" si="15"/>
        <v>42</v>
      </c>
      <c r="K215" s="8">
        <f t="shared" si="14"/>
        <v>2.9400000000000004</v>
      </c>
      <c r="L215" s="8">
        <f t="shared" si="12"/>
        <v>44.94</v>
      </c>
      <c r="M215" s="8">
        <f t="shared" si="13"/>
        <v>44.94</v>
      </c>
      <c r="N215" s="7">
        <v>44.94</v>
      </c>
      <c r="O215" s="1">
        <v>0</v>
      </c>
      <c r="P215" s="1">
        <v>1</v>
      </c>
      <c r="AB215" s="1"/>
    </row>
    <row r="216" spans="1:28" ht="24" customHeight="1" x14ac:dyDescent="0.4">
      <c r="A216" s="2">
        <v>212</v>
      </c>
      <c r="B216" s="3">
        <v>6020004978</v>
      </c>
      <c r="C216" s="4" t="s">
        <v>450</v>
      </c>
      <c r="D216" s="5" t="s">
        <v>451</v>
      </c>
      <c r="E216" s="5" t="s">
        <v>452</v>
      </c>
      <c r="F216" s="4" t="s">
        <v>69</v>
      </c>
      <c r="G216" s="46">
        <v>0</v>
      </c>
      <c r="H216" s="125">
        <v>11</v>
      </c>
      <c r="I216" s="7">
        <v>3.5</v>
      </c>
      <c r="J216" s="8">
        <f t="shared" si="15"/>
        <v>38.5</v>
      </c>
      <c r="K216" s="8">
        <f t="shared" si="14"/>
        <v>2.6950000000000003</v>
      </c>
      <c r="L216" s="8">
        <f t="shared" si="12"/>
        <v>41.199999999999996</v>
      </c>
      <c r="M216" s="8">
        <f t="shared" si="13"/>
        <v>41.199999999999996</v>
      </c>
      <c r="N216" s="7">
        <v>41.2</v>
      </c>
      <c r="O216" s="1">
        <v>1</v>
      </c>
      <c r="P216" s="1">
        <v>0</v>
      </c>
      <c r="AB216" s="1"/>
    </row>
    <row r="217" spans="1:28" ht="24" customHeight="1" x14ac:dyDescent="0.4">
      <c r="A217" s="2">
        <v>213</v>
      </c>
      <c r="B217" s="3">
        <v>6020004979</v>
      </c>
      <c r="C217" s="4" t="s">
        <v>453</v>
      </c>
      <c r="D217" s="5" t="s">
        <v>454</v>
      </c>
      <c r="E217" s="5" t="s">
        <v>455</v>
      </c>
      <c r="F217" s="4" t="s">
        <v>69</v>
      </c>
      <c r="G217" s="46">
        <v>0</v>
      </c>
      <c r="H217" s="125">
        <v>12</v>
      </c>
      <c r="I217" s="7">
        <v>3.5</v>
      </c>
      <c r="J217" s="8">
        <f t="shared" si="15"/>
        <v>42</v>
      </c>
      <c r="K217" s="8">
        <f t="shared" si="14"/>
        <v>2.9400000000000004</v>
      </c>
      <c r="L217" s="8">
        <f t="shared" si="12"/>
        <v>44.94</v>
      </c>
      <c r="M217" s="8">
        <f t="shared" si="13"/>
        <v>44.94</v>
      </c>
      <c r="N217" s="7">
        <v>44.94</v>
      </c>
      <c r="O217" s="1">
        <v>0</v>
      </c>
      <c r="P217" s="1">
        <v>1</v>
      </c>
      <c r="AB217" s="1"/>
    </row>
    <row r="218" spans="1:28" ht="24" customHeight="1" x14ac:dyDescent="0.4">
      <c r="A218" s="2">
        <v>214</v>
      </c>
      <c r="B218" s="3">
        <v>6020004980</v>
      </c>
      <c r="C218" s="4" t="s">
        <v>456</v>
      </c>
      <c r="D218" s="5" t="s">
        <v>457</v>
      </c>
      <c r="E218" s="5" t="s">
        <v>458</v>
      </c>
      <c r="F218" s="4" t="s">
        <v>3352</v>
      </c>
      <c r="G218" s="46">
        <v>22.47</v>
      </c>
      <c r="H218" s="125">
        <v>3</v>
      </c>
      <c r="I218" s="7">
        <v>3.5</v>
      </c>
      <c r="J218" s="8">
        <f t="shared" si="15"/>
        <v>10.5</v>
      </c>
      <c r="K218" s="8">
        <f t="shared" si="14"/>
        <v>0.7350000000000001</v>
      </c>
      <c r="L218" s="8">
        <f t="shared" si="12"/>
        <v>11.24</v>
      </c>
      <c r="M218" s="8">
        <f t="shared" si="13"/>
        <v>33.71</v>
      </c>
      <c r="N218" s="7">
        <v>33.71</v>
      </c>
      <c r="O218" s="1">
        <v>1</v>
      </c>
      <c r="P218" s="1">
        <v>0</v>
      </c>
      <c r="AB218" s="1"/>
    </row>
    <row r="219" spans="1:28" ht="24" customHeight="1" x14ac:dyDescent="0.4">
      <c r="A219" s="2">
        <v>215</v>
      </c>
      <c r="B219" s="3">
        <v>6020004981</v>
      </c>
      <c r="C219" s="4" t="s">
        <v>459</v>
      </c>
      <c r="D219" s="5" t="s">
        <v>460</v>
      </c>
      <c r="E219" s="5" t="s">
        <v>461</v>
      </c>
      <c r="F219" s="4" t="s">
        <v>3361</v>
      </c>
      <c r="G219" s="46">
        <v>674.11</v>
      </c>
      <c r="H219" s="125">
        <v>45</v>
      </c>
      <c r="I219" s="7">
        <v>3.5</v>
      </c>
      <c r="J219" s="8">
        <f t="shared" si="15"/>
        <v>157.5</v>
      </c>
      <c r="K219" s="8">
        <f t="shared" si="14"/>
        <v>11.025</v>
      </c>
      <c r="L219" s="8">
        <f t="shared" si="12"/>
        <v>168.53</v>
      </c>
      <c r="M219" s="8">
        <f t="shared" si="13"/>
        <v>842.64</v>
      </c>
      <c r="N219" s="7">
        <v>842.64</v>
      </c>
      <c r="O219" s="1">
        <v>0</v>
      </c>
      <c r="P219" s="1">
        <v>1</v>
      </c>
      <c r="AB219" s="1"/>
    </row>
    <row r="220" spans="1:28" ht="24" customHeight="1" x14ac:dyDescent="0.4">
      <c r="A220" s="2">
        <v>216</v>
      </c>
      <c r="B220" s="3">
        <v>6020004982</v>
      </c>
      <c r="C220" s="4" t="s">
        <v>462</v>
      </c>
      <c r="D220" s="5" t="s">
        <v>463</v>
      </c>
      <c r="E220" s="5" t="s">
        <v>464</v>
      </c>
      <c r="F220" s="4" t="s">
        <v>3361</v>
      </c>
      <c r="G220" s="46">
        <v>101.13</v>
      </c>
      <c r="H220" s="125">
        <v>10</v>
      </c>
      <c r="I220" s="7">
        <v>3.5</v>
      </c>
      <c r="J220" s="8">
        <f t="shared" si="15"/>
        <v>35</v>
      </c>
      <c r="K220" s="8">
        <f t="shared" si="14"/>
        <v>2.4500000000000002</v>
      </c>
      <c r="L220" s="8">
        <f t="shared" si="12"/>
        <v>37.450000000000003</v>
      </c>
      <c r="M220" s="8">
        <f t="shared" si="13"/>
        <v>138.57999999999998</v>
      </c>
      <c r="N220" s="7">
        <v>138.58000000000001</v>
      </c>
      <c r="O220" s="1">
        <v>1</v>
      </c>
      <c r="P220" s="1">
        <v>0</v>
      </c>
      <c r="AB220" s="1"/>
    </row>
    <row r="221" spans="1:28" ht="24" customHeight="1" x14ac:dyDescent="0.4">
      <c r="A221" s="2">
        <v>217</v>
      </c>
      <c r="B221" s="3">
        <v>6020004983</v>
      </c>
      <c r="C221" s="4" t="s">
        <v>465</v>
      </c>
      <c r="D221" s="5" t="s">
        <v>466</v>
      </c>
      <c r="E221" s="5" t="s">
        <v>467</v>
      </c>
      <c r="F221" s="4" t="s">
        <v>69</v>
      </c>
      <c r="G221" s="46">
        <v>0</v>
      </c>
      <c r="H221" s="125">
        <v>18</v>
      </c>
      <c r="I221" s="7">
        <v>3.5</v>
      </c>
      <c r="J221" s="8">
        <f t="shared" si="15"/>
        <v>63</v>
      </c>
      <c r="K221" s="8">
        <f t="shared" si="14"/>
        <v>4.41</v>
      </c>
      <c r="L221" s="8">
        <f t="shared" si="12"/>
        <v>67.41</v>
      </c>
      <c r="M221" s="8">
        <f t="shared" si="13"/>
        <v>67.41</v>
      </c>
      <c r="N221" s="7">
        <v>67.41</v>
      </c>
      <c r="O221" s="1">
        <v>0</v>
      </c>
      <c r="P221" s="1">
        <v>1</v>
      </c>
      <c r="AB221" s="1"/>
    </row>
    <row r="222" spans="1:28" ht="24" customHeight="1" x14ac:dyDescent="0.4">
      <c r="A222" s="2">
        <v>218</v>
      </c>
      <c r="B222" s="3">
        <v>6020004984</v>
      </c>
      <c r="C222" s="4" t="s">
        <v>468</v>
      </c>
      <c r="D222" s="5" t="s">
        <v>469</v>
      </c>
      <c r="E222" s="5" t="s">
        <v>470</v>
      </c>
      <c r="F222" s="4" t="s">
        <v>69</v>
      </c>
      <c r="G222" s="46">
        <v>0</v>
      </c>
      <c r="H222" s="125">
        <v>14</v>
      </c>
      <c r="I222" s="7">
        <v>3.5</v>
      </c>
      <c r="J222" s="8">
        <f t="shared" si="15"/>
        <v>49</v>
      </c>
      <c r="K222" s="8">
        <f t="shared" si="14"/>
        <v>3.43</v>
      </c>
      <c r="L222" s="8">
        <f t="shared" si="12"/>
        <v>52.43</v>
      </c>
      <c r="M222" s="8">
        <f t="shared" si="13"/>
        <v>52.43</v>
      </c>
      <c r="N222" s="7">
        <v>52.43</v>
      </c>
      <c r="O222" s="1">
        <v>1</v>
      </c>
      <c r="P222" s="1">
        <v>0</v>
      </c>
      <c r="AB222" s="1"/>
    </row>
    <row r="223" spans="1:28" ht="24" customHeight="1" x14ac:dyDescent="0.4">
      <c r="A223" s="2">
        <v>219</v>
      </c>
      <c r="B223" s="3">
        <v>6020004985</v>
      </c>
      <c r="C223" s="4" t="s">
        <v>471</v>
      </c>
      <c r="D223" s="5" t="s">
        <v>472</v>
      </c>
      <c r="E223" s="5" t="s">
        <v>473</v>
      </c>
      <c r="F223" s="4" t="s">
        <v>3350</v>
      </c>
      <c r="G223" s="46">
        <v>41.2</v>
      </c>
      <c r="H223" s="125">
        <v>3</v>
      </c>
      <c r="I223" s="7">
        <v>3.5</v>
      </c>
      <c r="J223" s="8">
        <f t="shared" si="15"/>
        <v>10.5</v>
      </c>
      <c r="K223" s="8">
        <f t="shared" si="14"/>
        <v>0.7350000000000001</v>
      </c>
      <c r="L223" s="8">
        <f t="shared" si="12"/>
        <v>11.24</v>
      </c>
      <c r="M223" s="8">
        <f t="shared" si="13"/>
        <v>52.440000000000005</v>
      </c>
      <c r="N223" s="7">
        <v>52.44</v>
      </c>
      <c r="O223" s="1">
        <v>0</v>
      </c>
      <c r="P223" s="1">
        <v>1</v>
      </c>
      <c r="AB223" s="1"/>
    </row>
    <row r="224" spans="1:28" ht="24" customHeight="1" x14ac:dyDescent="0.4">
      <c r="A224" s="2">
        <v>220</v>
      </c>
      <c r="B224" s="3">
        <v>6020004986</v>
      </c>
      <c r="C224" s="4" t="s">
        <v>474</v>
      </c>
      <c r="D224" s="5" t="s">
        <v>475</v>
      </c>
      <c r="E224" s="5" t="s">
        <v>476</v>
      </c>
      <c r="F224" s="4" t="s">
        <v>69</v>
      </c>
      <c r="G224" s="46">
        <v>0</v>
      </c>
      <c r="H224" s="125">
        <v>58</v>
      </c>
      <c r="I224" s="7">
        <v>3.5</v>
      </c>
      <c r="J224" s="8">
        <f t="shared" si="15"/>
        <v>203</v>
      </c>
      <c r="K224" s="8">
        <f t="shared" si="14"/>
        <v>14.21</v>
      </c>
      <c r="L224" s="8">
        <f t="shared" si="12"/>
        <v>217.21</v>
      </c>
      <c r="M224" s="8">
        <f t="shared" si="13"/>
        <v>217.21</v>
      </c>
      <c r="N224" s="7">
        <v>217.21</v>
      </c>
      <c r="O224" s="1">
        <v>1</v>
      </c>
      <c r="P224" s="1">
        <v>0</v>
      </c>
      <c r="AB224" s="1"/>
    </row>
    <row r="225" spans="1:28" ht="24" customHeight="1" x14ac:dyDescent="0.4">
      <c r="A225" s="2">
        <v>221</v>
      </c>
      <c r="B225" s="3">
        <v>6020004987</v>
      </c>
      <c r="C225" s="4" t="s">
        <v>477</v>
      </c>
      <c r="D225" s="5" t="s">
        <v>478</v>
      </c>
      <c r="E225" s="5" t="s">
        <v>479</v>
      </c>
      <c r="F225" s="4" t="s">
        <v>69</v>
      </c>
      <c r="G225" s="46">
        <v>0</v>
      </c>
      <c r="H225" s="125">
        <v>1</v>
      </c>
      <c r="I225" s="7">
        <v>3.5</v>
      </c>
      <c r="J225" s="8">
        <f t="shared" si="15"/>
        <v>3.5</v>
      </c>
      <c r="K225" s="8">
        <f t="shared" si="14"/>
        <v>0.24500000000000002</v>
      </c>
      <c r="L225" s="8">
        <f t="shared" si="12"/>
        <v>3.75</v>
      </c>
      <c r="M225" s="8">
        <f t="shared" si="13"/>
        <v>3.75</v>
      </c>
      <c r="N225" s="7">
        <v>3.75</v>
      </c>
      <c r="O225" s="1">
        <v>0</v>
      </c>
      <c r="P225" s="1">
        <v>1</v>
      </c>
      <c r="AB225" s="1"/>
    </row>
    <row r="226" spans="1:28" ht="24" customHeight="1" x14ac:dyDescent="0.4">
      <c r="A226" s="2">
        <v>222</v>
      </c>
      <c r="B226" s="3">
        <v>6020004988</v>
      </c>
      <c r="C226" s="4" t="s">
        <v>480</v>
      </c>
      <c r="D226" s="5" t="s">
        <v>3274</v>
      </c>
      <c r="E226" s="5" t="s">
        <v>481</v>
      </c>
      <c r="F226" s="4" t="s">
        <v>69</v>
      </c>
      <c r="G226" s="46">
        <v>0</v>
      </c>
      <c r="H226" s="125">
        <v>61</v>
      </c>
      <c r="I226" s="7">
        <v>3.5</v>
      </c>
      <c r="J226" s="8">
        <f t="shared" si="15"/>
        <v>213.5</v>
      </c>
      <c r="K226" s="8">
        <f t="shared" si="14"/>
        <v>14.945000000000002</v>
      </c>
      <c r="L226" s="8">
        <f t="shared" si="12"/>
        <v>228.45</v>
      </c>
      <c r="M226" s="8">
        <f t="shared" si="13"/>
        <v>228.45</v>
      </c>
      <c r="N226" s="7">
        <v>228.45</v>
      </c>
      <c r="O226" s="1">
        <v>1</v>
      </c>
      <c r="P226" s="1">
        <v>0</v>
      </c>
      <c r="AB226" s="1"/>
    </row>
    <row r="227" spans="1:28" ht="24" customHeight="1" x14ac:dyDescent="0.4">
      <c r="A227" s="2">
        <v>223</v>
      </c>
      <c r="B227" s="3">
        <v>6020004989</v>
      </c>
      <c r="C227" s="4" t="s">
        <v>1709</v>
      </c>
      <c r="D227" s="5" t="s">
        <v>3275</v>
      </c>
      <c r="E227" s="5" t="s">
        <v>3276</v>
      </c>
      <c r="F227" s="4" t="s">
        <v>69</v>
      </c>
      <c r="G227" s="46">
        <v>0</v>
      </c>
      <c r="H227" s="125">
        <v>49</v>
      </c>
      <c r="I227" s="7">
        <v>3.5</v>
      </c>
      <c r="J227" s="8">
        <f t="shared" si="15"/>
        <v>171.5</v>
      </c>
      <c r="K227" s="8">
        <f t="shared" si="14"/>
        <v>12.005000000000001</v>
      </c>
      <c r="L227" s="8">
        <f t="shared" si="12"/>
        <v>183.51</v>
      </c>
      <c r="M227" s="8">
        <f t="shared" si="13"/>
        <v>183.51</v>
      </c>
      <c r="N227" s="7">
        <v>183.51</v>
      </c>
      <c r="O227" s="1">
        <v>0</v>
      </c>
      <c r="P227" s="1">
        <v>1</v>
      </c>
      <c r="AB227" s="1"/>
    </row>
    <row r="228" spans="1:28" ht="24" customHeight="1" x14ac:dyDescent="0.4">
      <c r="A228" s="2">
        <v>224</v>
      </c>
      <c r="B228" s="3">
        <v>6020004990</v>
      </c>
      <c r="C228" s="4" t="s">
        <v>482</v>
      </c>
      <c r="D228" s="5" t="s">
        <v>483</v>
      </c>
      <c r="E228" s="5" t="s">
        <v>484</v>
      </c>
      <c r="F228" s="4" t="s">
        <v>69</v>
      </c>
      <c r="G228" s="46">
        <v>0</v>
      </c>
      <c r="H228" s="125">
        <v>13</v>
      </c>
      <c r="I228" s="7">
        <v>3.5</v>
      </c>
      <c r="J228" s="8">
        <f t="shared" si="15"/>
        <v>45.5</v>
      </c>
      <c r="K228" s="8">
        <f t="shared" si="14"/>
        <v>3.1850000000000005</v>
      </c>
      <c r="L228" s="8">
        <f t="shared" si="12"/>
        <v>48.69</v>
      </c>
      <c r="M228" s="8">
        <f t="shared" si="13"/>
        <v>48.69</v>
      </c>
      <c r="N228" s="7">
        <v>48.69</v>
      </c>
      <c r="O228" s="1">
        <v>1</v>
      </c>
      <c r="P228" s="1">
        <v>0</v>
      </c>
      <c r="AB228" s="1"/>
    </row>
    <row r="229" spans="1:28" ht="24" customHeight="1" x14ac:dyDescent="0.4">
      <c r="A229" s="2">
        <v>225</v>
      </c>
      <c r="B229" s="3">
        <v>6020004991</v>
      </c>
      <c r="C229" s="4" t="s">
        <v>485</v>
      </c>
      <c r="D229" s="5" t="s">
        <v>486</v>
      </c>
      <c r="E229" s="5" t="s">
        <v>487</v>
      </c>
      <c r="F229" s="4" t="s">
        <v>3347</v>
      </c>
      <c r="G229" s="46">
        <v>2086</v>
      </c>
      <c r="H229" s="125">
        <v>12</v>
      </c>
      <c r="I229" s="7">
        <v>3.5</v>
      </c>
      <c r="J229" s="8">
        <f t="shared" si="15"/>
        <v>42</v>
      </c>
      <c r="K229" s="8">
        <f t="shared" si="14"/>
        <v>2.9400000000000004</v>
      </c>
      <c r="L229" s="8">
        <f t="shared" si="12"/>
        <v>44.94</v>
      </c>
      <c r="M229" s="8">
        <f t="shared" si="13"/>
        <v>2130.94</v>
      </c>
      <c r="N229" s="7">
        <v>2130.94</v>
      </c>
      <c r="O229" s="1">
        <v>0</v>
      </c>
      <c r="P229" s="1">
        <v>1</v>
      </c>
      <c r="AB229" s="1"/>
    </row>
    <row r="230" spans="1:28" ht="24" customHeight="1" x14ac:dyDescent="0.4">
      <c r="A230" s="2">
        <v>226</v>
      </c>
      <c r="B230" s="3">
        <v>6020004992</v>
      </c>
      <c r="C230" s="4" t="s">
        <v>506</v>
      </c>
      <c r="D230" s="5" t="s">
        <v>507</v>
      </c>
      <c r="E230" s="5" t="s">
        <v>508</v>
      </c>
      <c r="F230" s="4" t="s">
        <v>69</v>
      </c>
      <c r="G230" s="46">
        <v>0</v>
      </c>
      <c r="H230" s="125">
        <v>10</v>
      </c>
      <c r="I230" s="7">
        <v>3.5</v>
      </c>
      <c r="J230" s="8">
        <f t="shared" si="15"/>
        <v>35</v>
      </c>
      <c r="K230" s="8">
        <f t="shared" si="14"/>
        <v>2.4500000000000002</v>
      </c>
      <c r="L230" s="8">
        <f t="shared" si="12"/>
        <v>37.450000000000003</v>
      </c>
      <c r="M230" s="8">
        <f t="shared" si="13"/>
        <v>37.450000000000003</v>
      </c>
      <c r="N230" s="7">
        <v>37.450000000000003</v>
      </c>
      <c r="O230" s="1">
        <v>1</v>
      </c>
      <c r="P230" s="1">
        <v>0</v>
      </c>
      <c r="AB230" s="1"/>
    </row>
    <row r="231" spans="1:28" ht="24" customHeight="1" x14ac:dyDescent="0.4">
      <c r="A231" s="2">
        <v>227</v>
      </c>
      <c r="B231" s="3">
        <v>6020004993</v>
      </c>
      <c r="C231" s="4" t="s">
        <v>509</v>
      </c>
      <c r="D231" s="5" t="s">
        <v>510</v>
      </c>
      <c r="E231" s="5" t="s">
        <v>511</v>
      </c>
      <c r="F231" s="4" t="s">
        <v>69</v>
      </c>
      <c r="G231" s="46">
        <v>0</v>
      </c>
      <c r="H231" s="125">
        <v>2</v>
      </c>
      <c r="I231" s="7">
        <v>3.5</v>
      </c>
      <c r="J231" s="8">
        <f t="shared" si="15"/>
        <v>7</v>
      </c>
      <c r="K231" s="8">
        <f t="shared" si="14"/>
        <v>0.49000000000000005</v>
      </c>
      <c r="L231" s="8">
        <f t="shared" si="12"/>
        <v>7.49</v>
      </c>
      <c r="M231" s="8">
        <f t="shared" si="13"/>
        <v>7.49</v>
      </c>
      <c r="N231" s="7">
        <v>7.49</v>
      </c>
      <c r="O231" s="1">
        <v>0</v>
      </c>
      <c r="P231" s="1">
        <v>1</v>
      </c>
      <c r="AB231" s="1"/>
    </row>
    <row r="232" spans="1:28" ht="24" customHeight="1" x14ac:dyDescent="0.4">
      <c r="A232" s="2">
        <v>228</v>
      </c>
      <c r="B232" s="3">
        <v>6020004994</v>
      </c>
      <c r="C232" s="4" t="s">
        <v>512</v>
      </c>
      <c r="D232" s="5" t="s">
        <v>513</v>
      </c>
      <c r="E232" s="5" t="s">
        <v>514</v>
      </c>
      <c r="F232" s="4" t="s">
        <v>3361</v>
      </c>
      <c r="G232" s="46">
        <v>1217.1300000000001</v>
      </c>
      <c r="H232" s="125">
        <v>87</v>
      </c>
      <c r="I232" s="7">
        <v>3.5</v>
      </c>
      <c r="J232" s="8">
        <f t="shared" si="15"/>
        <v>304.5</v>
      </c>
      <c r="K232" s="8">
        <f t="shared" si="14"/>
        <v>21.315000000000001</v>
      </c>
      <c r="L232" s="8">
        <f t="shared" si="12"/>
        <v>325.82</v>
      </c>
      <c r="M232" s="8">
        <f t="shared" si="13"/>
        <v>1542.95</v>
      </c>
      <c r="N232" s="7">
        <v>1542.95</v>
      </c>
      <c r="O232" s="1">
        <v>1</v>
      </c>
      <c r="P232" s="1">
        <v>0</v>
      </c>
      <c r="AB232" s="1"/>
    </row>
    <row r="233" spans="1:28" ht="24" customHeight="1" x14ac:dyDescent="0.4">
      <c r="A233" s="2">
        <v>229</v>
      </c>
      <c r="B233" s="3">
        <v>6020004995</v>
      </c>
      <c r="C233" s="4" t="s">
        <v>515</v>
      </c>
      <c r="D233" s="5" t="s">
        <v>516</v>
      </c>
      <c r="E233" s="5" t="s">
        <v>517</v>
      </c>
      <c r="F233" s="4" t="s">
        <v>3352</v>
      </c>
      <c r="G233" s="46">
        <v>52.43</v>
      </c>
      <c r="H233" s="125">
        <v>8</v>
      </c>
      <c r="I233" s="7">
        <v>3.5</v>
      </c>
      <c r="J233" s="8">
        <f t="shared" si="15"/>
        <v>28</v>
      </c>
      <c r="K233" s="8">
        <f t="shared" si="14"/>
        <v>1.9600000000000002</v>
      </c>
      <c r="L233" s="8">
        <f t="shared" si="12"/>
        <v>29.96</v>
      </c>
      <c r="M233" s="8">
        <f t="shared" si="13"/>
        <v>82.39</v>
      </c>
      <c r="N233" s="7">
        <v>82.39</v>
      </c>
      <c r="O233" s="1">
        <v>0</v>
      </c>
      <c r="P233" s="1">
        <v>1</v>
      </c>
      <c r="AB233" s="1"/>
    </row>
    <row r="234" spans="1:28" ht="24" customHeight="1" x14ac:dyDescent="0.4">
      <c r="A234" s="2">
        <v>230</v>
      </c>
      <c r="B234" s="3">
        <v>6020004996</v>
      </c>
      <c r="C234" s="4" t="s">
        <v>518</v>
      </c>
      <c r="D234" s="5" t="s">
        <v>519</v>
      </c>
      <c r="E234" s="5" t="s">
        <v>520</v>
      </c>
      <c r="F234" s="4" t="s">
        <v>3350</v>
      </c>
      <c r="G234" s="46">
        <v>205.98</v>
      </c>
      <c r="H234" s="125">
        <v>23</v>
      </c>
      <c r="I234" s="7">
        <v>3.5</v>
      </c>
      <c r="J234" s="8">
        <f t="shared" si="15"/>
        <v>80.5</v>
      </c>
      <c r="K234" s="8">
        <f t="shared" si="14"/>
        <v>5.6350000000000007</v>
      </c>
      <c r="L234" s="8">
        <f t="shared" si="12"/>
        <v>86.14</v>
      </c>
      <c r="M234" s="8">
        <f t="shared" si="13"/>
        <v>292.12</v>
      </c>
      <c r="N234" s="7">
        <v>292.12</v>
      </c>
      <c r="O234" s="1">
        <v>1</v>
      </c>
      <c r="P234" s="1">
        <v>0</v>
      </c>
      <c r="AB234" s="1"/>
    </row>
    <row r="235" spans="1:28" ht="24" customHeight="1" x14ac:dyDescent="0.4">
      <c r="A235" s="2">
        <v>231</v>
      </c>
      <c r="B235" s="3">
        <v>6020004997</v>
      </c>
      <c r="C235" s="4" t="s">
        <v>521</v>
      </c>
      <c r="D235" s="5" t="s">
        <v>522</v>
      </c>
      <c r="E235" s="5" t="s">
        <v>523</v>
      </c>
      <c r="F235" s="4" t="s">
        <v>69</v>
      </c>
      <c r="G235" s="46">
        <v>0</v>
      </c>
      <c r="H235" s="125">
        <v>46</v>
      </c>
      <c r="I235" s="7">
        <v>3.5</v>
      </c>
      <c r="J235" s="8">
        <f t="shared" si="15"/>
        <v>161</v>
      </c>
      <c r="K235" s="8">
        <f t="shared" si="14"/>
        <v>11.270000000000001</v>
      </c>
      <c r="L235" s="8">
        <f t="shared" si="12"/>
        <v>172.27</v>
      </c>
      <c r="M235" s="8">
        <f t="shared" si="13"/>
        <v>172.27</v>
      </c>
      <c r="N235" s="7">
        <v>172.27</v>
      </c>
      <c r="O235" s="1">
        <v>0</v>
      </c>
      <c r="P235" s="1">
        <v>1</v>
      </c>
      <c r="AB235" s="1"/>
    </row>
    <row r="236" spans="1:28" ht="24" customHeight="1" x14ac:dyDescent="0.4">
      <c r="A236" s="2">
        <v>232</v>
      </c>
      <c r="B236" s="3">
        <v>6020004998</v>
      </c>
      <c r="C236" s="4" t="s">
        <v>524</v>
      </c>
      <c r="D236" s="5" t="s">
        <v>250</v>
      </c>
      <c r="E236" s="5" t="s">
        <v>525</v>
      </c>
      <c r="F236" s="4" t="s">
        <v>3347</v>
      </c>
      <c r="G236" s="46">
        <v>2370.62</v>
      </c>
      <c r="H236" s="125">
        <v>43</v>
      </c>
      <c r="I236" s="7">
        <v>3.5</v>
      </c>
      <c r="J236" s="8">
        <f t="shared" si="15"/>
        <v>150.5</v>
      </c>
      <c r="K236" s="8">
        <f t="shared" si="14"/>
        <v>10.535</v>
      </c>
      <c r="L236" s="8">
        <f t="shared" si="12"/>
        <v>161.04</v>
      </c>
      <c r="M236" s="8">
        <f t="shared" si="13"/>
        <v>2531.66</v>
      </c>
      <c r="N236" s="7">
        <v>2531.66</v>
      </c>
      <c r="O236" s="1">
        <v>1</v>
      </c>
      <c r="P236" s="1">
        <v>0</v>
      </c>
      <c r="AB236" s="1"/>
    </row>
    <row r="237" spans="1:28" ht="24" customHeight="1" x14ac:dyDescent="0.4">
      <c r="A237" s="2">
        <v>233</v>
      </c>
      <c r="B237" s="3">
        <v>6020004999</v>
      </c>
      <c r="C237" s="4" t="s">
        <v>526</v>
      </c>
      <c r="D237" s="5" t="s">
        <v>250</v>
      </c>
      <c r="E237" s="5" t="s">
        <v>527</v>
      </c>
      <c r="F237" s="4" t="s">
        <v>3347</v>
      </c>
      <c r="G237" s="46">
        <v>790.21</v>
      </c>
      <c r="H237" s="125">
        <v>9</v>
      </c>
      <c r="I237" s="7">
        <v>3.5</v>
      </c>
      <c r="J237" s="8">
        <f t="shared" si="15"/>
        <v>31.5</v>
      </c>
      <c r="K237" s="8">
        <f t="shared" si="14"/>
        <v>2.2050000000000001</v>
      </c>
      <c r="L237" s="8">
        <f t="shared" si="12"/>
        <v>33.71</v>
      </c>
      <c r="M237" s="8">
        <f t="shared" si="13"/>
        <v>823.92000000000007</v>
      </c>
      <c r="N237" s="7">
        <v>823.92</v>
      </c>
      <c r="O237" s="1">
        <v>0</v>
      </c>
      <c r="P237" s="1">
        <v>1</v>
      </c>
      <c r="AB237" s="1"/>
    </row>
    <row r="238" spans="1:28" ht="24" customHeight="1" x14ac:dyDescent="0.4">
      <c r="A238" s="2">
        <v>234</v>
      </c>
      <c r="B238" s="3">
        <v>6020005000</v>
      </c>
      <c r="C238" s="4" t="s">
        <v>528</v>
      </c>
      <c r="D238" s="5" t="s">
        <v>250</v>
      </c>
      <c r="E238" s="5" t="s">
        <v>529</v>
      </c>
      <c r="F238" s="4" t="s">
        <v>3347</v>
      </c>
      <c r="G238" s="46">
        <v>1509.27</v>
      </c>
      <c r="H238" s="125">
        <v>24</v>
      </c>
      <c r="I238" s="7">
        <v>3.5</v>
      </c>
      <c r="J238" s="8">
        <f t="shared" si="15"/>
        <v>84</v>
      </c>
      <c r="K238" s="8">
        <f t="shared" si="14"/>
        <v>5.8800000000000008</v>
      </c>
      <c r="L238" s="8">
        <f t="shared" si="12"/>
        <v>89.88</v>
      </c>
      <c r="M238" s="8">
        <f t="shared" si="13"/>
        <v>1599.15</v>
      </c>
      <c r="N238" s="7">
        <v>1599.15</v>
      </c>
      <c r="O238" s="1">
        <v>1</v>
      </c>
      <c r="P238" s="1">
        <v>0</v>
      </c>
      <c r="AB238" s="1"/>
    </row>
    <row r="239" spans="1:28" ht="24" customHeight="1" x14ac:dyDescent="0.4">
      <c r="A239" s="2">
        <v>235</v>
      </c>
      <c r="B239" s="3">
        <v>6020005001</v>
      </c>
      <c r="C239" s="4" t="s">
        <v>530</v>
      </c>
      <c r="D239" s="5" t="s">
        <v>531</v>
      </c>
      <c r="E239" s="5" t="s">
        <v>532</v>
      </c>
      <c r="F239" s="4" t="s">
        <v>494</v>
      </c>
      <c r="G239" s="46">
        <v>913.79</v>
      </c>
      <c r="H239" s="125">
        <v>0</v>
      </c>
      <c r="I239" s="7">
        <v>3.5</v>
      </c>
      <c r="J239" s="8">
        <f t="shared" si="15"/>
        <v>0</v>
      </c>
      <c r="K239" s="8">
        <f t="shared" si="14"/>
        <v>0</v>
      </c>
      <c r="L239" s="8">
        <f t="shared" si="12"/>
        <v>0</v>
      </c>
      <c r="M239" s="8">
        <f t="shared" si="13"/>
        <v>913.79</v>
      </c>
      <c r="N239" s="7">
        <v>913.79</v>
      </c>
      <c r="O239" s="1">
        <v>0</v>
      </c>
      <c r="P239" s="1">
        <v>1</v>
      </c>
      <c r="AB239" s="1"/>
    </row>
    <row r="240" spans="1:28" ht="24" customHeight="1" x14ac:dyDescent="0.4">
      <c r="A240" s="2">
        <v>236</v>
      </c>
      <c r="B240" s="3">
        <v>6020005002</v>
      </c>
      <c r="C240" s="4" t="s">
        <v>533</v>
      </c>
      <c r="D240" s="5" t="s">
        <v>534</v>
      </c>
      <c r="E240" s="5" t="s">
        <v>535</v>
      </c>
      <c r="F240" s="4" t="s">
        <v>3347</v>
      </c>
      <c r="G240" s="46">
        <v>778.99</v>
      </c>
      <c r="H240" s="125">
        <v>15</v>
      </c>
      <c r="I240" s="7">
        <v>3.5</v>
      </c>
      <c r="J240" s="8">
        <f t="shared" si="15"/>
        <v>52.5</v>
      </c>
      <c r="K240" s="8">
        <f t="shared" si="14"/>
        <v>3.6750000000000003</v>
      </c>
      <c r="L240" s="8">
        <f t="shared" si="12"/>
        <v>56.18</v>
      </c>
      <c r="M240" s="8">
        <f t="shared" si="13"/>
        <v>835.17</v>
      </c>
      <c r="N240" s="7">
        <v>835.17</v>
      </c>
      <c r="O240" s="1">
        <v>1</v>
      </c>
      <c r="P240" s="1">
        <v>0</v>
      </c>
      <c r="AB240" s="1"/>
    </row>
    <row r="241" spans="1:28" ht="24" customHeight="1" x14ac:dyDescent="0.4">
      <c r="A241" s="2">
        <v>237</v>
      </c>
      <c r="B241" s="3">
        <v>6020005003</v>
      </c>
      <c r="C241" s="4" t="s">
        <v>536</v>
      </c>
      <c r="D241" s="5" t="s">
        <v>537</v>
      </c>
      <c r="E241" s="5" t="s">
        <v>538</v>
      </c>
      <c r="F241" s="4" t="s">
        <v>3348</v>
      </c>
      <c r="G241" s="46">
        <v>329.59</v>
      </c>
      <c r="H241" s="125">
        <v>11</v>
      </c>
      <c r="I241" s="7">
        <v>3.5</v>
      </c>
      <c r="J241" s="8">
        <f t="shared" si="15"/>
        <v>38.5</v>
      </c>
      <c r="K241" s="8">
        <f t="shared" si="14"/>
        <v>2.6950000000000003</v>
      </c>
      <c r="L241" s="8">
        <f t="shared" si="12"/>
        <v>41.199999999999996</v>
      </c>
      <c r="M241" s="8">
        <f t="shared" si="13"/>
        <v>370.78999999999996</v>
      </c>
      <c r="N241" s="7">
        <v>370.79</v>
      </c>
      <c r="O241" s="1">
        <v>0</v>
      </c>
      <c r="P241" s="1">
        <v>1</v>
      </c>
      <c r="AB241" s="1"/>
    </row>
    <row r="242" spans="1:28" ht="24" customHeight="1" x14ac:dyDescent="0.4">
      <c r="A242" s="2">
        <v>238</v>
      </c>
      <c r="B242" s="3">
        <v>6020005004</v>
      </c>
      <c r="C242" s="4" t="s">
        <v>539</v>
      </c>
      <c r="D242" s="5" t="s">
        <v>540</v>
      </c>
      <c r="E242" s="5" t="s">
        <v>541</v>
      </c>
      <c r="F242" s="4" t="s">
        <v>3347</v>
      </c>
      <c r="G242" s="46">
        <v>1501.77</v>
      </c>
      <c r="H242" s="125">
        <v>23</v>
      </c>
      <c r="I242" s="7">
        <v>3.5</v>
      </c>
      <c r="J242" s="8">
        <f t="shared" si="15"/>
        <v>80.5</v>
      </c>
      <c r="K242" s="8">
        <f t="shared" si="14"/>
        <v>5.6350000000000007</v>
      </c>
      <c r="L242" s="8">
        <f t="shared" si="12"/>
        <v>86.14</v>
      </c>
      <c r="M242" s="8">
        <f t="shared" si="13"/>
        <v>1587.91</v>
      </c>
      <c r="N242" s="7">
        <v>1587.91</v>
      </c>
      <c r="O242" s="1">
        <v>1</v>
      </c>
      <c r="P242" s="1">
        <v>0</v>
      </c>
      <c r="AB242" s="1"/>
    </row>
    <row r="243" spans="1:28" ht="24" customHeight="1" x14ac:dyDescent="0.4">
      <c r="A243" s="2">
        <v>239</v>
      </c>
      <c r="B243" s="3">
        <v>6020005005</v>
      </c>
      <c r="C243" s="4" t="s">
        <v>542</v>
      </c>
      <c r="D243" s="5" t="s">
        <v>543</v>
      </c>
      <c r="E243" s="5" t="s">
        <v>544</v>
      </c>
      <c r="F243" s="4" t="s">
        <v>69</v>
      </c>
      <c r="G243" s="46">
        <v>0</v>
      </c>
      <c r="H243" s="125">
        <v>9</v>
      </c>
      <c r="I243" s="7">
        <v>3.5</v>
      </c>
      <c r="J243" s="8">
        <f t="shared" si="15"/>
        <v>31.5</v>
      </c>
      <c r="K243" s="8">
        <f t="shared" si="14"/>
        <v>2.2050000000000001</v>
      </c>
      <c r="L243" s="8">
        <f t="shared" si="12"/>
        <v>33.71</v>
      </c>
      <c r="M243" s="8">
        <f t="shared" si="13"/>
        <v>33.71</v>
      </c>
      <c r="N243" s="7">
        <v>33.71</v>
      </c>
      <c r="O243" s="1">
        <v>0</v>
      </c>
      <c r="P243" s="1">
        <v>1</v>
      </c>
      <c r="AB243" s="1"/>
    </row>
    <row r="244" spans="1:28" ht="24" customHeight="1" x14ac:dyDescent="0.4">
      <c r="A244" s="2">
        <v>240</v>
      </c>
      <c r="B244" s="3">
        <v>6020005006</v>
      </c>
      <c r="C244" s="4" t="s">
        <v>545</v>
      </c>
      <c r="D244" s="5" t="s">
        <v>543</v>
      </c>
      <c r="E244" s="5" t="s">
        <v>546</v>
      </c>
      <c r="F244" s="4" t="s">
        <v>69</v>
      </c>
      <c r="G244" s="46">
        <v>0</v>
      </c>
      <c r="H244" s="125">
        <v>2</v>
      </c>
      <c r="I244" s="7">
        <v>3.5</v>
      </c>
      <c r="J244" s="8">
        <f t="shared" si="15"/>
        <v>7</v>
      </c>
      <c r="K244" s="8">
        <f t="shared" si="14"/>
        <v>0.49000000000000005</v>
      </c>
      <c r="L244" s="8">
        <f t="shared" si="12"/>
        <v>7.49</v>
      </c>
      <c r="M244" s="8">
        <f t="shared" si="13"/>
        <v>7.49</v>
      </c>
      <c r="N244" s="7">
        <v>7.49</v>
      </c>
      <c r="O244" s="1">
        <v>1</v>
      </c>
      <c r="P244" s="1">
        <v>0</v>
      </c>
      <c r="AB244" s="1"/>
    </row>
    <row r="245" spans="1:28" ht="24" customHeight="1" x14ac:dyDescent="0.4">
      <c r="A245" s="2">
        <v>241</v>
      </c>
      <c r="B245" s="3">
        <v>6020005007</v>
      </c>
      <c r="C245" s="4" t="s">
        <v>547</v>
      </c>
      <c r="D245" s="5" t="s">
        <v>548</v>
      </c>
      <c r="E245" s="5" t="s">
        <v>549</v>
      </c>
      <c r="F245" s="4" t="s">
        <v>3347</v>
      </c>
      <c r="G245" s="46">
        <v>764.01</v>
      </c>
      <c r="H245" s="125">
        <v>18</v>
      </c>
      <c r="I245" s="7">
        <v>3.5</v>
      </c>
      <c r="J245" s="8">
        <f t="shared" si="15"/>
        <v>63</v>
      </c>
      <c r="K245" s="8">
        <f t="shared" si="14"/>
        <v>4.41</v>
      </c>
      <c r="L245" s="8">
        <f t="shared" si="12"/>
        <v>67.41</v>
      </c>
      <c r="M245" s="8">
        <f t="shared" si="13"/>
        <v>831.42</v>
      </c>
      <c r="N245" s="7">
        <v>831.42</v>
      </c>
      <c r="O245" s="1">
        <v>0</v>
      </c>
      <c r="P245" s="1">
        <v>1</v>
      </c>
      <c r="AB245" s="1"/>
    </row>
    <row r="246" spans="1:28" ht="24" customHeight="1" x14ac:dyDescent="0.4">
      <c r="A246" s="2">
        <v>242</v>
      </c>
      <c r="B246" s="3">
        <v>6020005008</v>
      </c>
      <c r="C246" s="4" t="s">
        <v>553</v>
      </c>
      <c r="D246" s="5" t="s">
        <v>554</v>
      </c>
      <c r="E246" s="5" t="s">
        <v>555</v>
      </c>
      <c r="F246" s="4" t="s">
        <v>3347</v>
      </c>
      <c r="G246" s="46">
        <v>494.37</v>
      </c>
      <c r="H246" s="125">
        <v>14</v>
      </c>
      <c r="I246" s="7">
        <v>3.5</v>
      </c>
      <c r="J246" s="8">
        <f t="shared" si="15"/>
        <v>49</v>
      </c>
      <c r="K246" s="8">
        <f t="shared" si="14"/>
        <v>3.43</v>
      </c>
      <c r="L246" s="8">
        <f t="shared" si="12"/>
        <v>52.43</v>
      </c>
      <c r="M246" s="8">
        <f t="shared" si="13"/>
        <v>546.79999999999995</v>
      </c>
      <c r="N246" s="7">
        <v>546.79999999999995</v>
      </c>
      <c r="O246" s="1">
        <v>1</v>
      </c>
      <c r="P246" s="1">
        <v>0</v>
      </c>
      <c r="AB246" s="1"/>
    </row>
    <row r="247" spans="1:28" ht="24" customHeight="1" x14ac:dyDescent="0.4">
      <c r="A247" s="2">
        <v>243</v>
      </c>
      <c r="B247" s="3">
        <v>6020005009</v>
      </c>
      <c r="C247" s="4" t="s">
        <v>562</v>
      </c>
      <c r="D247" s="5" t="s">
        <v>3291</v>
      </c>
      <c r="E247" s="5" t="s">
        <v>563</v>
      </c>
      <c r="F247" s="4" t="s">
        <v>3347</v>
      </c>
      <c r="G247" s="46">
        <v>490.64</v>
      </c>
      <c r="H247" s="125">
        <v>16</v>
      </c>
      <c r="I247" s="7">
        <v>3.5</v>
      </c>
      <c r="J247" s="8">
        <f t="shared" si="15"/>
        <v>56</v>
      </c>
      <c r="K247" s="8">
        <f t="shared" si="14"/>
        <v>3.9200000000000004</v>
      </c>
      <c r="L247" s="8">
        <f t="shared" si="12"/>
        <v>59.92</v>
      </c>
      <c r="M247" s="8">
        <f t="shared" si="13"/>
        <v>550.55999999999995</v>
      </c>
      <c r="N247" s="7">
        <v>550.55999999999995</v>
      </c>
      <c r="O247" s="1">
        <v>0</v>
      </c>
      <c r="P247" s="1">
        <v>1</v>
      </c>
      <c r="AB247" s="1"/>
    </row>
    <row r="248" spans="1:28" ht="24" customHeight="1" x14ac:dyDescent="0.4">
      <c r="A248" s="2">
        <v>244</v>
      </c>
      <c r="B248" s="3">
        <v>6020005010</v>
      </c>
      <c r="C248" s="4" t="s">
        <v>564</v>
      </c>
      <c r="D248" s="5" t="s">
        <v>565</v>
      </c>
      <c r="E248" s="5" t="s">
        <v>566</v>
      </c>
      <c r="F248" s="4" t="s">
        <v>3347</v>
      </c>
      <c r="G248" s="46">
        <v>2138.42</v>
      </c>
      <c r="H248" s="125">
        <v>21</v>
      </c>
      <c r="I248" s="7">
        <v>3.5</v>
      </c>
      <c r="J248" s="8">
        <f t="shared" si="15"/>
        <v>73.5</v>
      </c>
      <c r="K248" s="8">
        <f t="shared" si="14"/>
        <v>5.1450000000000005</v>
      </c>
      <c r="L248" s="8">
        <f t="shared" si="12"/>
        <v>78.650000000000006</v>
      </c>
      <c r="M248" s="8">
        <f t="shared" si="13"/>
        <v>2217.0700000000002</v>
      </c>
      <c r="N248" s="7">
        <v>2217.0700000000002</v>
      </c>
      <c r="O248" s="1">
        <v>1</v>
      </c>
      <c r="P248" s="1">
        <v>0</v>
      </c>
      <c r="AB248" s="1"/>
    </row>
    <row r="249" spans="1:28" ht="24" customHeight="1" x14ac:dyDescent="0.4">
      <c r="A249" s="2">
        <v>245</v>
      </c>
      <c r="B249" s="3">
        <v>6020005011</v>
      </c>
      <c r="C249" s="4" t="s">
        <v>567</v>
      </c>
      <c r="D249" s="5" t="s">
        <v>568</v>
      </c>
      <c r="E249" s="5" t="s">
        <v>569</v>
      </c>
      <c r="F249" s="4" t="s">
        <v>69</v>
      </c>
      <c r="G249" s="46">
        <v>0</v>
      </c>
      <c r="H249" s="125">
        <v>6</v>
      </c>
      <c r="I249" s="7">
        <v>3.5</v>
      </c>
      <c r="J249" s="8">
        <f t="shared" si="15"/>
        <v>21</v>
      </c>
      <c r="K249" s="8">
        <f t="shared" si="14"/>
        <v>1.4700000000000002</v>
      </c>
      <c r="L249" s="8">
        <f t="shared" si="12"/>
        <v>22.47</v>
      </c>
      <c r="M249" s="8">
        <f t="shared" si="13"/>
        <v>22.47</v>
      </c>
      <c r="N249" s="7">
        <v>22.47</v>
      </c>
      <c r="O249" s="1">
        <v>0</v>
      </c>
      <c r="P249" s="1">
        <v>1</v>
      </c>
      <c r="AB249" s="1"/>
    </row>
    <row r="250" spans="1:28" ht="24" customHeight="1" x14ac:dyDescent="0.4">
      <c r="A250" s="2">
        <v>246</v>
      </c>
      <c r="B250" s="3">
        <v>6020005012</v>
      </c>
      <c r="C250" s="4" t="s">
        <v>570</v>
      </c>
      <c r="D250" s="5" t="s">
        <v>571</v>
      </c>
      <c r="E250" s="5" t="s">
        <v>572</v>
      </c>
      <c r="F250" s="4" t="s">
        <v>3367</v>
      </c>
      <c r="G250" s="46">
        <v>33.72</v>
      </c>
      <c r="H250" s="125">
        <v>0</v>
      </c>
      <c r="I250" s="7">
        <v>3.5</v>
      </c>
      <c r="J250" s="8">
        <f t="shared" si="15"/>
        <v>0</v>
      </c>
      <c r="K250" s="8">
        <f t="shared" si="14"/>
        <v>0</v>
      </c>
      <c r="L250" s="8">
        <f t="shared" si="12"/>
        <v>0</v>
      </c>
      <c r="M250" s="8">
        <f t="shared" si="13"/>
        <v>33.72</v>
      </c>
      <c r="N250" s="7">
        <v>33.72</v>
      </c>
      <c r="O250" s="1">
        <v>1</v>
      </c>
      <c r="P250" s="1">
        <v>0</v>
      </c>
      <c r="AB250" s="1"/>
    </row>
    <row r="251" spans="1:28" ht="24" customHeight="1" x14ac:dyDescent="0.4">
      <c r="A251" s="2">
        <v>247</v>
      </c>
      <c r="B251" s="3">
        <v>6020005013</v>
      </c>
      <c r="C251" s="4" t="s">
        <v>576</v>
      </c>
      <c r="D251" s="5" t="s">
        <v>577</v>
      </c>
      <c r="E251" s="5" t="s">
        <v>578</v>
      </c>
      <c r="F251" s="4" t="s">
        <v>3352</v>
      </c>
      <c r="G251" s="46">
        <v>262.14999999999998</v>
      </c>
      <c r="H251" s="125">
        <v>58</v>
      </c>
      <c r="I251" s="7">
        <v>3.5</v>
      </c>
      <c r="J251" s="8">
        <f t="shared" si="15"/>
        <v>203</v>
      </c>
      <c r="K251" s="8">
        <f t="shared" si="14"/>
        <v>14.21</v>
      </c>
      <c r="L251" s="8">
        <f t="shared" si="12"/>
        <v>217.21</v>
      </c>
      <c r="M251" s="8">
        <f t="shared" si="13"/>
        <v>479.36</v>
      </c>
      <c r="N251" s="7">
        <v>479.36</v>
      </c>
      <c r="O251" s="1">
        <v>0</v>
      </c>
      <c r="P251" s="1">
        <v>1</v>
      </c>
      <c r="AB251" s="1"/>
    </row>
    <row r="252" spans="1:28" ht="24" customHeight="1" x14ac:dyDescent="0.4">
      <c r="A252" s="2">
        <v>248</v>
      </c>
      <c r="B252" s="3">
        <v>6020005014</v>
      </c>
      <c r="C252" s="4" t="s">
        <v>579</v>
      </c>
      <c r="D252" s="5" t="s">
        <v>580</v>
      </c>
      <c r="E252" s="5" t="s">
        <v>581</v>
      </c>
      <c r="F252" s="4" t="s">
        <v>3352</v>
      </c>
      <c r="G252" s="46">
        <v>37.450000000000003</v>
      </c>
      <c r="H252" s="125">
        <v>8</v>
      </c>
      <c r="I252" s="7">
        <v>3.5</v>
      </c>
      <c r="J252" s="8">
        <f t="shared" si="15"/>
        <v>28</v>
      </c>
      <c r="K252" s="8">
        <f t="shared" si="14"/>
        <v>1.9600000000000002</v>
      </c>
      <c r="L252" s="8">
        <f t="shared" si="12"/>
        <v>29.96</v>
      </c>
      <c r="M252" s="8">
        <f t="shared" si="13"/>
        <v>67.41</v>
      </c>
      <c r="N252" s="7">
        <v>67.41</v>
      </c>
      <c r="O252" s="1">
        <v>1</v>
      </c>
      <c r="P252" s="1">
        <v>0</v>
      </c>
      <c r="AB252" s="1"/>
    </row>
    <row r="253" spans="1:28" ht="24" customHeight="1" x14ac:dyDescent="0.4">
      <c r="A253" s="2">
        <v>249</v>
      </c>
      <c r="B253" s="3">
        <v>6020005015</v>
      </c>
      <c r="C253" s="4" t="s">
        <v>582</v>
      </c>
      <c r="D253" s="5" t="s">
        <v>583</v>
      </c>
      <c r="E253" s="5" t="s">
        <v>584</v>
      </c>
      <c r="F253" s="4" t="s">
        <v>3352</v>
      </c>
      <c r="G253" s="46">
        <v>44.94</v>
      </c>
      <c r="H253" s="125">
        <v>12</v>
      </c>
      <c r="I253" s="7">
        <v>3.5</v>
      </c>
      <c r="J253" s="8">
        <f t="shared" si="15"/>
        <v>42</v>
      </c>
      <c r="K253" s="8">
        <f t="shared" si="14"/>
        <v>2.9400000000000004</v>
      </c>
      <c r="L253" s="8">
        <f t="shared" si="12"/>
        <v>44.94</v>
      </c>
      <c r="M253" s="8">
        <f t="shared" si="13"/>
        <v>89.88</v>
      </c>
      <c r="N253" s="7">
        <v>89.88</v>
      </c>
      <c r="O253" s="1">
        <v>0</v>
      </c>
      <c r="P253" s="1">
        <v>1</v>
      </c>
      <c r="AB253" s="1"/>
    </row>
    <row r="254" spans="1:28" ht="24" customHeight="1" x14ac:dyDescent="0.4">
      <c r="A254" s="2">
        <v>250</v>
      </c>
      <c r="B254" s="3">
        <v>6020005016</v>
      </c>
      <c r="C254" s="4" t="s">
        <v>585</v>
      </c>
      <c r="D254" s="5" t="s">
        <v>586</v>
      </c>
      <c r="E254" s="5" t="s">
        <v>587</v>
      </c>
      <c r="F254" s="4" t="s">
        <v>588</v>
      </c>
      <c r="G254" s="46">
        <v>880.08</v>
      </c>
      <c r="H254" s="125">
        <v>0</v>
      </c>
      <c r="I254" s="7">
        <v>3.5</v>
      </c>
      <c r="J254" s="8">
        <f t="shared" si="15"/>
        <v>0</v>
      </c>
      <c r="K254" s="8">
        <f t="shared" si="14"/>
        <v>0</v>
      </c>
      <c r="L254" s="8">
        <f t="shared" si="12"/>
        <v>0</v>
      </c>
      <c r="M254" s="8">
        <f t="shared" si="13"/>
        <v>880.08</v>
      </c>
      <c r="N254" s="7">
        <v>880.08</v>
      </c>
      <c r="O254" s="1">
        <v>1</v>
      </c>
      <c r="P254" s="1">
        <v>0</v>
      </c>
      <c r="AB254" s="1"/>
    </row>
    <row r="255" spans="1:28" ht="24" customHeight="1" x14ac:dyDescent="0.4">
      <c r="A255" s="2">
        <v>251</v>
      </c>
      <c r="B255" s="3">
        <v>6020005017</v>
      </c>
      <c r="C255" s="4" t="s">
        <v>598</v>
      </c>
      <c r="D255" s="5" t="s">
        <v>599</v>
      </c>
      <c r="E255" s="5" t="s">
        <v>600</v>
      </c>
      <c r="F255" s="4" t="s">
        <v>3347</v>
      </c>
      <c r="G255" s="46">
        <v>1943.71</v>
      </c>
      <c r="H255" s="125">
        <v>32</v>
      </c>
      <c r="I255" s="7">
        <v>3.5</v>
      </c>
      <c r="J255" s="8">
        <f t="shared" si="15"/>
        <v>112</v>
      </c>
      <c r="K255" s="8">
        <f t="shared" si="14"/>
        <v>7.8400000000000007</v>
      </c>
      <c r="L255" s="8">
        <f t="shared" si="12"/>
        <v>119.84</v>
      </c>
      <c r="M255" s="8">
        <f t="shared" si="13"/>
        <v>2063.5500000000002</v>
      </c>
      <c r="N255" s="7">
        <v>2063.5500000000002</v>
      </c>
      <c r="O255" s="1">
        <v>0</v>
      </c>
      <c r="P255" s="1">
        <v>1</v>
      </c>
      <c r="AB255" s="1"/>
    </row>
    <row r="256" spans="1:28" ht="24" customHeight="1" x14ac:dyDescent="0.4">
      <c r="A256" s="2">
        <v>252</v>
      </c>
      <c r="B256" s="3">
        <v>6020005018</v>
      </c>
      <c r="C256" s="4" t="s">
        <v>601</v>
      </c>
      <c r="D256" s="5" t="s">
        <v>602</v>
      </c>
      <c r="E256" s="5" t="s">
        <v>603</v>
      </c>
      <c r="F256" s="4" t="s">
        <v>3347</v>
      </c>
      <c r="G256" s="46">
        <v>2763.83</v>
      </c>
      <c r="H256" s="125">
        <v>37</v>
      </c>
      <c r="I256" s="7">
        <v>3.5</v>
      </c>
      <c r="J256" s="8">
        <f t="shared" si="15"/>
        <v>129.5</v>
      </c>
      <c r="K256" s="8">
        <f t="shared" si="14"/>
        <v>9.0650000000000013</v>
      </c>
      <c r="L256" s="8">
        <f t="shared" si="12"/>
        <v>138.57</v>
      </c>
      <c r="M256" s="8">
        <f t="shared" si="13"/>
        <v>2902.4</v>
      </c>
      <c r="N256" s="7">
        <v>2902.4</v>
      </c>
      <c r="O256" s="1">
        <v>1</v>
      </c>
      <c r="P256" s="1">
        <v>0</v>
      </c>
      <c r="AB256" s="1"/>
    </row>
    <row r="257" spans="1:28" ht="24" customHeight="1" x14ac:dyDescent="0.4">
      <c r="A257" s="2">
        <v>253</v>
      </c>
      <c r="B257" s="3">
        <v>6020005019</v>
      </c>
      <c r="C257" s="4" t="s">
        <v>607</v>
      </c>
      <c r="D257" s="5" t="s">
        <v>608</v>
      </c>
      <c r="E257" s="5" t="s">
        <v>609</v>
      </c>
      <c r="F257" s="4" t="s">
        <v>3347</v>
      </c>
      <c r="G257" s="46">
        <v>2026.08</v>
      </c>
      <c r="H257" s="125">
        <v>34</v>
      </c>
      <c r="I257" s="7">
        <v>3.5</v>
      </c>
      <c r="J257" s="8">
        <f t="shared" si="15"/>
        <v>119</v>
      </c>
      <c r="K257" s="8">
        <f t="shared" si="14"/>
        <v>8.33</v>
      </c>
      <c r="L257" s="8">
        <f t="shared" si="12"/>
        <v>127.33</v>
      </c>
      <c r="M257" s="8">
        <f t="shared" si="13"/>
        <v>2153.41</v>
      </c>
      <c r="N257" s="7">
        <v>2153.41</v>
      </c>
      <c r="O257" s="1">
        <v>0</v>
      </c>
      <c r="P257" s="1">
        <v>1</v>
      </c>
      <c r="AB257" s="1"/>
    </row>
    <row r="258" spans="1:28" ht="24" customHeight="1" x14ac:dyDescent="0.4">
      <c r="A258" s="2">
        <v>254</v>
      </c>
      <c r="B258" s="3">
        <v>6020005020</v>
      </c>
      <c r="C258" s="4" t="s">
        <v>610</v>
      </c>
      <c r="D258" s="5" t="s">
        <v>611</v>
      </c>
      <c r="E258" s="5" t="s">
        <v>612</v>
      </c>
      <c r="F258" s="4" t="s">
        <v>69</v>
      </c>
      <c r="G258" s="46">
        <v>0</v>
      </c>
      <c r="H258" s="125">
        <v>16</v>
      </c>
      <c r="I258" s="7">
        <v>3.5</v>
      </c>
      <c r="J258" s="8">
        <f t="shared" si="15"/>
        <v>56</v>
      </c>
      <c r="K258" s="8">
        <f t="shared" si="14"/>
        <v>3.9200000000000004</v>
      </c>
      <c r="L258" s="8">
        <f t="shared" si="12"/>
        <v>59.92</v>
      </c>
      <c r="M258" s="8">
        <f t="shared" si="13"/>
        <v>59.92</v>
      </c>
      <c r="N258" s="7">
        <v>59.92</v>
      </c>
      <c r="O258" s="1">
        <v>0</v>
      </c>
      <c r="P258" s="1">
        <v>0</v>
      </c>
      <c r="AB258" s="1"/>
    </row>
    <row r="259" spans="1:28" ht="24" customHeight="1" x14ac:dyDescent="0.4">
      <c r="A259" s="2">
        <v>255</v>
      </c>
      <c r="B259" s="3">
        <v>6020005021</v>
      </c>
      <c r="C259" s="4" t="s">
        <v>613</v>
      </c>
      <c r="D259" s="5" t="s">
        <v>614</v>
      </c>
      <c r="E259" s="5" t="s">
        <v>615</v>
      </c>
      <c r="F259" s="4" t="s">
        <v>3347</v>
      </c>
      <c r="G259" s="46">
        <v>2048.54</v>
      </c>
      <c r="H259" s="125">
        <v>41</v>
      </c>
      <c r="I259" s="7">
        <v>3.5</v>
      </c>
      <c r="J259" s="8">
        <f t="shared" si="15"/>
        <v>143.5</v>
      </c>
      <c r="K259" s="8">
        <f t="shared" si="14"/>
        <v>10.045000000000002</v>
      </c>
      <c r="L259" s="8">
        <f t="shared" si="12"/>
        <v>153.54999999999998</v>
      </c>
      <c r="M259" s="8">
        <f t="shared" si="13"/>
        <v>2202.09</v>
      </c>
      <c r="N259" s="7">
        <v>2202.09</v>
      </c>
      <c r="O259" s="1">
        <v>1</v>
      </c>
      <c r="P259" s="1">
        <v>1</v>
      </c>
      <c r="AB259" s="1"/>
    </row>
    <row r="260" spans="1:28" ht="24" customHeight="1" x14ac:dyDescent="0.4">
      <c r="A260" s="2">
        <v>256</v>
      </c>
      <c r="B260" s="3">
        <v>6020005022</v>
      </c>
      <c r="C260" s="4" t="s">
        <v>616</v>
      </c>
      <c r="D260" s="5" t="s">
        <v>617</v>
      </c>
      <c r="E260" s="5" t="s">
        <v>618</v>
      </c>
      <c r="F260" s="4" t="s">
        <v>3347</v>
      </c>
      <c r="G260" s="46">
        <v>1513.01</v>
      </c>
      <c r="H260" s="125">
        <v>50</v>
      </c>
      <c r="I260" s="7">
        <v>3.5</v>
      </c>
      <c r="J260" s="8">
        <f t="shared" si="15"/>
        <v>175</v>
      </c>
      <c r="K260" s="8">
        <f t="shared" si="14"/>
        <v>12.250000000000002</v>
      </c>
      <c r="L260" s="8">
        <f t="shared" si="12"/>
        <v>187.25</v>
      </c>
      <c r="M260" s="8">
        <f t="shared" si="13"/>
        <v>1700.26</v>
      </c>
      <c r="N260" s="7">
        <v>1700.26</v>
      </c>
      <c r="O260" s="1">
        <v>0</v>
      </c>
      <c r="P260" s="1">
        <v>0</v>
      </c>
      <c r="AB260" s="1"/>
    </row>
    <row r="261" spans="1:28" ht="24" customHeight="1" x14ac:dyDescent="0.4">
      <c r="A261" s="2">
        <v>257</v>
      </c>
      <c r="B261" s="3">
        <v>6020005023</v>
      </c>
      <c r="C261" s="4" t="s">
        <v>619</v>
      </c>
      <c r="D261" s="5" t="s">
        <v>620</v>
      </c>
      <c r="E261" s="5" t="s">
        <v>621</v>
      </c>
      <c r="F261" s="4" t="s">
        <v>3347</v>
      </c>
      <c r="G261" s="46">
        <v>1846.32</v>
      </c>
      <c r="H261" s="125">
        <v>35</v>
      </c>
      <c r="I261" s="7">
        <v>3.5</v>
      </c>
      <c r="J261" s="8">
        <f t="shared" si="15"/>
        <v>122.5</v>
      </c>
      <c r="K261" s="8">
        <f t="shared" si="14"/>
        <v>8.5750000000000011</v>
      </c>
      <c r="L261" s="8">
        <f t="shared" ref="L261:L324" si="16">ROUNDUP(J261+K261,2)</f>
        <v>131.07999999999998</v>
      </c>
      <c r="M261" s="8">
        <f t="shared" ref="M261:M324" si="17">SUM(G261+L261)</f>
        <v>1977.3999999999999</v>
      </c>
      <c r="N261" s="7">
        <v>1977.4</v>
      </c>
      <c r="O261" s="1">
        <v>1</v>
      </c>
      <c r="P261" s="1">
        <v>1</v>
      </c>
      <c r="AB261" s="1"/>
    </row>
    <row r="262" spans="1:28" ht="24" customHeight="1" x14ac:dyDescent="0.4">
      <c r="A262" s="2">
        <v>258</v>
      </c>
      <c r="B262" s="3">
        <v>6020005024</v>
      </c>
      <c r="C262" s="4" t="s">
        <v>625</v>
      </c>
      <c r="D262" s="5" t="s">
        <v>626</v>
      </c>
      <c r="E262" s="5" t="s">
        <v>627</v>
      </c>
      <c r="F262" s="6" t="s">
        <v>3351</v>
      </c>
      <c r="G262" s="46">
        <v>816.42</v>
      </c>
      <c r="H262" s="125">
        <v>38</v>
      </c>
      <c r="I262" s="7">
        <v>3.5</v>
      </c>
      <c r="J262" s="8">
        <f t="shared" si="15"/>
        <v>133</v>
      </c>
      <c r="K262" s="8">
        <f t="shared" si="14"/>
        <v>9.31</v>
      </c>
      <c r="L262" s="8">
        <f t="shared" si="16"/>
        <v>142.31</v>
      </c>
      <c r="M262" s="8">
        <f t="shared" si="17"/>
        <v>958.73</v>
      </c>
      <c r="N262" s="7">
        <v>958.73</v>
      </c>
      <c r="O262" s="1">
        <v>0</v>
      </c>
      <c r="P262" s="1">
        <v>0</v>
      </c>
      <c r="AB262" s="1"/>
    </row>
    <row r="263" spans="1:28" ht="24" customHeight="1" x14ac:dyDescent="0.4">
      <c r="A263" s="2">
        <v>259</v>
      </c>
      <c r="B263" s="3">
        <v>6020005025</v>
      </c>
      <c r="C263" s="4" t="s">
        <v>628</v>
      </c>
      <c r="D263" s="5" t="s">
        <v>629</v>
      </c>
      <c r="E263" s="5" t="s">
        <v>630</v>
      </c>
      <c r="F263" s="6" t="s">
        <v>3351</v>
      </c>
      <c r="G263" s="46">
        <v>123.6</v>
      </c>
      <c r="H263" s="125">
        <v>1</v>
      </c>
      <c r="I263" s="7">
        <v>3.5</v>
      </c>
      <c r="J263" s="8">
        <f t="shared" si="15"/>
        <v>3.5</v>
      </c>
      <c r="K263" s="8">
        <f t="shared" ref="K263:K326" si="18">J263*7%</f>
        <v>0.24500000000000002</v>
      </c>
      <c r="L263" s="8">
        <f t="shared" si="16"/>
        <v>3.75</v>
      </c>
      <c r="M263" s="8">
        <f t="shared" si="17"/>
        <v>127.35</v>
      </c>
      <c r="N263" s="7">
        <v>127.35</v>
      </c>
      <c r="O263" s="1">
        <v>1</v>
      </c>
      <c r="P263" s="1">
        <v>1</v>
      </c>
      <c r="AB263" s="1"/>
    </row>
    <row r="264" spans="1:28" ht="24" customHeight="1" x14ac:dyDescent="0.4">
      <c r="A264" s="2">
        <v>260</v>
      </c>
      <c r="B264" s="3">
        <v>6020005026</v>
      </c>
      <c r="C264" s="4" t="s">
        <v>631</v>
      </c>
      <c r="D264" s="5" t="s">
        <v>632</v>
      </c>
      <c r="E264" s="5" t="s">
        <v>633</v>
      </c>
      <c r="F264" s="4" t="s">
        <v>3347</v>
      </c>
      <c r="G264" s="46">
        <v>1973.64</v>
      </c>
      <c r="H264" s="125">
        <v>40</v>
      </c>
      <c r="I264" s="7">
        <v>3.5</v>
      </c>
      <c r="J264" s="8">
        <f t="shared" ref="J264:J327" si="19">H264*I264</f>
        <v>140</v>
      </c>
      <c r="K264" s="8">
        <f t="shared" si="18"/>
        <v>9.8000000000000007</v>
      </c>
      <c r="L264" s="8">
        <f t="shared" si="16"/>
        <v>149.80000000000001</v>
      </c>
      <c r="M264" s="8">
        <f t="shared" si="17"/>
        <v>2123.44</v>
      </c>
      <c r="N264" s="7">
        <v>2123.44</v>
      </c>
      <c r="O264" s="1">
        <v>0</v>
      </c>
      <c r="P264" s="1">
        <v>0</v>
      </c>
      <c r="AB264" s="1"/>
    </row>
    <row r="265" spans="1:28" ht="24" customHeight="1" x14ac:dyDescent="0.4">
      <c r="A265" s="2">
        <v>261</v>
      </c>
      <c r="B265" s="3">
        <v>6020005027</v>
      </c>
      <c r="C265" s="4" t="s">
        <v>637</v>
      </c>
      <c r="D265" s="5" t="s">
        <v>638</v>
      </c>
      <c r="E265" s="5" t="s">
        <v>639</v>
      </c>
      <c r="F265" s="4" t="s">
        <v>3347</v>
      </c>
      <c r="G265" s="46">
        <v>1464.33</v>
      </c>
      <c r="H265" s="125">
        <v>30</v>
      </c>
      <c r="I265" s="7">
        <v>3.5</v>
      </c>
      <c r="J265" s="8">
        <f t="shared" si="19"/>
        <v>105</v>
      </c>
      <c r="K265" s="8">
        <f t="shared" si="18"/>
        <v>7.3500000000000005</v>
      </c>
      <c r="L265" s="8">
        <f t="shared" si="16"/>
        <v>112.35</v>
      </c>
      <c r="M265" s="8">
        <f t="shared" si="17"/>
        <v>1576.6799999999998</v>
      </c>
      <c r="N265" s="7">
        <v>1576.68</v>
      </c>
      <c r="O265" s="1">
        <v>1</v>
      </c>
      <c r="P265" s="1">
        <v>1</v>
      </c>
      <c r="AB265" s="1"/>
    </row>
    <row r="266" spans="1:28" ht="24" customHeight="1" x14ac:dyDescent="0.4">
      <c r="A266" s="2">
        <v>262</v>
      </c>
      <c r="B266" s="3">
        <v>6020005028</v>
      </c>
      <c r="C266" s="4" t="s">
        <v>657</v>
      </c>
      <c r="D266" s="5" t="s">
        <v>658</v>
      </c>
      <c r="E266" s="5" t="s">
        <v>659</v>
      </c>
      <c r="F266" s="4" t="s">
        <v>3347</v>
      </c>
      <c r="G266" s="46">
        <v>558.03</v>
      </c>
      <c r="H266" s="125">
        <v>14</v>
      </c>
      <c r="I266" s="7">
        <v>3.5</v>
      </c>
      <c r="J266" s="8">
        <f t="shared" si="19"/>
        <v>49</v>
      </c>
      <c r="K266" s="8">
        <f t="shared" si="18"/>
        <v>3.43</v>
      </c>
      <c r="L266" s="8">
        <f t="shared" si="16"/>
        <v>52.43</v>
      </c>
      <c r="M266" s="8">
        <f t="shared" si="17"/>
        <v>610.45999999999992</v>
      </c>
      <c r="N266" s="7">
        <v>610.46</v>
      </c>
      <c r="O266" s="1">
        <v>0</v>
      </c>
      <c r="P266" s="1">
        <v>0</v>
      </c>
      <c r="AB266" s="1"/>
    </row>
    <row r="267" spans="1:28" ht="24" customHeight="1" x14ac:dyDescent="0.4">
      <c r="A267" s="2">
        <v>263</v>
      </c>
      <c r="B267" s="3">
        <v>6020005029</v>
      </c>
      <c r="C267" s="4" t="s">
        <v>680</v>
      </c>
      <c r="D267" s="5" t="s">
        <v>681</v>
      </c>
      <c r="E267" s="5" t="s">
        <v>682</v>
      </c>
      <c r="F267" s="4" t="s">
        <v>3347</v>
      </c>
      <c r="G267" s="46">
        <v>1865.04</v>
      </c>
      <c r="H267" s="125">
        <v>42</v>
      </c>
      <c r="I267" s="7">
        <v>3.5</v>
      </c>
      <c r="J267" s="8">
        <f t="shared" si="19"/>
        <v>147</v>
      </c>
      <c r="K267" s="8">
        <f t="shared" si="18"/>
        <v>10.290000000000001</v>
      </c>
      <c r="L267" s="8">
        <f t="shared" si="16"/>
        <v>157.29</v>
      </c>
      <c r="M267" s="8">
        <f t="shared" si="17"/>
        <v>2022.33</v>
      </c>
      <c r="N267" s="7">
        <v>2022.33</v>
      </c>
      <c r="O267" s="1"/>
      <c r="P267" s="1">
        <v>1</v>
      </c>
      <c r="AB267" s="1"/>
    </row>
    <row r="268" spans="1:28" ht="24" customHeight="1" x14ac:dyDescent="0.4">
      <c r="A268" s="2">
        <v>264</v>
      </c>
      <c r="B268" s="3">
        <v>6020005030</v>
      </c>
      <c r="C268" s="4" t="s">
        <v>683</v>
      </c>
      <c r="D268" s="5" t="s">
        <v>684</v>
      </c>
      <c r="E268" s="5" t="s">
        <v>685</v>
      </c>
      <c r="F268" s="4" t="s">
        <v>3369</v>
      </c>
      <c r="G268" s="46">
        <v>1336.99</v>
      </c>
      <c r="H268" s="125">
        <v>26</v>
      </c>
      <c r="I268" s="7">
        <v>3.5</v>
      </c>
      <c r="J268" s="8">
        <f t="shared" si="19"/>
        <v>91</v>
      </c>
      <c r="K268" s="8">
        <f t="shared" si="18"/>
        <v>6.370000000000001</v>
      </c>
      <c r="L268" s="8">
        <f t="shared" si="16"/>
        <v>97.37</v>
      </c>
      <c r="M268" s="8">
        <f t="shared" si="17"/>
        <v>1434.3600000000001</v>
      </c>
      <c r="N268" s="7">
        <v>1434.36</v>
      </c>
      <c r="O268" s="1"/>
      <c r="P268" s="1">
        <v>0</v>
      </c>
      <c r="AB268" s="1"/>
    </row>
    <row r="269" spans="1:28" ht="24" customHeight="1" x14ac:dyDescent="0.4">
      <c r="A269" s="2">
        <v>265</v>
      </c>
      <c r="B269" s="3">
        <v>6020005031</v>
      </c>
      <c r="C269" s="4" t="s">
        <v>689</v>
      </c>
      <c r="D269" s="5" t="s">
        <v>690</v>
      </c>
      <c r="E269" s="5" t="s">
        <v>691</v>
      </c>
      <c r="F269" s="4" t="s">
        <v>3347</v>
      </c>
      <c r="G269" s="46">
        <v>977.48</v>
      </c>
      <c r="H269" s="125">
        <v>20</v>
      </c>
      <c r="I269" s="7">
        <v>3.5</v>
      </c>
      <c r="J269" s="8">
        <f t="shared" si="19"/>
        <v>70</v>
      </c>
      <c r="K269" s="8">
        <f t="shared" si="18"/>
        <v>4.9000000000000004</v>
      </c>
      <c r="L269" s="8">
        <f t="shared" si="16"/>
        <v>74.900000000000006</v>
      </c>
      <c r="M269" s="8">
        <f t="shared" si="17"/>
        <v>1052.3800000000001</v>
      </c>
      <c r="N269" s="7">
        <v>1052.3800000000001</v>
      </c>
      <c r="O269" s="1"/>
      <c r="P269" s="1">
        <v>1</v>
      </c>
      <c r="AB269" s="1"/>
    </row>
    <row r="270" spans="1:28" ht="24" customHeight="1" x14ac:dyDescent="0.4">
      <c r="A270" s="2">
        <v>266</v>
      </c>
      <c r="B270" s="3">
        <v>6020005032</v>
      </c>
      <c r="C270" s="4" t="s">
        <v>695</v>
      </c>
      <c r="D270" s="5" t="s">
        <v>696</v>
      </c>
      <c r="E270" s="5" t="s">
        <v>697</v>
      </c>
      <c r="F270" s="4" t="s">
        <v>69</v>
      </c>
      <c r="G270" s="46">
        <v>0</v>
      </c>
      <c r="H270" s="125">
        <v>58</v>
      </c>
      <c r="I270" s="7">
        <v>3.5</v>
      </c>
      <c r="J270" s="8">
        <f t="shared" si="19"/>
        <v>203</v>
      </c>
      <c r="K270" s="8">
        <f t="shared" si="18"/>
        <v>14.21</v>
      </c>
      <c r="L270" s="8">
        <f t="shared" si="16"/>
        <v>217.21</v>
      </c>
      <c r="M270" s="8">
        <f t="shared" si="17"/>
        <v>217.21</v>
      </c>
      <c r="N270" s="7">
        <v>217.21</v>
      </c>
      <c r="O270" s="1"/>
      <c r="P270" s="1">
        <v>0</v>
      </c>
      <c r="AB270" s="1"/>
    </row>
    <row r="271" spans="1:28" ht="24" customHeight="1" x14ac:dyDescent="0.4">
      <c r="A271" s="2">
        <v>267</v>
      </c>
      <c r="B271" s="3">
        <v>6020005033</v>
      </c>
      <c r="C271" s="4" t="s">
        <v>777</v>
      </c>
      <c r="D271" s="5" t="s">
        <v>778</v>
      </c>
      <c r="E271" s="5" t="s">
        <v>779</v>
      </c>
      <c r="F271" s="4" t="s">
        <v>3347</v>
      </c>
      <c r="G271" s="46">
        <v>655.4</v>
      </c>
      <c r="H271" s="125">
        <v>2</v>
      </c>
      <c r="I271" s="7">
        <v>3.5</v>
      </c>
      <c r="J271" s="8">
        <f t="shared" si="19"/>
        <v>7</v>
      </c>
      <c r="K271" s="8">
        <f t="shared" si="18"/>
        <v>0.49000000000000005</v>
      </c>
      <c r="L271" s="8">
        <f t="shared" si="16"/>
        <v>7.49</v>
      </c>
      <c r="M271" s="8">
        <f t="shared" si="17"/>
        <v>662.89</v>
      </c>
      <c r="N271" s="7">
        <v>662.89</v>
      </c>
      <c r="O271" s="1"/>
      <c r="P271" s="1">
        <v>1</v>
      </c>
      <c r="AB271" s="1"/>
    </row>
    <row r="272" spans="1:28" ht="24" customHeight="1" x14ac:dyDescent="0.4">
      <c r="A272" s="2">
        <v>268</v>
      </c>
      <c r="B272" s="3">
        <v>6020005034</v>
      </c>
      <c r="C272" s="4" t="s">
        <v>780</v>
      </c>
      <c r="D272" s="5" t="s">
        <v>781</v>
      </c>
      <c r="E272" s="5" t="s">
        <v>782</v>
      </c>
      <c r="F272" s="4" t="s">
        <v>3350</v>
      </c>
      <c r="G272" s="46">
        <v>13751.64</v>
      </c>
      <c r="H272" s="125">
        <v>1614</v>
      </c>
      <c r="I272" s="7">
        <v>3.5</v>
      </c>
      <c r="J272" s="8">
        <f t="shared" si="19"/>
        <v>5649</v>
      </c>
      <c r="K272" s="8">
        <f t="shared" si="18"/>
        <v>395.43000000000006</v>
      </c>
      <c r="L272" s="8">
        <f t="shared" si="16"/>
        <v>6044.43</v>
      </c>
      <c r="M272" s="8">
        <f t="shared" si="17"/>
        <v>19796.07</v>
      </c>
      <c r="N272" s="7">
        <v>19796.07</v>
      </c>
      <c r="O272" s="1"/>
      <c r="P272" s="1">
        <v>0</v>
      </c>
      <c r="AB272" s="1"/>
    </row>
    <row r="273" spans="1:28" ht="24" customHeight="1" x14ac:dyDescent="0.4">
      <c r="A273" s="2">
        <v>269</v>
      </c>
      <c r="B273" s="3">
        <v>6020005035</v>
      </c>
      <c r="C273" s="4" t="s">
        <v>783</v>
      </c>
      <c r="D273" s="5" t="s">
        <v>781</v>
      </c>
      <c r="E273" s="5" t="s">
        <v>782</v>
      </c>
      <c r="F273" s="4" t="s">
        <v>3350</v>
      </c>
      <c r="G273" s="46">
        <v>546.77</v>
      </c>
      <c r="H273" s="125">
        <v>67</v>
      </c>
      <c r="I273" s="7">
        <v>3.5</v>
      </c>
      <c r="J273" s="8">
        <f t="shared" si="19"/>
        <v>234.5</v>
      </c>
      <c r="K273" s="8">
        <f t="shared" si="18"/>
        <v>16.415000000000003</v>
      </c>
      <c r="L273" s="8">
        <f t="shared" si="16"/>
        <v>250.92</v>
      </c>
      <c r="M273" s="8">
        <f t="shared" si="17"/>
        <v>797.68999999999994</v>
      </c>
      <c r="N273" s="7">
        <v>797.69</v>
      </c>
      <c r="O273" s="1"/>
      <c r="P273" s="1">
        <v>1</v>
      </c>
      <c r="AB273" s="1"/>
    </row>
    <row r="274" spans="1:28" ht="24" customHeight="1" x14ac:dyDescent="0.4">
      <c r="A274" s="2">
        <v>270</v>
      </c>
      <c r="B274" s="3">
        <v>6020005036</v>
      </c>
      <c r="C274" s="4" t="s">
        <v>784</v>
      </c>
      <c r="D274" s="5" t="s">
        <v>785</v>
      </c>
      <c r="E274" s="5" t="s">
        <v>786</v>
      </c>
      <c r="F274" s="4" t="s">
        <v>3347</v>
      </c>
      <c r="G274" s="46">
        <v>1441.87</v>
      </c>
      <c r="H274" s="125">
        <v>34</v>
      </c>
      <c r="I274" s="7">
        <v>3.5</v>
      </c>
      <c r="J274" s="8">
        <f t="shared" si="19"/>
        <v>119</v>
      </c>
      <c r="K274" s="8">
        <f t="shared" si="18"/>
        <v>8.33</v>
      </c>
      <c r="L274" s="8">
        <f t="shared" si="16"/>
        <v>127.33</v>
      </c>
      <c r="M274" s="8">
        <f t="shared" si="17"/>
        <v>1569.1999999999998</v>
      </c>
      <c r="N274" s="7">
        <v>1569.2</v>
      </c>
      <c r="O274" s="1"/>
      <c r="P274" s="1">
        <v>0</v>
      </c>
      <c r="AB274" s="1"/>
    </row>
    <row r="275" spans="1:28" ht="24" customHeight="1" x14ac:dyDescent="0.4">
      <c r="A275" s="2">
        <v>271</v>
      </c>
      <c r="B275" s="3">
        <v>6020005037</v>
      </c>
      <c r="C275" s="4" t="s">
        <v>787</v>
      </c>
      <c r="D275" s="5" t="s">
        <v>788</v>
      </c>
      <c r="E275" s="5" t="s">
        <v>789</v>
      </c>
      <c r="F275" s="4" t="s">
        <v>69</v>
      </c>
      <c r="G275" s="46">
        <v>0</v>
      </c>
      <c r="H275" s="125">
        <v>7</v>
      </c>
      <c r="I275" s="7">
        <v>3.5</v>
      </c>
      <c r="J275" s="8">
        <f t="shared" si="19"/>
        <v>24.5</v>
      </c>
      <c r="K275" s="8">
        <f t="shared" si="18"/>
        <v>1.7150000000000001</v>
      </c>
      <c r="L275" s="8">
        <f t="shared" si="16"/>
        <v>26.220000000000002</v>
      </c>
      <c r="M275" s="8">
        <f t="shared" si="17"/>
        <v>26.220000000000002</v>
      </c>
      <c r="N275" s="7">
        <v>26.22</v>
      </c>
      <c r="O275" s="1"/>
      <c r="P275" s="1">
        <v>1</v>
      </c>
      <c r="AB275" s="1"/>
    </row>
    <row r="276" spans="1:28" ht="24" customHeight="1" x14ac:dyDescent="0.4">
      <c r="A276" s="2">
        <v>272</v>
      </c>
      <c r="B276" s="3">
        <v>6020005038</v>
      </c>
      <c r="C276" s="4" t="s">
        <v>790</v>
      </c>
      <c r="D276" s="5" t="s">
        <v>791</v>
      </c>
      <c r="E276" s="5" t="s">
        <v>792</v>
      </c>
      <c r="F276" s="4" t="s">
        <v>3362</v>
      </c>
      <c r="G276" s="46">
        <v>2711.39</v>
      </c>
      <c r="H276" s="125">
        <v>101</v>
      </c>
      <c r="I276" s="7">
        <v>3.5</v>
      </c>
      <c r="J276" s="8">
        <f t="shared" si="19"/>
        <v>353.5</v>
      </c>
      <c r="K276" s="8">
        <f t="shared" si="18"/>
        <v>24.745000000000001</v>
      </c>
      <c r="L276" s="8">
        <f t="shared" si="16"/>
        <v>378.25</v>
      </c>
      <c r="M276" s="8">
        <f t="shared" si="17"/>
        <v>3089.64</v>
      </c>
      <c r="N276" s="7">
        <v>3089.64</v>
      </c>
      <c r="O276" s="1"/>
      <c r="P276" s="1">
        <v>0</v>
      </c>
      <c r="AB276" s="1"/>
    </row>
    <row r="277" spans="1:28" ht="24" customHeight="1" x14ac:dyDescent="0.4">
      <c r="A277" s="2">
        <v>273</v>
      </c>
      <c r="B277" s="3">
        <v>6020005039</v>
      </c>
      <c r="C277" s="4" t="s">
        <v>793</v>
      </c>
      <c r="D277" s="5" t="s">
        <v>794</v>
      </c>
      <c r="E277" s="5" t="s">
        <v>795</v>
      </c>
      <c r="F277" s="4" t="s">
        <v>69</v>
      </c>
      <c r="G277" s="46">
        <v>0</v>
      </c>
      <c r="H277" s="125">
        <v>44</v>
      </c>
      <c r="I277" s="7">
        <v>3.5</v>
      </c>
      <c r="J277" s="8">
        <f t="shared" si="19"/>
        <v>154</v>
      </c>
      <c r="K277" s="8">
        <f t="shared" si="18"/>
        <v>10.780000000000001</v>
      </c>
      <c r="L277" s="8">
        <f t="shared" si="16"/>
        <v>164.78</v>
      </c>
      <c r="M277" s="8">
        <f t="shared" si="17"/>
        <v>164.78</v>
      </c>
      <c r="N277" s="7">
        <v>164.78</v>
      </c>
      <c r="O277" s="1"/>
      <c r="P277" s="1">
        <v>1</v>
      </c>
      <c r="AB277" s="1"/>
    </row>
    <row r="278" spans="1:28" ht="24" customHeight="1" x14ac:dyDescent="0.4">
      <c r="A278" s="2">
        <v>274</v>
      </c>
      <c r="B278" s="3">
        <v>6020005040</v>
      </c>
      <c r="C278" s="4" t="s">
        <v>796</v>
      </c>
      <c r="D278" s="5" t="s">
        <v>797</v>
      </c>
      <c r="E278" s="5" t="s">
        <v>798</v>
      </c>
      <c r="F278" s="4" t="s">
        <v>3347</v>
      </c>
      <c r="G278" s="46">
        <v>1924.96</v>
      </c>
      <c r="H278" s="125">
        <v>1</v>
      </c>
      <c r="I278" s="7">
        <v>3.5</v>
      </c>
      <c r="J278" s="8">
        <f t="shared" si="19"/>
        <v>3.5</v>
      </c>
      <c r="K278" s="8">
        <f t="shared" si="18"/>
        <v>0.24500000000000002</v>
      </c>
      <c r="L278" s="8">
        <f t="shared" si="16"/>
        <v>3.75</v>
      </c>
      <c r="M278" s="8">
        <f t="shared" si="17"/>
        <v>1928.71</v>
      </c>
      <c r="N278" s="7">
        <v>1928.71</v>
      </c>
      <c r="O278" s="1"/>
      <c r="P278" s="1">
        <v>0</v>
      </c>
      <c r="AB278" s="1"/>
    </row>
    <row r="279" spans="1:28" ht="24" customHeight="1" x14ac:dyDescent="0.4">
      <c r="A279" s="2">
        <v>275</v>
      </c>
      <c r="B279" s="3">
        <v>6020005041</v>
      </c>
      <c r="C279" s="4" t="s">
        <v>799</v>
      </c>
      <c r="D279" s="5" t="s">
        <v>794</v>
      </c>
      <c r="E279" s="5" t="s">
        <v>800</v>
      </c>
      <c r="F279" s="4" t="s">
        <v>69</v>
      </c>
      <c r="G279" s="46">
        <v>0</v>
      </c>
      <c r="H279" s="125">
        <v>17</v>
      </c>
      <c r="I279" s="7">
        <v>3.5</v>
      </c>
      <c r="J279" s="8">
        <f t="shared" si="19"/>
        <v>59.5</v>
      </c>
      <c r="K279" s="8">
        <f t="shared" si="18"/>
        <v>4.165</v>
      </c>
      <c r="L279" s="8">
        <f t="shared" si="16"/>
        <v>63.669999999999995</v>
      </c>
      <c r="M279" s="8">
        <f t="shared" si="17"/>
        <v>63.669999999999995</v>
      </c>
      <c r="N279" s="7">
        <v>63.67</v>
      </c>
      <c r="O279" s="1"/>
      <c r="P279" s="1">
        <v>1</v>
      </c>
      <c r="AB279" s="1"/>
    </row>
    <row r="280" spans="1:28" ht="24" customHeight="1" x14ac:dyDescent="0.4">
      <c r="A280" s="2">
        <v>276</v>
      </c>
      <c r="B280" s="3">
        <v>6020005042</v>
      </c>
      <c r="C280" s="4" t="s">
        <v>801</v>
      </c>
      <c r="D280" s="5" t="s">
        <v>797</v>
      </c>
      <c r="E280" s="5" t="s">
        <v>802</v>
      </c>
      <c r="F280" s="4" t="s">
        <v>3347</v>
      </c>
      <c r="G280" s="46">
        <v>771.49</v>
      </c>
      <c r="H280" s="125">
        <v>32</v>
      </c>
      <c r="I280" s="7">
        <v>3.5</v>
      </c>
      <c r="J280" s="8">
        <f t="shared" si="19"/>
        <v>112</v>
      </c>
      <c r="K280" s="8">
        <f t="shared" si="18"/>
        <v>7.8400000000000007</v>
      </c>
      <c r="L280" s="8">
        <f t="shared" si="16"/>
        <v>119.84</v>
      </c>
      <c r="M280" s="8">
        <f t="shared" si="17"/>
        <v>891.33</v>
      </c>
      <c r="N280" s="7">
        <v>891.33</v>
      </c>
      <c r="O280" s="1"/>
      <c r="P280" s="1">
        <v>0</v>
      </c>
      <c r="AB280" s="1"/>
    </row>
    <row r="281" spans="1:28" ht="24" customHeight="1" x14ac:dyDescent="0.4">
      <c r="A281" s="2">
        <v>277</v>
      </c>
      <c r="B281" s="3">
        <v>6020005043</v>
      </c>
      <c r="C281" s="4" t="s">
        <v>803</v>
      </c>
      <c r="D281" s="5" t="s">
        <v>804</v>
      </c>
      <c r="E281" s="5" t="s">
        <v>805</v>
      </c>
      <c r="F281" s="4" t="s">
        <v>69</v>
      </c>
      <c r="G281" s="46">
        <v>0</v>
      </c>
      <c r="H281" s="125">
        <v>18</v>
      </c>
      <c r="I281" s="7">
        <v>3.5</v>
      </c>
      <c r="J281" s="8">
        <f t="shared" si="19"/>
        <v>63</v>
      </c>
      <c r="K281" s="8">
        <f t="shared" si="18"/>
        <v>4.41</v>
      </c>
      <c r="L281" s="8">
        <f t="shared" si="16"/>
        <v>67.41</v>
      </c>
      <c r="M281" s="8">
        <f t="shared" si="17"/>
        <v>67.41</v>
      </c>
      <c r="N281" s="7">
        <v>67.41</v>
      </c>
      <c r="O281" s="1"/>
      <c r="P281" s="1">
        <v>1</v>
      </c>
      <c r="AB281" s="1"/>
    </row>
    <row r="282" spans="1:28" ht="24" customHeight="1" x14ac:dyDescent="0.4">
      <c r="A282" s="2">
        <v>278</v>
      </c>
      <c r="B282" s="3">
        <v>6020005044</v>
      </c>
      <c r="C282" s="4" t="s">
        <v>806</v>
      </c>
      <c r="D282" s="5" t="s">
        <v>804</v>
      </c>
      <c r="E282" s="5" t="s">
        <v>807</v>
      </c>
      <c r="F282" s="4" t="s">
        <v>3347</v>
      </c>
      <c r="G282" s="46">
        <v>419.46</v>
      </c>
      <c r="H282" s="125">
        <v>4</v>
      </c>
      <c r="I282" s="7">
        <v>3.5</v>
      </c>
      <c r="J282" s="8">
        <f t="shared" si="19"/>
        <v>14</v>
      </c>
      <c r="K282" s="8">
        <f t="shared" si="18"/>
        <v>0.98000000000000009</v>
      </c>
      <c r="L282" s="8">
        <f t="shared" si="16"/>
        <v>14.98</v>
      </c>
      <c r="M282" s="8">
        <f t="shared" si="17"/>
        <v>434.44</v>
      </c>
      <c r="N282" s="7">
        <v>434.44</v>
      </c>
      <c r="O282" s="1"/>
      <c r="P282" s="1">
        <v>0</v>
      </c>
      <c r="AB282" s="1"/>
    </row>
    <row r="283" spans="1:28" ht="24" customHeight="1" x14ac:dyDescent="0.4">
      <c r="A283" s="2">
        <v>279</v>
      </c>
      <c r="B283" s="3">
        <v>6020005045</v>
      </c>
      <c r="C283" s="4" t="s">
        <v>808</v>
      </c>
      <c r="D283" s="5" t="s">
        <v>804</v>
      </c>
      <c r="E283" s="5" t="s">
        <v>809</v>
      </c>
      <c r="F283" s="4" t="s">
        <v>69</v>
      </c>
      <c r="G283" s="46">
        <v>0</v>
      </c>
      <c r="H283" s="125">
        <v>23</v>
      </c>
      <c r="I283" s="7">
        <v>3.5</v>
      </c>
      <c r="J283" s="8">
        <f t="shared" si="19"/>
        <v>80.5</v>
      </c>
      <c r="K283" s="8">
        <f t="shared" si="18"/>
        <v>5.6350000000000007</v>
      </c>
      <c r="L283" s="8">
        <f t="shared" si="16"/>
        <v>86.14</v>
      </c>
      <c r="M283" s="8">
        <f t="shared" si="17"/>
        <v>86.14</v>
      </c>
      <c r="N283" s="7">
        <v>86.14</v>
      </c>
      <c r="O283" s="1"/>
      <c r="P283" s="1">
        <v>1</v>
      </c>
      <c r="AB283" s="1"/>
    </row>
    <row r="284" spans="1:28" ht="24" customHeight="1" x14ac:dyDescent="0.4">
      <c r="A284" s="2">
        <v>280</v>
      </c>
      <c r="B284" s="3">
        <v>6020005046</v>
      </c>
      <c r="C284" s="4" t="s">
        <v>810</v>
      </c>
      <c r="D284" s="5" t="s">
        <v>811</v>
      </c>
      <c r="E284" s="5" t="s">
        <v>812</v>
      </c>
      <c r="F284" s="4" t="s">
        <v>69</v>
      </c>
      <c r="G284" s="46">
        <v>0</v>
      </c>
      <c r="H284" s="125">
        <v>15</v>
      </c>
      <c r="I284" s="7">
        <v>3.5</v>
      </c>
      <c r="J284" s="8">
        <f t="shared" si="19"/>
        <v>52.5</v>
      </c>
      <c r="K284" s="8">
        <f t="shared" si="18"/>
        <v>3.6750000000000003</v>
      </c>
      <c r="L284" s="8">
        <f t="shared" si="16"/>
        <v>56.18</v>
      </c>
      <c r="M284" s="8">
        <f t="shared" si="17"/>
        <v>56.18</v>
      </c>
      <c r="N284" s="7">
        <v>56.18</v>
      </c>
      <c r="O284" s="1"/>
      <c r="P284" s="1">
        <v>0</v>
      </c>
      <c r="AB284" s="1"/>
    </row>
    <row r="285" spans="1:28" ht="24" customHeight="1" x14ac:dyDescent="0.4">
      <c r="A285" s="2">
        <v>281</v>
      </c>
      <c r="B285" s="3">
        <v>6020005047</v>
      </c>
      <c r="C285" s="4" t="s">
        <v>813</v>
      </c>
      <c r="D285" s="5" t="s">
        <v>814</v>
      </c>
      <c r="E285" s="5" t="s">
        <v>815</v>
      </c>
      <c r="F285" s="4" t="s">
        <v>3347</v>
      </c>
      <c r="G285" s="46">
        <v>569.28</v>
      </c>
      <c r="H285" s="125">
        <v>10</v>
      </c>
      <c r="I285" s="7">
        <v>3.5</v>
      </c>
      <c r="J285" s="8">
        <f t="shared" si="19"/>
        <v>35</v>
      </c>
      <c r="K285" s="8">
        <f t="shared" si="18"/>
        <v>2.4500000000000002</v>
      </c>
      <c r="L285" s="8">
        <f t="shared" si="16"/>
        <v>37.450000000000003</v>
      </c>
      <c r="M285" s="8">
        <f t="shared" si="17"/>
        <v>606.73</v>
      </c>
      <c r="N285" s="7">
        <v>606.73</v>
      </c>
      <c r="O285" s="1"/>
      <c r="P285" s="1">
        <v>1</v>
      </c>
      <c r="AB285" s="1"/>
    </row>
    <row r="286" spans="1:28" ht="24" customHeight="1" x14ac:dyDescent="0.4">
      <c r="A286" s="2">
        <v>282</v>
      </c>
      <c r="B286" s="3">
        <v>6020005048</v>
      </c>
      <c r="C286" s="4" t="s">
        <v>816</v>
      </c>
      <c r="D286" s="5" t="s">
        <v>817</v>
      </c>
      <c r="E286" s="5" t="s">
        <v>818</v>
      </c>
      <c r="F286" s="4" t="s">
        <v>3353</v>
      </c>
      <c r="G286" s="46">
        <v>228.46</v>
      </c>
      <c r="H286" s="125">
        <v>9</v>
      </c>
      <c r="I286" s="7">
        <v>3.5</v>
      </c>
      <c r="J286" s="8">
        <f t="shared" si="19"/>
        <v>31.5</v>
      </c>
      <c r="K286" s="8">
        <f t="shared" si="18"/>
        <v>2.2050000000000001</v>
      </c>
      <c r="L286" s="8">
        <f t="shared" si="16"/>
        <v>33.71</v>
      </c>
      <c r="M286" s="8">
        <f t="shared" si="17"/>
        <v>262.17</v>
      </c>
      <c r="N286" s="7">
        <v>262.17</v>
      </c>
      <c r="O286" s="1"/>
      <c r="P286" s="1">
        <v>0</v>
      </c>
      <c r="AB286" s="1"/>
    </row>
    <row r="287" spans="1:28" ht="24" customHeight="1" x14ac:dyDescent="0.4">
      <c r="A287" s="2">
        <v>283</v>
      </c>
      <c r="B287" s="3">
        <v>6020005049</v>
      </c>
      <c r="C287" s="4" t="s">
        <v>819</v>
      </c>
      <c r="D287" s="5" t="s">
        <v>820</v>
      </c>
      <c r="E287" s="5" t="s">
        <v>821</v>
      </c>
      <c r="F287" s="4" t="s">
        <v>3358</v>
      </c>
      <c r="G287" s="46">
        <v>988.71</v>
      </c>
      <c r="H287" s="125">
        <v>25</v>
      </c>
      <c r="I287" s="7">
        <v>3.5</v>
      </c>
      <c r="J287" s="8">
        <f t="shared" si="19"/>
        <v>87.5</v>
      </c>
      <c r="K287" s="8">
        <f t="shared" si="18"/>
        <v>6.1250000000000009</v>
      </c>
      <c r="L287" s="8">
        <f t="shared" si="16"/>
        <v>93.63000000000001</v>
      </c>
      <c r="M287" s="8">
        <f t="shared" si="17"/>
        <v>1082.3400000000001</v>
      </c>
      <c r="N287" s="7">
        <v>1082.3399999999999</v>
      </c>
      <c r="O287" s="1"/>
      <c r="P287" s="1">
        <v>1</v>
      </c>
      <c r="AB287" s="1"/>
    </row>
    <row r="288" spans="1:28" ht="24" customHeight="1" x14ac:dyDescent="0.4">
      <c r="A288" s="2">
        <v>284</v>
      </c>
      <c r="B288" s="3">
        <v>6020005050</v>
      </c>
      <c r="C288" s="4" t="s">
        <v>822</v>
      </c>
      <c r="D288" s="5" t="s">
        <v>823</v>
      </c>
      <c r="E288" s="5" t="s">
        <v>824</v>
      </c>
      <c r="F288" s="4" t="s">
        <v>3347</v>
      </c>
      <c r="G288" s="46">
        <v>4759.92</v>
      </c>
      <c r="H288" s="125">
        <v>114</v>
      </c>
      <c r="I288" s="7">
        <v>3.5</v>
      </c>
      <c r="J288" s="8">
        <f t="shared" si="19"/>
        <v>399</v>
      </c>
      <c r="K288" s="8">
        <f t="shared" si="18"/>
        <v>27.930000000000003</v>
      </c>
      <c r="L288" s="8">
        <f t="shared" si="16"/>
        <v>426.93</v>
      </c>
      <c r="M288" s="8">
        <f t="shared" si="17"/>
        <v>5186.8500000000004</v>
      </c>
      <c r="N288" s="7">
        <v>5186.8500000000004</v>
      </c>
      <c r="O288" s="1"/>
      <c r="P288" s="1">
        <v>0</v>
      </c>
      <c r="AB288" s="1"/>
    </row>
    <row r="289" spans="1:28" ht="24" customHeight="1" x14ac:dyDescent="0.4">
      <c r="A289" s="2">
        <v>285</v>
      </c>
      <c r="B289" s="3">
        <v>6020005051</v>
      </c>
      <c r="C289" s="4" t="s">
        <v>825</v>
      </c>
      <c r="D289" s="5" t="s">
        <v>826</v>
      </c>
      <c r="E289" s="5" t="s">
        <v>827</v>
      </c>
      <c r="F289" s="4" t="s">
        <v>3347</v>
      </c>
      <c r="G289" s="46">
        <v>625.44000000000005</v>
      </c>
      <c r="H289" s="125">
        <v>14</v>
      </c>
      <c r="I289" s="7">
        <v>3.5</v>
      </c>
      <c r="J289" s="8">
        <f t="shared" si="19"/>
        <v>49</v>
      </c>
      <c r="K289" s="8">
        <f t="shared" si="18"/>
        <v>3.43</v>
      </c>
      <c r="L289" s="8">
        <f t="shared" si="16"/>
        <v>52.43</v>
      </c>
      <c r="M289" s="8">
        <f t="shared" si="17"/>
        <v>677.87</v>
      </c>
      <c r="N289" s="7">
        <v>677.87</v>
      </c>
      <c r="O289" s="1"/>
      <c r="P289" s="1">
        <v>1</v>
      </c>
      <c r="AB289" s="1"/>
    </row>
    <row r="290" spans="1:28" ht="24" customHeight="1" x14ac:dyDescent="0.4">
      <c r="A290" s="2">
        <v>286</v>
      </c>
      <c r="B290" s="3">
        <v>6020005052</v>
      </c>
      <c r="C290" s="4" t="s">
        <v>828</v>
      </c>
      <c r="D290" s="5" t="s">
        <v>829</v>
      </c>
      <c r="E290" s="5" t="s">
        <v>830</v>
      </c>
      <c r="F290" s="4" t="s">
        <v>69</v>
      </c>
      <c r="G290" s="46">
        <v>0</v>
      </c>
      <c r="H290" s="125">
        <v>18</v>
      </c>
      <c r="I290" s="7">
        <v>3.5</v>
      </c>
      <c r="J290" s="8">
        <f t="shared" si="19"/>
        <v>63</v>
      </c>
      <c r="K290" s="8">
        <f t="shared" si="18"/>
        <v>4.41</v>
      </c>
      <c r="L290" s="8">
        <f t="shared" si="16"/>
        <v>67.41</v>
      </c>
      <c r="M290" s="8">
        <f t="shared" si="17"/>
        <v>67.41</v>
      </c>
      <c r="N290" s="7">
        <v>67.41</v>
      </c>
      <c r="O290" s="1"/>
      <c r="P290" s="1">
        <v>0</v>
      </c>
      <c r="AB290" s="1"/>
    </row>
    <row r="291" spans="1:28" ht="24" customHeight="1" x14ac:dyDescent="0.4">
      <c r="A291" s="2">
        <v>287</v>
      </c>
      <c r="B291" s="3">
        <v>6020005053</v>
      </c>
      <c r="C291" s="4" t="s">
        <v>831</v>
      </c>
      <c r="D291" s="5" t="s">
        <v>832</v>
      </c>
      <c r="E291" s="5" t="s">
        <v>833</v>
      </c>
      <c r="F291" s="4" t="s">
        <v>3347</v>
      </c>
      <c r="G291" s="46">
        <v>464.41</v>
      </c>
      <c r="H291" s="125">
        <v>34</v>
      </c>
      <c r="I291" s="7">
        <v>3.5</v>
      </c>
      <c r="J291" s="8">
        <f t="shared" si="19"/>
        <v>119</v>
      </c>
      <c r="K291" s="8">
        <f t="shared" si="18"/>
        <v>8.33</v>
      </c>
      <c r="L291" s="8">
        <f t="shared" si="16"/>
        <v>127.33</v>
      </c>
      <c r="M291" s="8">
        <f t="shared" si="17"/>
        <v>591.74</v>
      </c>
      <c r="N291" s="7">
        <v>591.74</v>
      </c>
      <c r="O291" s="1"/>
      <c r="P291" s="1">
        <v>1</v>
      </c>
      <c r="AB291" s="1"/>
    </row>
    <row r="292" spans="1:28" ht="24" customHeight="1" x14ac:dyDescent="0.4">
      <c r="A292" s="2">
        <v>288</v>
      </c>
      <c r="B292" s="3">
        <v>6020005054</v>
      </c>
      <c r="C292" s="4" t="s">
        <v>834</v>
      </c>
      <c r="D292" s="5" t="s">
        <v>835</v>
      </c>
      <c r="E292" s="5" t="s">
        <v>836</v>
      </c>
      <c r="F292" s="4" t="s">
        <v>3362</v>
      </c>
      <c r="G292" s="46">
        <v>1280.82</v>
      </c>
      <c r="H292" s="125">
        <v>42</v>
      </c>
      <c r="I292" s="7">
        <v>3.5</v>
      </c>
      <c r="J292" s="8">
        <f t="shared" si="19"/>
        <v>147</v>
      </c>
      <c r="K292" s="8">
        <f t="shared" si="18"/>
        <v>10.290000000000001</v>
      </c>
      <c r="L292" s="8">
        <f t="shared" si="16"/>
        <v>157.29</v>
      </c>
      <c r="M292" s="8">
        <f t="shared" si="17"/>
        <v>1438.11</v>
      </c>
      <c r="N292" s="7">
        <v>1438.11</v>
      </c>
      <c r="O292" s="1"/>
      <c r="P292" s="1">
        <v>0</v>
      </c>
      <c r="AB292" s="1"/>
    </row>
    <row r="293" spans="1:28" ht="24" customHeight="1" x14ac:dyDescent="0.4">
      <c r="A293" s="2">
        <v>289</v>
      </c>
      <c r="B293" s="3">
        <v>6020005055</v>
      </c>
      <c r="C293" s="4" t="s">
        <v>837</v>
      </c>
      <c r="D293" s="5" t="s">
        <v>838</v>
      </c>
      <c r="E293" s="5" t="s">
        <v>839</v>
      </c>
      <c r="F293" s="4" t="s">
        <v>69</v>
      </c>
      <c r="G293" s="46">
        <v>0</v>
      </c>
      <c r="H293" s="125">
        <v>8</v>
      </c>
      <c r="I293" s="7">
        <v>3.5</v>
      </c>
      <c r="J293" s="8">
        <f t="shared" si="19"/>
        <v>28</v>
      </c>
      <c r="K293" s="8">
        <f t="shared" si="18"/>
        <v>1.9600000000000002</v>
      </c>
      <c r="L293" s="8">
        <f t="shared" si="16"/>
        <v>29.96</v>
      </c>
      <c r="M293" s="8">
        <f t="shared" si="17"/>
        <v>29.96</v>
      </c>
      <c r="N293" s="7">
        <v>29.96</v>
      </c>
      <c r="O293" s="1"/>
      <c r="P293" s="1">
        <v>1</v>
      </c>
      <c r="AB293" s="1"/>
    </row>
    <row r="294" spans="1:28" ht="24" customHeight="1" x14ac:dyDescent="0.4">
      <c r="A294" s="2">
        <v>290</v>
      </c>
      <c r="B294" s="3">
        <v>6020005056</v>
      </c>
      <c r="C294" s="4" t="s">
        <v>840</v>
      </c>
      <c r="D294" s="5" t="s">
        <v>841</v>
      </c>
      <c r="E294" s="5" t="s">
        <v>839</v>
      </c>
      <c r="F294" s="4" t="s">
        <v>3347</v>
      </c>
      <c r="G294" s="46">
        <v>707.84</v>
      </c>
      <c r="H294" s="125">
        <v>14</v>
      </c>
      <c r="I294" s="7">
        <v>3.5</v>
      </c>
      <c r="J294" s="8">
        <f t="shared" si="19"/>
        <v>49</v>
      </c>
      <c r="K294" s="8">
        <f t="shared" si="18"/>
        <v>3.43</v>
      </c>
      <c r="L294" s="8">
        <f t="shared" si="16"/>
        <v>52.43</v>
      </c>
      <c r="M294" s="8">
        <f t="shared" si="17"/>
        <v>760.27</v>
      </c>
      <c r="N294" s="7">
        <v>760.27</v>
      </c>
      <c r="O294" s="1"/>
      <c r="P294" s="1">
        <v>0</v>
      </c>
      <c r="AB294" s="1"/>
    </row>
    <row r="295" spans="1:28" ht="24" customHeight="1" x14ac:dyDescent="0.4">
      <c r="A295" s="2">
        <v>291</v>
      </c>
      <c r="B295" s="3">
        <v>6020005057</v>
      </c>
      <c r="C295" s="4" t="s">
        <v>842</v>
      </c>
      <c r="D295" s="5" t="s">
        <v>843</v>
      </c>
      <c r="E295" s="5" t="s">
        <v>844</v>
      </c>
      <c r="F295" s="4" t="s">
        <v>69</v>
      </c>
      <c r="G295" s="46">
        <v>0</v>
      </c>
      <c r="H295" s="125">
        <v>8</v>
      </c>
      <c r="I295" s="7">
        <v>3.5</v>
      </c>
      <c r="J295" s="8">
        <f t="shared" si="19"/>
        <v>28</v>
      </c>
      <c r="K295" s="8">
        <f t="shared" si="18"/>
        <v>1.9600000000000002</v>
      </c>
      <c r="L295" s="8">
        <f t="shared" si="16"/>
        <v>29.96</v>
      </c>
      <c r="M295" s="8">
        <f t="shared" si="17"/>
        <v>29.96</v>
      </c>
      <c r="N295" s="7">
        <v>29.96</v>
      </c>
      <c r="O295" s="1"/>
      <c r="P295" s="1">
        <v>1</v>
      </c>
      <c r="AB295" s="1"/>
    </row>
    <row r="296" spans="1:28" ht="24" customHeight="1" x14ac:dyDescent="0.4">
      <c r="A296" s="2">
        <v>292</v>
      </c>
      <c r="B296" s="3">
        <v>6020005058</v>
      </c>
      <c r="C296" s="4" t="s">
        <v>845</v>
      </c>
      <c r="D296" s="5" t="s">
        <v>797</v>
      </c>
      <c r="E296" s="5" t="s">
        <v>844</v>
      </c>
      <c r="F296" s="4" t="s">
        <v>3347</v>
      </c>
      <c r="G296" s="46">
        <v>1112.31</v>
      </c>
      <c r="H296" s="125">
        <v>24</v>
      </c>
      <c r="I296" s="7">
        <v>3.5</v>
      </c>
      <c r="J296" s="8">
        <f t="shared" si="19"/>
        <v>84</v>
      </c>
      <c r="K296" s="8">
        <f t="shared" si="18"/>
        <v>5.8800000000000008</v>
      </c>
      <c r="L296" s="8">
        <f t="shared" si="16"/>
        <v>89.88</v>
      </c>
      <c r="M296" s="8">
        <f t="shared" si="17"/>
        <v>1202.19</v>
      </c>
      <c r="N296" s="7">
        <v>1202.19</v>
      </c>
      <c r="O296" s="1"/>
      <c r="P296" s="1">
        <v>0</v>
      </c>
      <c r="AB296" s="1"/>
    </row>
    <row r="297" spans="1:28" ht="24" customHeight="1" x14ac:dyDescent="0.4">
      <c r="A297" s="2">
        <v>293</v>
      </c>
      <c r="B297" s="3">
        <v>6020005059</v>
      </c>
      <c r="C297" s="4" t="s">
        <v>846</v>
      </c>
      <c r="D297" s="5" t="s">
        <v>847</v>
      </c>
      <c r="E297" s="5" t="s">
        <v>848</v>
      </c>
      <c r="F297" s="4" t="s">
        <v>3369</v>
      </c>
      <c r="G297" s="46">
        <v>2232.04</v>
      </c>
      <c r="H297" s="125">
        <v>56</v>
      </c>
      <c r="I297" s="7">
        <v>3.5</v>
      </c>
      <c r="J297" s="8">
        <f t="shared" si="19"/>
        <v>196</v>
      </c>
      <c r="K297" s="8">
        <f t="shared" si="18"/>
        <v>13.72</v>
      </c>
      <c r="L297" s="8">
        <f t="shared" si="16"/>
        <v>209.72</v>
      </c>
      <c r="M297" s="8">
        <f t="shared" si="17"/>
        <v>2441.7599999999998</v>
      </c>
      <c r="N297" s="7">
        <v>2441.7600000000002</v>
      </c>
      <c r="O297" s="1"/>
      <c r="P297" s="1">
        <v>1</v>
      </c>
      <c r="AB297" s="1"/>
    </row>
    <row r="298" spans="1:28" ht="24" customHeight="1" x14ac:dyDescent="0.4">
      <c r="A298" s="2">
        <v>294</v>
      </c>
      <c r="B298" s="3">
        <v>6020005060</v>
      </c>
      <c r="C298" s="4" t="s">
        <v>849</v>
      </c>
      <c r="D298" s="5" t="s">
        <v>850</v>
      </c>
      <c r="E298" s="5" t="s">
        <v>851</v>
      </c>
      <c r="F298" s="4" t="s">
        <v>69</v>
      </c>
      <c r="G298" s="46">
        <v>0</v>
      </c>
      <c r="H298" s="125">
        <v>3</v>
      </c>
      <c r="I298" s="7">
        <v>3.5</v>
      </c>
      <c r="J298" s="8">
        <f t="shared" si="19"/>
        <v>10.5</v>
      </c>
      <c r="K298" s="8">
        <f t="shared" si="18"/>
        <v>0.7350000000000001</v>
      </c>
      <c r="L298" s="8">
        <f t="shared" si="16"/>
        <v>11.24</v>
      </c>
      <c r="M298" s="8">
        <f t="shared" si="17"/>
        <v>11.24</v>
      </c>
      <c r="N298" s="7">
        <v>11.24</v>
      </c>
      <c r="O298" s="1"/>
      <c r="P298" s="1">
        <v>0</v>
      </c>
      <c r="AB298" s="1"/>
    </row>
    <row r="299" spans="1:28" ht="24" customHeight="1" x14ac:dyDescent="0.4">
      <c r="A299" s="2">
        <v>295</v>
      </c>
      <c r="B299" s="3">
        <v>6020005061</v>
      </c>
      <c r="C299" s="4" t="s">
        <v>852</v>
      </c>
      <c r="D299" s="5" t="s">
        <v>853</v>
      </c>
      <c r="E299" s="5" t="s">
        <v>854</v>
      </c>
      <c r="F299" s="4" t="s">
        <v>3347</v>
      </c>
      <c r="G299" s="46">
        <v>2183.37</v>
      </c>
      <c r="H299" s="125">
        <v>39</v>
      </c>
      <c r="I299" s="7">
        <v>3.5</v>
      </c>
      <c r="J299" s="8">
        <f t="shared" si="19"/>
        <v>136.5</v>
      </c>
      <c r="K299" s="8">
        <f t="shared" si="18"/>
        <v>9.5550000000000015</v>
      </c>
      <c r="L299" s="8">
        <f t="shared" si="16"/>
        <v>146.06</v>
      </c>
      <c r="M299" s="8">
        <f t="shared" si="17"/>
        <v>2329.4299999999998</v>
      </c>
      <c r="N299" s="7">
        <v>2329.4299999999998</v>
      </c>
      <c r="O299" s="1"/>
      <c r="P299" s="1">
        <v>1</v>
      </c>
      <c r="AB299" s="1"/>
    </row>
    <row r="300" spans="1:28" ht="24" customHeight="1" x14ac:dyDescent="0.4">
      <c r="A300" s="2">
        <v>296</v>
      </c>
      <c r="B300" s="3">
        <v>6020005062</v>
      </c>
      <c r="C300" s="4" t="s">
        <v>855</v>
      </c>
      <c r="D300" s="5" t="s">
        <v>856</v>
      </c>
      <c r="E300" s="5" t="s">
        <v>857</v>
      </c>
      <c r="F300" s="4" t="s">
        <v>3365</v>
      </c>
      <c r="G300" s="46">
        <v>213.49</v>
      </c>
      <c r="H300" s="125">
        <v>1</v>
      </c>
      <c r="I300" s="7">
        <v>3.5</v>
      </c>
      <c r="J300" s="8">
        <f t="shared" si="19"/>
        <v>3.5</v>
      </c>
      <c r="K300" s="8">
        <f t="shared" si="18"/>
        <v>0.24500000000000002</v>
      </c>
      <c r="L300" s="8">
        <f t="shared" si="16"/>
        <v>3.75</v>
      </c>
      <c r="M300" s="8">
        <f t="shared" si="17"/>
        <v>217.24</v>
      </c>
      <c r="N300" s="7">
        <v>217.24</v>
      </c>
      <c r="O300" s="1"/>
      <c r="P300" s="1">
        <v>0</v>
      </c>
      <c r="AB300" s="1"/>
    </row>
    <row r="301" spans="1:28" ht="24" customHeight="1" x14ac:dyDescent="0.4">
      <c r="A301" s="2">
        <v>297</v>
      </c>
      <c r="B301" s="3">
        <v>6020005063</v>
      </c>
      <c r="C301" s="4" t="s">
        <v>858</v>
      </c>
      <c r="D301" s="5" t="s">
        <v>859</v>
      </c>
      <c r="E301" s="5" t="s">
        <v>860</v>
      </c>
      <c r="F301" s="4" t="s">
        <v>69</v>
      </c>
      <c r="G301" s="46">
        <v>0</v>
      </c>
      <c r="H301" s="125">
        <v>5</v>
      </c>
      <c r="I301" s="7">
        <v>3.5</v>
      </c>
      <c r="J301" s="8">
        <f t="shared" si="19"/>
        <v>17.5</v>
      </c>
      <c r="K301" s="8">
        <f t="shared" si="18"/>
        <v>1.2250000000000001</v>
      </c>
      <c r="L301" s="8">
        <f t="shared" si="16"/>
        <v>18.73</v>
      </c>
      <c r="M301" s="8">
        <f t="shared" si="17"/>
        <v>18.73</v>
      </c>
      <c r="N301" s="7">
        <v>18.73</v>
      </c>
      <c r="O301" s="1"/>
      <c r="P301" s="1">
        <v>1</v>
      </c>
      <c r="AB301" s="1"/>
    </row>
    <row r="302" spans="1:28" ht="24" customHeight="1" x14ac:dyDescent="0.4">
      <c r="A302" s="2">
        <v>298</v>
      </c>
      <c r="B302" s="3">
        <v>6020005064</v>
      </c>
      <c r="C302" s="4" t="s">
        <v>861</v>
      </c>
      <c r="D302" s="5" t="s">
        <v>804</v>
      </c>
      <c r="E302" s="5" t="s">
        <v>862</v>
      </c>
      <c r="F302" s="4" t="s">
        <v>3347</v>
      </c>
      <c r="G302" s="46">
        <v>254.7</v>
      </c>
      <c r="H302" s="125">
        <v>3</v>
      </c>
      <c r="I302" s="7">
        <v>3.5</v>
      </c>
      <c r="J302" s="8">
        <f t="shared" si="19"/>
        <v>10.5</v>
      </c>
      <c r="K302" s="8">
        <f t="shared" si="18"/>
        <v>0.7350000000000001</v>
      </c>
      <c r="L302" s="8">
        <f t="shared" si="16"/>
        <v>11.24</v>
      </c>
      <c r="M302" s="8">
        <f t="shared" si="17"/>
        <v>265.94</v>
      </c>
      <c r="N302" s="7">
        <v>265.94</v>
      </c>
      <c r="O302" s="1"/>
      <c r="P302" s="1">
        <v>0</v>
      </c>
      <c r="AB302" s="1"/>
    </row>
    <row r="303" spans="1:28" ht="24" customHeight="1" x14ac:dyDescent="0.4">
      <c r="A303" s="2">
        <v>299</v>
      </c>
      <c r="B303" s="3">
        <v>6020005065</v>
      </c>
      <c r="C303" s="4" t="s">
        <v>863</v>
      </c>
      <c r="D303" s="5" t="s">
        <v>804</v>
      </c>
      <c r="E303" s="5" t="s">
        <v>864</v>
      </c>
      <c r="F303" s="4" t="s">
        <v>3347</v>
      </c>
      <c r="G303" s="46">
        <v>767.75</v>
      </c>
      <c r="H303" s="125">
        <v>17</v>
      </c>
      <c r="I303" s="7">
        <v>3.5</v>
      </c>
      <c r="J303" s="8">
        <f t="shared" si="19"/>
        <v>59.5</v>
      </c>
      <c r="K303" s="8">
        <f t="shared" si="18"/>
        <v>4.165</v>
      </c>
      <c r="L303" s="8">
        <f t="shared" si="16"/>
        <v>63.669999999999995</v>
      </c>
      <c r="M303" s="8">
        <f t="shared" si="17"/>
        <v>831.42</v>
      </c>
      <c r="N303" s="7">
        <v>831.42</v>
      </c>
      <c r="O303" s="1"/>
      <c r="P303" s="1">
        <v>1</v>
      </c>
      <c r="AB303" s="1"/>
    </row>
    <row r="304" spans="1:28" ht="24" customHeight="1" x14ac:dyDescent="0.4">
      <c r="A304" s="2">
        <v>300</v>
      </c>
      <c r="B304" s="3">
        <v>6020005066</v>
      </c>
      <c r="C304" s="4" t="s">
        <v>865</v>
      </c>
      <c r="D304" s="5" t="s">
        <v>866</v>
      </c>
      <c r="E304" s="5" t="s">
        <v>867</v>
      </c>
      <c r="F304" s="4" t="s">
        <v>3353</v>
      </c>
      <c r="G304" s="46">
        <v>194.75</v>
      </c>
      <c r="H304" s="125">
        <v>1</v>
      </c>
      <c r="I304" s="7">
        <v>3.5</v>
      </c>
      <c r="J304" s="8">
        <f t="shared" si="19"/>
        <v>3.5</v>
      </c>
      <c r="K304" s="8">
        <f t="shared" si="18"/>
        <v>0.24500000000000002</v>
      </c>
      <c r="L304" s="8">
        <f t="shared" si="16"/>
        <v>3.75</v>
      </c>
      <c r="M304" s="8">
        <f t="shared" si="17"/>
        <v>198.5</v>
      </c>
      <c r="N304" s="7">
        <v>198.5</v>
      </c>
      <c r="O304" s="1"/>
      <c r="P304" s="1">
        <v>0</v>
      </c>
      <c r="AB304" s="1"/>
    </row>
    <row r="305" spans="1:28" ht="24" customHeight="1" x14ac:dyDescent="0.4">
      <c r="A305" s="2">
        <v>301</v>
      </c>
      <c r="B305" s="3">
        <v>6020005067</v>
      </c>
      <c r="C305" s="4" t="s">
        <v>868</v>
      </c>
      <c r="D305" s="5" t="s">
        <v>866</v>
      </c>
      <c r="E305" s="5" t="s">
        <v>869</v>
      </c>
      <c r="F305" s="4" t="s">
        <v>3353</v>
      </c>
      <c r="G305" s="46">
        <v>224.71</v>
      </c>
      <c r="H305" s="125">
        <v>10</v>
      </c>
      <c r="I305" s="7">
        <v>3.5</v>
      </c>
      <c r="J305" s="8">
        <f t="shared" si="19"/>
        <v>35</v>
      </c>
      <c r="K305" s="8">
        <f t="shared" si="18"/>
        <v>2.4500000000000002</v>
      </c>
      <c r="L305" s="8">
        <f t="shared" si="16"/>
        <v>37.450000000000003</v>
      </c>
      <c r="M305" s="8">
        <f t="shared" si="17"/>
        <v>262.16000000000003</v>
      </c>
      <c r="N305" s="7">
        <v>262.16000000000003</v>
      </c>
      <c r="O305" s="1"/>
      <c r="P305" s="1">
        <v>1</v>
      </c>
      <c r="AB305" s="1"/>
    </row>
    <row r="306" spans="1:28" ht="24" customHeight="1" x14ac:dyDescent="0.4">
      <c r="A306" s="2">
        <v>302</v>
      </c>
      <c r="B306" s="3">
        <v>6020005068</v>
      </c>
      <c r="C306" s="4" t="s">
        <v>870</v>
      </c>
      <c r="D306" s="5" t="s">
        <v>871</v>
      </c>
      <c r="E306" s="5" t="s">
        <v>872</v>
      </c>
      <c r="F306" s="9" t="s">
        <v>3351</v>
      </c>
      <c r="G306" s="46">
        <v>509.33</v>
      </c>
      <c r="H306" s="125">
        <v>24</v>
      </c>
      <c r="I306" s="7">
        <v>3.5</v>
      </c>
      <c r="J306" s="8">
        <f t="shared" si="19"/>
        <v>84</v>
      </c>
      <c r="K306" s="8">
        <f t="shared" si="18"/>
        <v>5.8800000000000008</v>
      </c>
      <c r="L306" s="8">
        <f t="shared" si="16"/>
        <v>89.88</v>
      </c>
      <c r="M306" s="8">
        <f t="shared" si="17"/>
        <v>599.21</v>
      </c>
      <c r="N306" s="7">
        <v>599.21</v>
      </c>
      <c r="O306" s="1"/>
      <c r="P306" s="1">
        <v>0</v>
      </c>
      <c r="AB306" s="1"/>
    </row>
    <row r="307" spans="1:28" ht="24" customHeight="1" x14ac:dyDescent="0.4">
      <c r="A307" s="2">
        <v>303</v>
      </c>
      <c r="B307" s="3">
        <v>6020005069</v>
      </c>
      <c r="C307" s="4" t="s">
        <v>873</v>
      </c>
      <c r="D307" s="5" t="s">
        <v>874</v>
      </c>
      <c r="E307" s="5" t="s">
        <v>875</v>
      </c>
      <c r="F307" s="9" t="s">
        <v>3347</v>
      </c>
      <c r="G307" s="46">
        <v>337.08</v>
      </c>
      <c r="H307" s="125">
        <v>10</v>
      </c>
      <c r="I307" s="7">
        <v>3.5</v>
      </c>
      <c r="J307" s="8">
        <f t="shared" si="19"/>
        <v>35</v>
      </c>
      <c r="K307" s="8">
        <f t="shared" si="18"/>
        <v>2.4500000000000002</v>
      </c>
      <c r="L307" s="8">
        <f t="shared" si="16"/>
        <v>37.450000000000003</v>
      </c>
      <c r="M307" s="8">
        <f t="shared" si="17"/>
        <v>374.53</v>
      </c>
      <c r="N307" s="7">
        <v>374.53</v>
      </c>
      <c r="O307" s="1"/>
      <c r="P307" s="1">
        <v>1</v>
      </c>
      <c r="AB307" s="1"/>
    </row>
    <row r="308" spans="1:28" ht="24" customHeight="1" x14ac:dyDescent="0.4">
      <c r="A308" s="2">
        <v>304</v>
      </c>
      <c r="B308" s="3">
        <v>6020005070</v>
      </c>
      <c r="C308" s="4" t="s">
        <v>876</v>
      </c>
      <c r="D308" s="5" t="s">
        <v>877</v>
      </c>
      <c r="E308" s="5" t="s">
        <v>878</v>
      </c>
      <c r="F308" s="9" t="s">
        <v>494</v>
      </c>
      <c r="G308" s="46">
        <v>614.20000000000005</v>
      </c>
      <c r="H308" s="125">
        <v>27</v>
      </c>
      <c r="I308" s="7">
        <v>3.5</v>
      </c>
      <c r="J308" s="8">
        <f t="shared" si="19"/>
        <v>94.5</v>
      </c>
      <c r="K308" s="8">
        <f t="shared" si="18"/>
        <v>6.6150000000000002</v>
      </c>
      <c r="L308" s="8">
        <f t="shared" si="16"/>
        <v>101.12</v>
      </c>
      <c r="M308" s="8">
        <f t="shared" si="17"/>
        <v>715.32</v>
      </c>
      <c r="N308" s="7">
        <v>715.32</v>
      </c>
      <c r="O308" s="1"/>
      <c r="P308" s="1">
        <v>0</v>
      </c>
      <c r="AB308" s="1"/>
    </row>
    <row r="309" spans="1:28" ht="24" customHeight="1" x14ac:dyDescent="0.4">
      <c r="A309" s="2">
        <v>305</v>
      </c>
      <c r="B309" s="3">
        <v>6020005071</v>
      </c>
      <c r="C309" s="4" t="s">
        <v>879</v>
      </c>
      <c r="D309" s="5" t="s">
        <v>880</v>
      </c>
      <c r="E309" s="5" t="s">
        <v>881</v>
      </c>
      <c r="F309" s="4" t="s">
        <v>3347</v>
      </c>
      <c r="G309" s="46">
        <v>797.71</v>
      </c>
      <c r="H309" s="125">
        <v>20</v>
      </c>
      <c r="I309" s="7">
        <v>3.5</v>
      </c>
      <c r="J309" s="8">
        <f t="shared" si="19"/>
        <v>70</v>
      </c>
      <c r="K309" s="8">
        <f t="shared" si="18"/>
        <v>4.9000000000000004</v>
      </c>
      <c r="L309" s="8">
        <f t="shared" si="16"/>
        <v>74.900000000000006</v>
      </c>
      <c r="M309" s="8">
        <f t="shared" si="17"/>
        <v>872.61</v>
      </c>
      <c r="N309" s="7">
        <v>872.61</v>
      </c>
      <c r="O309" s="1"/>
      <c r="P309" s="1">
        <v>1</v>
      </c>
      <c r="AB309" s="1"/>
    </row>
    <row r="310" spans="1:28" ht="24" customHeight="1" x14ac:dyDescent="0.4">
      <c r="A310" s="2">
        <v>306</v>
      </c>
      <c r="B310" s="3">
        <v>6020005072</v>
      </c>
      <c r="C310" s="4" t="s">
        <v>882</v>
      </c>
      <c r="D310" s="5" t="s">
        <v>883</v>
      </c>
      <c r="E310" s="5" t="s">
        <v>884</v>
      </c>
      <c r="F310" s="9" t="s">
        <v>3347</v>
      </c>
      <c r="G310" s="46">
        <v>1329.49</v>
      </c>
      <c r="H310" s="125">
        <v>29</v>
      </c>
      <c r="I310" s="7">
        <v>3.5</v>
      </c>
      <c r="J310" s="8">
        <f t="shared" si="19"/>
        <v>101.5</v>
      </c>
      <c r="K310" s="8">
        <f t="shared" si="18"/>
        <v>7.1050000000000004</v>
      </c>
      <c r="L310" s="8">
        <f t="shared" si="16"/>
        <v>108.61</v>
      </c>
      <c r="M310" s="8">
        <f t="shared" si="17"/>
        <v>1438.1</v>
      </c>
      <c r="N310" s="7">
        <v>1438.1</v>
      </c>
      <c r="O310" s="1"/>
      <c r="P310" s="1">
        <v>0</v>
      </c>
      <c r="AB310" s="1"/>
    </row>
    <row r="311" spans="1:28" ht="24" customHeight="1" x14ac:dyDescent="0.4">
      <c r="A311" s="2">
        <v>307</v>
      </c>
      <c r="B311" s="3">
        <v>6020005073</v>
      </c>
      <c r="C311" s="4" t="s">
        <v>885</v>
      </c>
      <c r="D311" s="5" t="s">
        <v>886</v>
      </c>
      <c r="E311" s="5" t="s">
        <v>887</v>
      </c>
      <c r="F311" s="4" t="s">
        <v>69</v>
      </c>
      <c r="G311" s="46">
        <v>0</v>
      </c>
      <c r="H311" s="125">
        <v>20</v>
      </c>
      <c r="I311" s="7">
        <v>3.5</v>
      </c>
      <c r="J311" s="8">
        <f t="shared" si="19"/>
        <v>70</v>
      </c>
      <c r="K311" s="8">
        <f t="shared" si="18"/>
        <v>4.9000000000000004</v>
      </c>
      <c r="L311" s="8">
        <f t="shared" si="16"/>
        <v>74.900000000000006</v>
      </c>
      <c r="M311" s="8">
        <f t="shared" si="17"/>
        <v>74.900000000000006</v>
      </c>
      <c r="N311" s="7">
        <v>74.900000000000006</v>
      </c>
      <c r="O311" s="1"/>
      <c r="P311" s="1">
        <v>1</v>
      </c>
      <c r="AB311" s="1"/>
    </row>
    <row r="312" spans="1:28" ht="24" customHeight="1" x14ac:dyDescent="0.4">
      <c r="A312" s="2">
        <v>308</v>
      </c>
      <c r="B312" s="3">
        <v>6020005074</v>
      </c>
      <c r="C312" s="4" t="s">
        <v>888</v>
      </c>
      <c r="D312" s="5" t="s">
        <v>565</v>
      </c>
      <c r="E312" s="5" t="s">
        <v>889</v>
      </c>
      <c r="F312" s="9" t="s">
        <v>3372</v>
      </c>
      <c r="G312" s="46">
        <v>5108.2</v>
      </c>
      <c r="H312" s="125">
        <v>189</v>
      </c>
      <c r="I312" s="7">
        <v>3.5</v>
      </c>
      <c r="J312" s="8">
        <f t="shared" si="19"/>
        <v>661.5</v>
      </c>
      <c r="K312" s="8">
        <f t="shared" si="18"/>
        <v>46.305000000000007</v>
      </c>
      <c r="L312" s="8">
        <f t="shared" si="16"/>
        <v>707.81</v>
      </c>
      <c r="M312" s="8">
        <f t="shared" si="17"/>
        <v>5816.01</v>
      </c>
      <c r="N312" s="7">
        <v>5816.01</v>
      </c>
      <c r="O312" s="1"/>
      <c r="P312" s="1">
        <v>0</v>
      </c>
      <c r="AB312" s="1"/>
    </row>
    <row r="313" spans="1:28" ht="24" customHeight="1" x14ac:dyDescent="0.4">
      <c r="A313" s="2">
        <v>309</v>
      </c>
      <c r="B313" s="3">
        <v>6020005075</v>
      </c>
      <c r="C313" s="4" t="s">
        <v>890</v>
      </c>
      <c r="D313" s="5" t="s">
        <v>880</v>
      </c>
      <c r="E313" s="5" t="s">
        <v>891</v>
      </c>
      <c r="F313" s="4" t="s">
        <v>3369</v>
      </c>
      <c r="G313" s="46">
        <v>1505.52</v>
      </c>
      <c r="H313" s="125">
        <v>37</v>
      </c>
      <c r="I313" s="7">
        <v>3.5</v>
      </c>
      <c r="J313" s="8">
        <f t="shared" si="19"/>
        <v>129.5</v>
      </c>
      <c r="K313" s="8">
        <f t="shared" si="18"/>
        <v>9.0650000000000013</v>
      </c>
      <c r="L313" s="8">
        <f t="shared" si="16"/>
        <v>138.57</v>
      </c>
      <c r="M313" s="8">
        <f t="shared" si="17"/>
        <v>1644.09</v>
      </c>
      <c r="N313" s="7">
        <v>1644.09</v>
      </c>
      <c r="O313" s="1"/>
      <c r="P313" s="1">
        <v>1</v>
      </c>
      <c r="AB313" s="1"/>
    </row>
    <row r="314" spans="1:28" ht="24" customHeight="1" x14ac:dyDescent="0.4">
      <c r="A314" s="2">
        <v>310</v>
      </c>
      <c r="B314" s="3">
        <v>6020005076</v>
      </c>
      <c r="C314" s="4" t="s">
        <v>892</v>
      </c>
      <c r="D314" s="5" t="s">
        <v>880</v>
      </c>
      <c r="E314" s="5" t="s">
        <v>893</v>
      </c>
      <c r="F314" s="4" t="s">
        <v>3369</v>
      </c>
      <c r="G314" s="46">
        <v>333.33</v>
      </c>
      <c r="H314" s="125">
        <v>2</v>
      </c>
      <c r="I314" s="7">
        <v>3.5</v>
      </c>
      <c r="J314" s="8">
        <f t="shared" si="19"/>
        <v>7</v>
      </c>
      <c r="K314" s="8">
        <f t="shared" si="18"/>
        <v>0.49000000000000005</v>
      </c>
      <c r="L314" s="8">
        <f t="shared" si="16"/>
        <v>7.49</v>
      </c>
      <c r="M314" s="8">
        <f t="shared" si="17"/>
        <v>340.82</v>
      </c>
      <c r="N314" s="7">
        <v>340.82</v>
      </c>
      <c r="O314" s="1"/>
      <c r="P314" s="1">
        <v>0</v>
      </c>
      <c r="AB314" s="1"/>
    </row>
    <row r="315" spans="1:28" ht="24" customHeight="1" x14ac:dyDescent="0.4">
      <c r="A315" s="2">
        <v>311</v>
      </c>
      <c r="B315" s="3">
        <v>6020005077</v>
      </c>
      <c r="C315" s="4" t="s">
        <v>894</v>
      </c>
      <c r="D315" s="5" t="s">
        <v>895</v>
      </c>
      <c r="E315" s="5" t="s">
        <v>896</v>
      </c>
      <c r="F315" s="4" t="s">
        <v>3347</v>
      </c>
      <c r="G315" s="46">
        <v>823.92</v>
      </c>
      <c r="H315" s="125">
        <v>27</v>
      </c>
      <c r="I315" s="7">
        <v>3.5</v>
      </c>
      <c r="J315" s="8">
        <f t="shared" si="19"/>
        <v>94.5</v>
      </c>
      <c r="K315" s="8">
        <f t="shared" si="18"/>
        <v>6.6150000000000002</v>
      </c>
      <c r="L315" s="8">
        <f t="shared" si="16"/>
        <v>101.12</v>
      </c>
      <c r="M315" s="8">
        <f t="shared" si="17"/>
        <v>925.04</v>
      </c>
      <c r="N315" s="7">
        <v>925.04</v>
      </c>
      <c r="O315" s="1"/>
      <c r="P315" s="1">
        <v>1</v>
      </c>
      <c r="AB315" s="1"/>
    </row>
    <row r="316" spans="1:28" ht="24" customHeight="1" x14ac:dyDescent="0.4">
      <c r="A316" s="2">
        <v>312</v>
      </c>
      <c r="B316" s="3">
        <v>6020005078</v>
      </c>
      <c r="C316" s="4" t="s">
        <v>897</v>
      </c>
      <c r="D316" s="5" t="s">
        <v>898</v>
      </c>
      <c r="E316" s="5" t="s">
        <v>899</v>
      </c>
      <c r="F316" s="4" t="s">
        <v>3348</v>
      </c>
      <c r="G316" s="46">
        <v>314.60000000000002</v>
      </c>
      <c r="H316" s="125">
        <v>13</v>
      </c>
      <c r="I316" s="7">
        <v>3.5</v>
      </c>
      <c r="J316" s="8">
        <f t="shared" si="19"/>
        <v>45.5</v>
      </c>
      <c r="K316" s="8">
        <f t="shared" si="18"/>
        <v>3.1850000000000005</v>
      </c>
      <c r="L316" s="8">
        <f t="shared" si="16"/>
        <v>48.69</v>
      </c>
      <c r="M316" s="8">
        <f t="shared" si="17"/>
        <v>363.29</v>
      </c>
      <c r="N316" s="7">
        <v>363.29</v>
      </c>
      <c r="O316" s="1"/>
      <c r="P316" s="1">
        <v>0</v>
      </c>
      <c r="AB316" s="1"/>
    </row>
    <row r="317" spans="1:28" ht="24" customHeight="1" x14ac:dyDescent="0.4">
      <c r="A317" s="2">
        <v>313</v>
      </c>
      <c r="B317" s="3">
        <v>6020005079</v>
      </c>
      <c r="C317" s="4" t="s">
        <v>900</v>
      </c>
      <c r="D317" s="5" t="s">
        <v>901</v>
      </c>
      <c r="E317" s="5" t="s">
        <v>902</v>
      </c>
      <c r="F317" s="4" t="s">
        <v>3369</v>
      </c>
      <c r="G317" s="46">
        <v>546.79</v>
      </c>
      <c r="H317" s="125">
        <v>11</v>
      </c>
      <c r="I317" s="7">
        <v>3.5</v>
      </c>
      <c r="J317" s="8">
        <f t="shared" si="19"/>
        <v>38.5</v>
      </c>
      <c r="K317" s="8">
        <f t="shared" si="18"/>
        <v>2.6950000000000003</v>
      </c>
      <c r="L317" s="8">
        <f t="shared" si="16"/>
        <v>41.199999999999996</v>
      </c>
      <c r="M317" s="8">
        <f t="shared" si="17"/>
        <v>587.99</v>
      </c>
      <c r="N317" s="7">
        <v>587.99</v>
      </c>
      <c r="O317" s="1"/>
      <c r="P317" s="1">
        <v>1</v>
      </c>
      <c r="AB317" s="1"/>
    </row>
    <row r="318" spans="1:28" ht="24" customHeight="1" x14ac:dyDescent="0.4">
      <c r="A318" s="2">
        <v>314</v>
      </c>
      <c r="B318" s="3">
        <v>6020005080</v>
      </c>
      <c r="C318" s="4" t="s">
        <v>903</v>
      </c>
      <c r="D318" s="5" t="s">
        <v>904</v>
      </c>
      <c r="E318" s="5" t="s">
        <v>905</v>
      </c>
      <c r="F318" s="4" t="s">
        <v>3358</v>
      </c>
      <c r="G318" s="46">
        <v>262.17</v>
      </c>
      <c r="H318" s="125">
        <v>8</v>
      </c>
      <c r="I318" s="7">
        <v>3.5</v>
      </c>
      <c r="J318" s="8">
        <f t="shared" si="19"/>
        <v>28</v>
      </c>
      <c r="K318" s="8">
        <f t="shared" si="18"/>
        <v>1.9600000000000002</v>
      </c>
      <c r="L318" s="8">
        <f t="shared" si="16"/>
        <v>29.96</v>
      </c>
      <c r="M318" s="8">
        <f t="shared" si="17"/>
        <v>292.13</v>
      </c>
      <c r="N318" s="7">
        <v>292.13</v>
      </c>
      <c r="O318" s="1"/>
      <c r="P318" s="1">
        <v>0</v>
      </c>
      <c r="AB318" s="1"/>
    </row>
    <row r="319" spans="1:28" ht="24" customHeight="1" x14ac:dyDescent="0.4">
      <c r="A319" s="2">
        <v>315</v>
      </c>
      <c r="B319" s="3">
        <v>6020005081</v>
      </c>
      <c r="C319" s="4" t="s">
        <v>906</v>
      </c>
      <c r="D319" s="5" t="s">
        <v>907</v>
      </c>
      <c r="E319" s="5" t="s">
        <v>908</v>
      </c>
      <c r="F319" s="4" t="s">
        <v>3373</v>
      </c>
      <c r="G319" s="46">
        <v>842.66</v>
      </c>
      <c r="H319" s="125">
        <v>0</v>
      </c>
      <c r="I319" s="7">
        <v>3.5</v>
      </c>
      <c r="J319" s="8">
        <f t="shared" si="19"/>
        <v>0</v>
      </c>
      <c r="K319" s="8">
        <f t="shared" si="18"/>
        <v>0</v>
      </c>
      <c r="L319" s="8">
        <f t="shared" si="16"/>
        <v>0</v>
      </c>
      <c r="M319" s="8">
        <f t="shared" si="17"/>
        <v>842.66</v>
      </c>
      <c r="N319" s="7">
        <v>842.66</v>
      </c>
      <c r="O319" s="1"/>
      <c r="P319" s="1">
        <v>1</v>
      </c>
      <c r="AB319" s="1"/>
    </row>
    <row r="320" spans="1:28" ht="24" customHeight="1" x14ac:dyDescent="0.4">
      <c r="A320" s="2">
        <v>316</v>
      </c>
      <c r="B320" s="3">
        <v>6020005082</v>
      </c>
      <c r="C320" s="4" t="s">
        <v>909</v>
      </c>
      <c r="D320" s="5" t="s">
        <v>910</v>
      </c>
      <c r="E320" s="5" t="s">
        <v>911</v>
      </c>
      <c r="F320" s="4" t="s">
        <v>3352</v>
      </c>
      <c r="G320" s="46">
        <v>3.75</v>
      </c>
      <c r="H320" s="125">
        <v>6</v>
      </c>
      <c r="I320" s="7">
        <v>3.5</v>
      </c>
      <c r="J320" s="8">
        <f t="shared" si="19"/>
        <v>21</v>
      </c>
      <c r="K320" s="8">
        <f t="shared" si="18"/>
        <v>1.4700000000000002</v>
      </c>
      <c r="L320" s="8">
        <f t="shared" si="16"/>
        <v>22.47</v>
      </c>
      <c r="M320" s="8">
        <f t="shared" si="17"/>
        <v>26.22</v>
      </c>
      <c r="N320" s="7">
        <v>26.22</v>
      </c>
      <c r="O320" s="1"/>
      <c r="P320" s="1">
        <v>0</v>
      </c>
      <c r="AB320" s="1"/>
    </row>
    <row r="321" spans="1:28" ht="24" customHeight="1" x14ac:dyDescent="0.4">
      <c r="A321" s="2">
        <v>317</v>
      </c>
      <c r="B321" s="3">
        <v>6020005083</v>
      </c>
      <c r="C321" s="4" t="s">
        <v>912</v>
      </c>
      <c r="D321" s="5" t="s">
        <v>913</v>
      </c>
      <c r="E321" s="5" t="s">
        <v>914</v>
      </c>
      <c r="F321" s="4" t="s">
        <v>915</v>
      </c>
      <c r="G321" s="46">
        <v>74.91</v>
      </c>
      <c r="H321" s="125">
        <v>0</v>
      </c>
      <c r="I321" s="7">
        <v>3.5</v>
      </c>
      <c r="J321" s="8">
        <f t="shared" si="19"/>
        <v>0</v>
      </c>
      <c r="K321" s="8">
        <f t="shared" si="18"/>
        <v>0</v>
      </c>
      <c r="L321" s="8">
        <f t="shared" si="16"/>
        <v>0</v>
      </c>
      <c r="M321" s="8">
        <f t="shared" si="17"/>
        <v>74.91</v>
      </c>
      <c r="N321" s="7">
        <v>74.91</v>
      </c>
      <c r="O321" s="1"/>
      <c r="P321" s="1">
        <v>1</v>
      </c>
      <c r="AB321" s="1"/>
    </row>
    <row r="322" spans="1:28" ht="24" customHeight="1" x14ac:dyDescent="0.4">
      <c r="A322" s="2">
        <v>318</v>
      </c>
      <c r="B322" s="3">
        <v>6020005084</v>
      </c>
      <c r="C322" s="4" t="s">
        <v>916</v>
      </c>
      <c r="D322" s="5" t="s">
        <v>917</v>
      </c>
      <c r="E322" s="5" t="s">
        <v>918</v>
      </c>
      <c r="F322" s="4" t="s">
        <v>3373</v>
      </c>
      <c r="G322" s="46">
        <v>1325.76</v>
      </c>
      <c r="H322" s="125">
        <v>27</v>
      </c>
      <c r="I322" s="7">
        <v>3.5</v>
      </c>
      <c r="J322" s="8">
        <f t="shared" si="19"/>
        <v>94.5</v>
      </c>
      <c r="K322" s="8">
        <f t="shared" si="18"/>
        <v>6.6150000000000002</v>
      </c>
      <c r="L322" s="8">
        <f t="shared" si="16"/>
        <v>101.12</v>
      </c>
      <c r="M322" s="8">
        <f t="shared" si="17"/>
        <v>1426.88</v>
      </c>
      <c r="N322" s="7">
        <v>1426.88</v>
      </c>
      <c r="O322" s="1"/>
      <c r="P322" s="1">
        <v>0</v>
      </c>
      <c r="AB322" s="1"/>
    </row>
    <row r="323" spans="1:28" ht="24" customHeight="1" x14ac:dyDescent="0.4">
      <c r="A323" s="2">
        <v>319</v>
      </c>
      <c r="B323" s="3">
        <v>6020005085</v>
      </c>
      <c r="C323" s="4" t="s">
        <v>919</v>
      </c>
      <c r="D323" s="5" t="s">
        <v>920</v>
      </c>
      <c r="E323" s="5" t="s">
        <v>921</v>
      </c>
      <c r="F323" s="4" t="s">
        <v>3347</v>
      </c>
      <c r="G323" s="46">
        <v>116.12</v>
      </c>
      <c r="H323" s="125">
        <v>3</v>
      </c>
      <c r="I323" s="7">
        <v>3.5</v>
      </c>
      <c r="J323" s="8">
        <f t="shared" si="19"/>
        <v>10.5</v>
      </c>
      <c r="K323" s="8">
        <f t="shared" si="18"/>
        <v>0.7350000000000001</v>
      </c>
      <c r="L323" s="8">
        <f t="shared" si="16"/>
        <v>11.24</v>
      </c>
      <c r="M323" s="8">
        <f t="shared" si="17"/>
        <v>127.36</v>
      </c>
      <c r="N323" s="7">
        <v>127.36</v>
      </c>
      <c r="O323" s="1"/>
      <c r="P323" s="1">
        <v>1</v>
      </c>
      <c r="AB323" s="1"/>
    </row>
    <row r="324" spans="1:28" ht="24" customHeight="1" x14ac:dyDescent="0.4">
      <c r="A324" s="2">
        <v>320</v>
      </c>
      <c r="B324" s="3">
        <v>6020005086</v>
      </c>
      <c r="C324" s="4" t="s">
        <v>922</v>
      </c>
      <c r="D324" s="5" t="s">
        <v>920</v>
      </c>
      <c r="E324" s="5" t="s">
        <v>923</v>
      </c>
      <c r="F324" s="4" t="s">
        <v>3347</v>
      </c>
      <c r="G324" s="46">
        <v>404.49</v>
      </c>
      <c r="H324" s="125">
        <v>1</v>
      </c>
      <c r="I324" s="7">
        <v>3.5</v>
      </c>
      <c r="J324" s="8">
        <f t="shared" si="19"/>
        <v>3.5</v>
      </c>
      <c r="K324" s="8">
        <f t="shared" si="18"/>
        <v>0.24500000000000002</v>
      </c>
      <c r="L324" s="8">
        <f t="shared" si="16"/>
        <v>3.75</v>
      </c>
      <c r="M324" s="8">
        <f t="shared" si="17"/>
        <v>408.24</v>
      </c>
      <c r="N324" s="7">
        <v>408.24</v>
      </c>
      <c r="O324" s="1"/>
      <c r="P324" s="1">
        <v>0</v>
      </c>
      <c r="AB324" s="1"/>
    </row>
    <row r="325" spans="1:28" ht="24" customHeight="1" x14ac:dyDescent="0.4">
      <c r="A325" s="2">
        <v>321</v>
      </c>
      <c r="B325" s="3">
        <v>6020005087</v>
      </c>
      <c r="C325" s="4" t="s">
        <v>924</v>
      </c>
      <c r="D325" s="5" t="s">
        <v>925</v>
      </c>
      <c r="E325" s="5" t="s">
        <v>926</v>
      </c>
      <c r="F325" s="4" t="s">
        <v>3347</v>
      </c>
      <c r="G325" s="46">
        <v>5404.06</v>
      </c>
      <c r="H325" s="125">
        <v>129</v>
      </c>
      <c r="I325" s="7">
        <v>3.5</v>
      </c>
      <c r="J325" s="8">
        <f t="shared" si="19"/>
        <v>451.5</v>
      </c>
      <c r="K325" s="8">
        <f t="shared" si="18"/>
        <v>31.605000000000004</v>
      </c>
      <c r="L325" s="8">
        <f t="shared" ref="L325:L388" si="20">ROUNDUP(J325+K325,2)</f>
        <v>483.11</v>
      </c>
      <c r="M325" s="8">
        <f t="shared" ref="M325:M388" si="21">SUM(G325+L325)</f>
        <v>5887.17</v>
      </c>
      <c r="N325" s="7">
        <v>5887.17</v>
      </c>
      <c r="O325" s="1"/>
      <c r="P325" s="1">
        <v>1</v>
      </c>
      <c r="AB325" s="1"/>
    </row>
    <row r="326" spans="1:28" ht="24" customHeight="1" x14ac:dyDescent="0.4">
      <c r="A326" s="2">
        <v>322</v>
      </c>
      <c r="B326" s="3">
        <v>6020005088</v>
      </c>
      <c r="C326" s="4" t="s">
        <v>927</v>
      </c>
      <c r="D326" s="5" t="s">
        <v>565</v>
      </c>
      <c r="E326" s="5" t="s">
        <v>928</v>
      </c>
      <c r="F326" s="4" t="s">
        <v>3347</v>
      </c>
      <c r="G326" s="46">
        <v>1520.49</v>
      </c>
      <c r="H326" s="125">
        <v>31</v>
      </c>
      <c r="I326" s="7">
        <v>3.5</v>
      </c>
      <c r="J326" s="8">
        <f t="shared" si="19"/>
        <v>108.5</v>
      </c>
      <c r="K326" s="8">
        <f t="shared" si="18"/>
        <v>7.5950000000000006</v>
      </c>
      <c r="L326" s="8">
        <f t="shared" si="20"/>
        <v>116.10000000000001</v>
      </c>
      <c r="M326" s="8">
        <f t="shared" si="21"/>
        <v>1636.59</v>
      </c>
      <c r="N326" s="7">
        <v>1636.59</v>
      </c>
      <c r="O326" s="1"/>
      <c r="P326" s="1">
        <v>0</v>
      </c>
      <c r="AB326" s="1"/>
    </row>
    <row r="327" spans="1:28" ht="24" customHeight="1" x14ac:dyDescent="0.4">
      <c r="A327" s="2">
        <v>323</v>
      </c>
      <c r="B327" s="3">
        <v>6020005089</v>
      </c>
      <c r="C327" s="4" t="s">
        <v>929</v>
      </c>
      <c r="D327" s="5" t="s">
        <v>930</v>
      </c>
      <c r="E327" s="5" t="s">
        <v>931</v>
      </c>
      <c r="F327" s="4" t="s">
        <v>3347</v>
      </c>
      <c r="G327" s="46">
        <v>2007.36</v>
      </c>
      <c r="H327" s="125">
        <v>51</v>
      </c>
      <c r="I327" s="7">
        <v>3.5</v>
      </c>
      <c r="J327" s="8">
        <f t="shared" si="19"/>
        <v>178.5</v>
      </c>
      <c r="K327" s="8">
        <f t="shared" ref="K327:K390" si="22">J327*7%</f>
        <v>12.495000000000001</v>
      </c>
      <c r="L327" s="8">
        <f t="shared" si="20"/>
        <v>191</v>
      </c>
      <c r="M327" s="8">
        <f t="shared" si="21"/>
        <v>2198.3599999999997</v>
      </c>
      <c r="N327" s="7">
        <v>2198.36</v>
      </c>
      <c r="O327" s="1"/>
      <c r="P327" s="1">
        <v>1</v>
      </c>
      <c r="AB327" s="1"/>
    </row>
    <row r="328" spans="1:28" ht="24" customHeight="1" x14ac:dyDescent="0.4">
      <c r="A328" s="2">
        <v>324</v>
      </c>
      <c r="B328" s="3">
        <v>6020005090</v>
      </c>
      <c r="C328" s="4" t="s">
        <v>932</v>
      </c>
      <c r="D328" s="5" t="s">
        <v>933</v>
      </c>
      <c r="E328" s="5" t="s">
        <v>934</v>
      </c>
      <c r="F328" s="4" t="s">
        <v>935</v>
      </c>
      <c r="G328" s="46">
        <v>14.99</v>
      </c>
      <c r="H328" s="125">
        <v>0</v>
      </c>
      <c r="I328" s="7">
        <v>3.5</v>
      </c>
      <c r="J328" s="8">
        <f t="shared" ref="J328:J391" si="23">H328*I328</f>
        <v>0</v>
      </c>
      <c r="K328" s="8">
        <f t="shared" si="22"/>
        <v>0</v>
      </c>
      <c r="L328" s="8">
        <f t="shared" si="20"/>
        <v>0</v>
      </c>
      <c r="M328" s="8">
        <f t="shared" si="21"/>
        <v>14.99</v>
      </c>
      <c r="N328" s="7">
        <v>14.99</v>
      </c>
      <c r="O328" s="1"/>
      <c r="P328" s="1">
        <v>0</v>
      </c>
      <c r="AB328" s="1"/>
    </row>
    <row r="329" spans="1:28" ht="24" customHeight="1" x14ac:dyDescent="0.4">
      <c r="A329" s="2">
        <v>325</v>
      </c>
      <c r="B329" s="3">
        <v>6020005091</v>
      </c>
      <c r="C329" s="4" t="s">
        <v>936</v>
      </c>
      <c r="D329" s="5" t="s">
        <v>937</v>
      </c>
      <c r="E329" s="5" t="s">
        <v>938</v>
      </c>
      <c r="F329" s="4" t="s">
        <v>3374</v>
      </c>
      <c r="G329" s="46">
        <v>97.38</v>
      </c>
      <c r="H329" s="125">
        <v>15</v>
      </c>
      <c r="I329" s="7">
        <v>3.5</v>
      </c>
      <c r="J329" s="8">
        <f t="shared" si="23"/>
        <v>52.5</v>
      </c>
      <c r="K329" s="8">
        <f t="shared" si="22"/>
        <v>3.6750000000000003</v>
      </c>
      <c r="L329" s="8">
        <f t="shared" si="20"/>
        <v>56.18</v>
      </c>
      <c r="M329" s="8">
        <f t="shared" si="21"/>
        <v>153.56</v>
      </c>
      <c r="N329" s="7">
        <v>153.56</v>
      </c>
      <c r="O329" s="1"/>
      <c r="P329" s="1">
        <v>1</v>
      </c>
      <c r="AB329" s="1"/>
    </row>
    <row r="330" spans="1:28" ht="24" customHeight="1" x14ac:dyDescent="0.4">
      <c r="A330" s="2">
        <v>326</v>
      </c>
      <c r="B330" s="3">
        <v>6020005092</v>
      </c>
      <c r="C330" s="4" t="s">
        <v>939</v>
      </c>
      <c r="D330" s="5" t="s">
        <v>940</v>
      </c>
      <c r="E330" s="5" t="s">
        <v>941</v>
      </c>
      <c r="F330" s="4" t="s">
        <v>3347</v>
      </c>
      <c r="G330" s="46">
        <v>925.04</v>
      </c>
      <c r="H330" s="125">
        <v>34</v>
      </c>
      <c r="I330" s="7">
        <v>3.5</v>
      </c>
      <c r="J330" s="8">
        <f t="shared" si="23"/>
        <v>119</v>
      </c>
      <c r="K330" s="8">
        <f t="shared" si="22"/>
        <v>8.33</v>
      </c>
      <c r="L330" s="8">
        <f t="shared" si="20"/>
        <v>127.33</v>
      </c>
      <c r="M330" s="8">
        <f t="shared" si="21"/>
        <v>1052.3699999999999</v>
      </c>
      <c r="N330" s="7">
        <v>1052.3699999999999</v>
      </c>
      <c r="O330" s="1"/>
      <c r="P330" s="1">
        <v>0</v>
      </c>
      <c r="AB330" s="1"/>
    </row>
    <row r="331" spans="1:28" ht="24" customHeight="1" x14ac:dyDescent="0.4">
      <c r="A331" s="2">
        <v>327</v>
      </c>
      <c r="B331" s="3">
        <v>6020005093</v>
      </c>
      <c r="C331" s="4" t="s">
        <v>942</v>
      </c>
      <c r="D331" s="5" t="s">
        <v>943</v>
      </c>
      <c r="E331" s="5" t="s">
        <v>944</v>
      </c>
      <c r="F331" s="4" t="s">
        <v>69</v>
      </c>
      <c r="G331" s="46">
        <v>0</v>
      </c>
      <c r="H331" s="125">
        <v>15</v>
      </c>
      <c r="I331" s="7">
        <v>3.5</v>
      </c>
      <c r="J331" s="8">
        <f t="shared" si="23"/>
        <v>52.5</v>
      </c>
      <c r="K331" s="8">
        <f t="shared" si="22"/>
        <v>3.6750000000000003</v>
      </c>
      <c r="L331" s="8">
        <f t="shared" si="20"/>
        <v>56.18</v>
      </c>
      <c r="M331" s="8">
        <f t="shared" si="21"/>
        <v>56.18</v>
      </c>
      <c r="N331" s="7">
        <v>56.18</v>
      </c>
      <c r="O331" s="1"/>
      <c r="P331" s="1">
        <v>1</v>
      </c>
      <c r="AB331" s="1"/>
    </row>
    <row r="332" spans="1:28" ht="24" customHeight="1" x14ac:dyDescent="0.4">
      <c r="A332" s="2">
        <v>328</v>
      </c>
      <c r="B332" s="3">
        <v>6020005094</v>
      </c>
      <c r="C332" s="4" t="s">
        <v>945</v>
      </c>
      <c r="D332" s="5" t="s">
        <v>946</v>
      </c>
      <c r="E332" s="5" t="s">
        <v>947</v>
      </c>
      <c r="F332" s="4" t="s">
        <v>25</v>
      </c>
      <c r="G332" s="46">
        <v>355.79</v>
      </c>
      <c r="H332" s="125">
        <v>0</v>
      </c>
      <c r="I332" s="7">
        <v>3.5</v>
      </c>
      <c r="J332" s="8">
        <f t="shared" si="23"/>
        <v>0</v>
      </c>
      <c r="K332" s="8">
        <f t="shared" si="22"/>
        <v>0</v>
      </c>
      <c r="L332" s="8">
        <f t="shared" si="20"/>
        <v>0</v>
      </c>
      <c r="M332" s="8">
        <f t="shared" si="21"/>
        <v>355.79</v>
      </c>
      <c r="N332" s="7">
        <v>355.79</v>
      </c>
      <c r="O332" s="1"/>
      <c r="P332" s="1">
        <v>0</v>
      </c>
      <c r="AB332" s="1"/>
    </row>
    <row r="333" spans="1:28" ht="24" customHeight="1" x14ac:dyDescent="0.4">
      <c r="A333" s="2">
        <v>329</v>
      </c>
      <c r="B333" s="3">
        <v>6020005095</v>
      </c>
      <c r="C333" s="26" t="s">
        <v>948</v>
      </c>
      <c r="D333" s="5" t="s">
        <v>949</v>
      </c>
      <c r="E333" s="5" t="s">
        <v>950</v>
      </c>
      <c r="F333" s="4" t="s">
        <v>3351</v>
      </c>
      <c r="G333" s="46">
        <v>486.85</v>
      </c>
      <c r="H333" s="125">
        <v>31</v>
      </c>
      <c r="I333" s="7">
        <v>3.5</v>
      </c>
      <c r="J333" s="8">
        <f t="shared" si="23"/>
        <v>108.5</v>
      </c>
      <c r="K333" s="8">
        <f t="shared" si="22"/>
        <v>7.5950000000000006</v>
      </c>
      <c r="L333" s="8">
        <f t="shared" si="20"/>
        <v>116.10000000000001</v>
      </c>
      <c r="M333" s="8">
        <f t="shared" si="21"/>
        <v>602.95000000000005</v>
      </c>
      <c r="N333" s="7">
        <v>602.95000000000005</v>
      </c>
      <c r="O333" s="1"/>
      <c r="P333" s="1">
        <v>1</v>
      </c>
      <c r="AB333" s="1"/>
    </row>
    <row r="334" spans="1:28" ht="24" customHeight="1" x14ac:dyDescent="0.4">
      <c r="A334" s="2">
        <v>330</v>
      </c>
      <c r="B334" s="3">
        <v>6020005096</v>
      </c>
      <c r="C334" s="4" t="s">
        <v>951</v>
      </c>
      <c r="D334" s="5" t="s">
        <v>952</v>
      </c>
      <c r="E334" s="5" t="s">
        <v>953</v>
      </c>
      <c r="F334" s="4" t="s">
        <v>3347</v>
      </c>
      <c r="G334" s="46">
        <v>1359.46</v>
      </c>
      <c r="H334" s="125">
        <v>27</v>
      </c>
      <c r="I334" s="7">
        <v>3.5</v>
      </c>
      <c r="J334" s="8">
        <f t="shared" si="23"/>
        <v>94.5</v>
      </c>
      <c r="K334" s="8">
        <f t="shared" si="22"/>
        <v>6.6150000000000002</v>
      </c>
      <c r="L334" s="8">
        <f t="shared" si="20"/>
        <v>101.12</v>
      </c>
      <c r="M334" s="8">
        <f t="shared" si="21"/>
        <v>1460.58</v>
      </c>
      <c r="N334" s="7">
        <v>1460.58</v>
      </c>
      <c r="O334" s="1"/>
      <c r="P334" s="1">
        <v>0</v>
      </c>
      <c r="AB334" s="1"/>
    </row>
    <row r="335" spans="1:28" ht="24" customHeight="1" x14ac:dyDescent="0.4">
      <c r="A335" s="2">
        <v>331</v>
      </c>
      <c r="B335" s="3">
        <v>6020005097</v>
      </c>
      <c r="C335" s="4" t="s">
        <v>954</v>
      </c>
      <c r="D335" s="5" t="s">
        <v>955</v>
      </c>
      <c r="E335" s="5" t="s">
        <v>956</v>
      </c>
      <c r="F335" s="4" t="s">
        <v>957</v>
      </c>
      <c r="G335" s="46">
        <v>11.25</v>
      </c>
      <c r="H335" s="125">
        <v>0</v>
      </c>
      <c r="I335" s="7">
        <v>3.5</v>
      </c>
      <c r="J335" s="8">
        <f t="shared" si="23"/>
        <v>0</v>
      </c>
      <c r="K335" s="8">
        <f t="shared" si="22"/>
        <v>0</v>
      </c>
      <c r="L335" s="8">
        <f t="shared" si="20"/>
        <v>0</v>
      </c>
      <c r="M335" s="8">
        <f t="shared" si="21"/>
        <v>11.25</v>
      </c>
      <c r="N335" s="7">
        <v>11.25</v>
      </c>
      <c r="O335" s="1"/>
      <c r="P335" s="1">
        <v>1</v>
      </c>
      <c r="AB335" s="1"/>
    </row>
    <row r="336" spans="1:28" ht="24" customHeight="1" x14ac:dyDescent="0.4">
      <c r="A336" s="2">
        <v>332</v>
      </c>
      <c r="B336" s="3">
        <v>6020005098</v>
      </c>
      <c r="C336" s="4" t="s">
        <v>958</v>
      </c>
      <c r="D336" s="5" t="s">
        <v>959</v>
      </c>
      <c r="E336" s="5" t="s">
        <v>960</v>
      </c>
      <c r="F336" s="4" t="s">
        <v>3258</v>
      </c>
      <c r="G336" s="46">
        <v>479.38</v>
      </c>
      <c r="H336" s="125">
        <v>0</v>
      </c>
      <c r="I336" s="7">
        <v>3.5</v>
      </c>
      <c r="J336" s="8">
        <f t="shared" si="23"/>
        <v>0</v>
      </c>
      <c r="K336" s="8">
        <f t="shared" si="22"/>
        <v>0</v>
      </c>
      <c r="L336" s="8">
        <f t="shared" si="20"/>
        <v>0</v>
      </c>
      <c r="M336" s="8">
        <f t="shared" si="21"/>
        <v>479.38</v>
      </c>
      <c r="N336" s="7">
        <v>479.38</v>
      </c>
      <c r="O336" s="1"/>
      <c r="P336" s="1">
        <v>0</v>
      </c>
      <c r="AB336" s="1"/>
    </row>
    <row r="337" spans="1:28" ht="24" customHeight="1" x14ac:dyDescent="0.4">
      <c r="A337" s="2">
        <v>333</v>
      </c>
      <c r="B337" s="3">
        <v>6020005099</v>
      </c>
      <c r="C337" s="4" t="s">
        <v>961</v>
      </c>
      <c r="D337" s="5" t="s">
        <v>959</v>
      </c>
      <c r="E337" s="5" t="s">
        <v>962</v>
      </c>
      <c r="F337" s="4" t="s">
        <v>3375</v>
      </c>
      <c r="G337" s="46">
        <v>434.43</v>
      </c>
      <c r="H337" s="125">
        <v>20</v>
      </c>
      <c r="I337" s="7">
        <v>3.5</v>
      </c>
      <c r="J337" s="8">
        <f t="shared" si="23"/>
        <v>70</v>
      </c>
      <c r="K337" s="8">
        <f t="shared" si="22"/>
        <v>4.9000000000000004</v>
      </c>
      <c r="L337" s="8">
        <f t="shared" si="20"/>
        <v>74.900000000000006</v>
      </c>
      <c r="M337" s="8">
        <f t="shared" si="21"/>
        <v>509.33000000000004</v>
      </c>
      <c r="N337" s="7">
        <v>509.33</v>
      </c>
      <c r="O337" s="1"/>
      <c r="P337" s="1">
        <v>1</v>
      </c>
      <c r="AB337" s="1"/>
    </row>
    <row r="338" spans="1:28" ht="24" customHeight="1" x14ac:dyDescent="0.4">
      <c r="A338" s="2">
        <v>334</v>
      </c>
      <c r="B338" s="3">
        <v>6020005100</v>
      </c>
      <c r="C338" s="4" t="s">
        <v>3262</v>
      </c>
      <c r="D338" s="5" t="s">
        <v>959</v>
      </c>
      <c r="E338" s="5" t="s">
        <v>963</v>
      </c>
      <c r="F338" s="2" t="s">
        <v>964</v>
      </c>
      <c r="G338" s="46">
        <v>7.49</v>
      </c>
      <c r="H338" s="125">
        <v>0</v>
      </c>
      <c r="I338" s="7">
        <v>3.5</v>
      </c>
      <c r="J338" s="8">
        <f t="shared" si="23"/>
        <v>0</v>
      </c>
      <c r="K338" s="8">
        <f t="shared" si="22"/>
        <v>0</v>
      </c>
      <c r="L338" s="8">
        <f t="shared" si="20"/>
        <v>0</v>
      </c>
      <c r="M338" s="8">
        <f t="shared" si="21"/>
        <v>7.49</v>
      </c>
      <c r="N338" s="7">
        <v>7.49</v>
      </c>
      <c r="O338" s="1"/>
      <c r="P338" s="1">
        <v>0</v>
      </c>
      <c r="AB338" s="1"/>
    </row>
    <row r="339" spans="1:28" ht="24" customHeight="1" x14ac:dyDescent="0.4">
      <c r="A339" s="2">
        <v>335</v>
      </c>
      <c r="B339" s="3">
        <v>6020005101</v>
      </c>
      <c r="C339" s="4" t="s">
        <v>965</v>
      </c>
      <c r="D339" s="5" t="s">
        <v>966</v>
      </c>
      <c r="E339" s="5" t="s">
        <v>967</v>
      </c>
      <c r="F339" s="4" t="s">
        <v>3350</v>
      </c>
      <c r="G339" s="46">
        <v>205.98</v>
      </c>
      <c r="H339" s="125">
        <v>11</v>
      </c>
      <c r="I339" s="7">
        <v>3.5</v>
      </c>
      <c r="J339" s="8">
        <f t="shared" si="23"/>
        <v>38.5</v>
      </c>
      <c r="K339" s="8">
        <f t="shared" si="22"/>
        <v>2.6950000000000003</v>
      </c>
      <c r="L339" s="8">
        <f t="shared" si="20"/>
        <v>41.199999999999996</v>
      </c>
      <c r="M339" s="8">
        <f t="shared" si="21"/>
        <v>247.17999999999998</v>
      </c>
      <c r="N339" s="7">
        <v>247.18</v>
      </c>
      <c r="O339" s="1"/>
      <c r="P339" s="1">
        <v>1</v>
      </c>
      <c r="AB339" s="1"/>
    </row>
    <row r="340" spans="1:28" ht="24" customHeight="1" x14ac:dyDescent="0.4">
      <c r="A340" s="2">
        <v>336</v>
      </c>
      <c r="B340" s="3">
        <v>6020005102</v>
      </c>
      <c r="C340" s="4" t="s">
        <v>968</v>
      </c>
      <c r="D340" s="5" t="s">
        <v>966</v>
      </c>
      <c r="E340" s="5" t="s">
        <v>969</v>
      </c>
      <c r="F340" s="4" t="s">
        <v>3350</v>
      </c>
      <c r="G340" s="46">
        <v>325.82</v>
      </c>
      <c r="H340" s="125">
        <v>38</v>
      </c>
      <c r="I340" s="7">
        <v>3.5</v>
      </c>
      <c r="J340" s="8">
        <f t="shared" si="23"/>
        <v>133</v>
      </c>
      <c r="K340" s="8">
        <f t="shared" si="22"/>
        <v>9.31</v>
      </c>
      <c r="L340" s="8">
        <f t="shared" si="20"/>
        <v>142.31</v>
      </c>
      <c r="M340" s="8">
        <f t="shared" si="21"/>
        <v>468.13</v>
      </c>
      <c r="N340" s="7">
        <v>468.13</v>
      </c>
      <c r="O340" s="1"/>
      <c r="P340" s="1">
        <v>0</v>
      </c>
      <c r="AB340" s="1"/>
    </row>
    <row r="341" spans="1:28" ht="24" customHeight="1" x14ac:dyDescent="0.4">
      <c r="A341" s="2">
        <v>337</v>
      </c>
      <c r="B341" s="3">
        <v>6020005103</v>
      </c>
      <c r="C341" s="4" t="s">
        <v>970</v>
      </c>
      <c r="D341" s="5" t="s">
        <v>971</v>
      </c>
      <c r="E341" s="5" t="s">
        <v>972</v>
      </c>
      <c r="F341" s="4" t="s">
        <v>3350</v>
      </c>
      <c r="G341" s="46">
        <v>310.83999999999997</v>
      </c>
      <c r="H341" s="125">
        <v>37</v>
      </c>
      <c r="I341" s="7">
        <v>3.5</v>
      </c>
      <c r="J341" s="8">
        <f t="shared" si="23"/>
        <v>129.5</v>
      </c>
      <c r="K341" s="8">
        <f t="shared" si="22"/>
        <v>9.0650000000000013</v>
      </c>
      <c r="L341" s="8">
        <f t="shared" si="20"/>
        <v>138.57</v>
      </c>
      <c r="M341" s="8">
        <f t="shared" si="21"/>
        <v>449.40999999999997</v>
      </c>
      <c r="N341" s="7">
        <v>449.41</v>
      </c>
      <c r="O341" s="1"/>
      <c r="P341" s="1">
        <v>1</v>
      </c>
      <c r="AB341" s="1"/>
    </row>
    <row r="342" spans="1:28" ht="24" customHeight="1" x14ac:dyDescent="0.4">
      <c r="A342" s="2">
        <v>338</v>
      </c>
      <c r="B342" s="3">
        <v>6020005104</v>
      </c>
      <c r="C342" s="4" t="s">
        <v>973</v>
      </c>
      <c r="D342" s="5" t="s">
        <v>974</v>
      </c>
      <c r="E342" s="5" t="s">
        <v>975</v>
      </c>
      <c r="F342" s="4" t="s">
        <v>3376</v>
      </c>
      <c r="G342" s="46">
        <v>681.61</v>
      </c>
      <c r="H342" s="125">
        <v>38</v>
      </c>
      <c r="I342" s="7">
        <v>3.5</v>
      </c>
      <c r="J342" s="8">
        <f t="shared" si="23"/>
        <v>133</v>
      </c>
      <c r="K342" s="8">
        <f t="shared" si="22"/>
        <v>9.31</v>
      </c>
      <c r="L342" s="8">
        <f t="shared" si="20"/>
        <v>142.31</v>
      </c>
      <c r="M342" s="8">
        <f t="shared" si="21"/>
        <v>823.92000000000007</v>
      </c>
      <c r="N342" s="7">
        <v>823.92</v>
      </c>
      <c r="O342" s="1"/>
      <c r="P342" s="1">
        <v>0</v>
      </c>
      <c r="AB342" s="1"/>
    </row>
    <row r="343" spans="1:28" ht="24" customHeight="1" x14ac:dyDescent="0.4">
      <c r="A343" s="2">
        <v>339</v>
      </c>
      <c r="B343" s="3">
        <v>6020005105</v>
      </c>
      <c r="C343" s="4" t="s">
        <v>976</v>
      </c>
      <c r="D343" s="5" t="s">
        <v>977</v>
      </c>
      <c r="E343" s="5" t="s">
        <v>978</v>
      </c>
      <c r="F343" s="4" t="s">
        <v>50</v>
      </c>
      <c r="G343" s="46">
        <v>7.5</v>
      </c>
      <c r="H343" s="125">
        <v>0</v>
      </c>
      <c r="I343" s="7">
        <v>3.5</v>
      </c>
      <c r="J343" s="8">
        <f t="shared" si="23"/>
        <v>0</v>
      </c>
      <c r="K343" s="8">
        <f t="shared" si="22"/>
        <v>0</v>
      </c>
      <c r="L343" s="8">
        <f t="shared" si="20"/>
        <v>0</v>
      </c>
      <c r="M343" s="8">
        <f t="shared" si="21"/>
        <v>7.5</v>
      </c>
      <c r="N343" s="7">
        <v>7.5</v>
      </c>
      <c r="O343" s="1"/>
      <c r="P343" s="1">
        <v>1</v>
      </c>
      <c r="AB343" s="1"/>
    </row>
    <row r="344" spans="1:28" ht="24" customHeight="1" x14ac:dyDescent="0.4">
      <c r="A344" s="2">
        <v>340</v>
      </c>
      <c r="B344" s="3">
        <v>6020005106</v>
      </c>
      <c r="C344" s="4" t="s">
        <v>980</v>
      </c>
      <c r="D344" s="5" t="s">
        <v>981</v>
      </c>
      <c r="E344" s="5" t="s">
        <v>982</v>
      </c>
      <c r="F344" s="4" t="s">
        <v>3347</v>
      </c>
      <c r="G344" s="46">
        <v>393.25</v>
      </c>
      <c r="H344" s="125">
        <v>9</v>
      </c>
      <c r="I344" s="7">
        <v>3.5</v>
      </c>
      <c r="J344" s="8">
        <f t="shared" si="23"/>
        <v>31.5</v>
      </c>
      <c r="K344" s="8">
        <f t="shared" si="22"/>
        <v>2.2050000000000001</v>
      </c>
      <c r="L344" s="8">
        <f t="shared" si="20"/>
        <v>33.71</v>
      </c>
      <c r="M344" s="8">
        <f t="shared" si="21"/>
        <v>426.96</v>
      </c>
      <c r="N344" s="7">
        <v>426.96</v>
      </c>
      <c r="O344" s="1"/>
      <c r="P344" s="1">
        <v>0</v>
      </c>
      <c r="AB344" s="1"/>
    </row>
    <row r="345" spans="1:28" ht="24" customHeight="1" x14ac:dyDescent="0.4">
      <c r="A345" s="2">
        <v>341</v>
      </c>
      <c r="B345" s="3">
        <v>6020005107</v>
      </c>
      <c r="C345" s="4" t="s">
        <v>983</v>
      </c>
      <c r="D345" s="5" t="s">
        <v>984</v>
      </c>
      <c r="E345" s="5" t="s">
        <v>985</v>
      </c>
      <c r="F345" s="4" t="s">
        <v>3350</v>
      </c>
      <c r="G345" s="46">
        <v>273.39</v>
      </c>
      <c r="H345" s="125">
        <v>29</v>
      </c>
      <c r="I345" s="7">
        <v>3.5</v>
      </c>
      <c r="J345" s="8">
        <f t="shared" si="23"/>
        <v>101.5</v>
      </c>
      <c r="K345" s="8">
        <f t="shared" si="22"/>
        <v>7.1050000000000004</v>
      </c>
      <c r="L345" s="8">
        <f t="shared" si="20"/>
        <v>108.61</v>
      </c>
      <c r="M345" s="8">
        <f t="shared" si="21"/>
        <v>382</v>
      </c>
      <c r="N345" s="7">
        <v>382</v>
      </c>
      <c r="O345" s="1"/>
      <c r="P345" s="1">
        <v>1</v>
      </c>
      <c r="AB345" s="1"/>
    </row>
    <row r="346" spans="1:28" ht="24" customHeight="1" x14ac:dyDescent="0.4">
      <c r="A346" s="2">
        <v>342</v>
      </c>
      <c r="B346" s="3">
        <v>6020005108</v>
      </c>
      <c r="C346" s="4" t="s">
        <v>986</v>
      </c>
      <c r="D346" s="5" t="s">
        <v>987</v>
      </c>
      <c r="E346" s="5" t="s">
        <v>988</v>
      </c>
      <c r="F346" s="4" t="s">
        <v>69</v>
      </c>
      <c r="G346" s="46">
        <v>0</v>
      </c>
      <c r="H346" s="125">
        <v>19</v>
      </c>
      <c r="I346" s="7">
        <v>3.5</v>
      </c>
      <c r="J346" s="8">
        <f t="shared" si="23"/>
        <v>66.5</v>
      </c>
      <c r="K346" s="8">
        <f t="shared" si="22"/>
        <v>4.6550000000000002</v>
      </c>
      <c r="L346" s="8">
        <f t="shared" si="20"/>
        <v>71.160000000000011</v>
      </c>
      <c r="M346" s="8">
        <f t="shared" si="21"/>
        <v>71.160000000000011</v>
      </c>
      <c r="N346" s="7">
        <v>71.16</v>
      </c>
      <c r="O346" s="1"/>
      <c r="P346" s="1">
        <v>0</v>
      </c>
      <c r="AB346" s="1"/>
    </row>
    <row r="347" spans="1:28" ht="24" customHeight="1" x14ac:dyDescent="0.4">
      <c r="A347" s="2">
        <v>343</v>
      </c>
      <c r="B347" s="3">
        <v>6020005109</v>
      </c>
      <c r="C347" s="4" t="s">
        <v>989</v>
      </c>
      <c r="D347" s="5" t="s">
        <v>990</v>
      </c>
      <c r="E347" s="5" t="s">
        <v>991</v>
      </c>
      <c r="F347" s="4" t="s">
        <v>3257</v>
      </c>
      <c r="G347" s="46">
        <v>741.54</v>
      </c>
      <c r="H347" s="125">
        <v>0</v>
      </c>
      <c r="I347" s="7">
        <v>3.5</v>
      </c>
      <c r="J347" s="8">
        <f t="shared" si="23"/>
        <v>0</v>
      </c>
      <c r="K347" s="8">
        <f t="shared" si="22"/>
        <v>0</v>
      </c>
      <c r="L347" s="8">
        <f t="shared" si="20"/>
        <v>0</v>
      </c>
      <c r="M347" s="8">
        <f t="shared" si="21"/>
        <v>741.54</v>
      </c>
      <c r="N347" s="7">
        <v>741.54</v>
      </c>
      <c r="O347" s="1"/>
      <c r="P347" s="1">
        <v>1</v>
      </c>
      <c r="AB347" s="1"/>
    </row>
    <row r="348" spans="1:28" ht="24" customHeight="1" x14ac:dyDescent="0.4">
      <c r="A348" s="2">
        <v>344</v>
      </c>
      <c r="B348" s="3">
        <v>6020005110</v>
      </c>
      <c r="C348" s="4" t="s">
        <v>992</v>
      </c>
      <c r="D348" s="5" t="s">
        <v>327</v>
      </c>
      <c r="E348" s="5" t="s">
        <v>993</v>
      </c>
      <c r="F348" s="4" t="s">
        <v>69</v>
      </c>
      <c r="G348" s="46">
        <v>0</v>
      </c>
      <c r="H348" s="125">
        <v>20</v>
      </c>
      <c r="I348" s="7">
        <v>3.5</v>
      </c>
      <c r="J348" s="8">
        <f t="shared" si="23"/>
        <v>70</v>
      </c>
      <c r="K348" s="8">
        <f t="shared" si="22"/>
        <v>4.9000000000000004</v>
      </c>
      <c r="L348" s="8">
        <f t="shared" si="20"/>
        <v>74.900000000000006</v>
      </c>
      <c r="M348" s="8">
        <f t="shared" si="21"/>
        <v>74.900000000000006</v>
      </c>
      <c r="N348" s="7">
        <v>74.900000000000006</v>
      </c>
      <c r="O348" s="1"/>
      <c r="P348" s="1">
        <v>0</v>
      </c>
      <c r="AB348" s="1"/>
    </row>
    <row r="349" spans="1:28" ht="24" customHeight="1" x14ac:dyDescent="0.4">
      <c r="A349" s="2">
        <v>345</v>
      </c>
      <c r="B349" s="3">
        <v>6020005111</v>
      </c>
      <c r="C349" s="4" t="s">
        <v>994</v>
      </c>
      <c r="D349" s="5" t="s">
        <v>327</v>
      </c>
      <c r="E349" s="5" t="s">
        <v>995</v>
      </c>
      <c r="F349" s="4" t="s">
        <v>996</v>
      </c>
      <c r="G349" s="46">
        <v>614.17999999999995</v>
      </c>
      <c r="H349" s="125">
        <v>1</v>
      </c>
      <c r="I349" s="7">
        <v>3.5</v>
      </c>
      <c r="J349" s="8">
        <f t="shared" si="23"/>
        <v>3.5</v>
      </c>
      <c r="K349" s="8">
        <f t="shared" si="22"/>
        <v>0.24500000000000002</v>
      </c>
      <c r="L349" s="8">
        <f t="shared" si="20"/>
        <v>3.75</v>
      </c>
      <c r="M349" s="8">
        <f t="shared" si="21"/>
        <v>617.92999999999995</v>
      </c>
      <c r="N349" s="7">
        <v>617.92999999999995</v>
      </c>
      <c r="O349" s="1"/>
      <c r="P349" s="1">
        <v>1</v>
      </c>
      <c r="AB349" s="1"/>
    </row>
    <row r="350" spans="1:28" ht="24" customHeight="1" x14ac:dyDescent="0.4">
      <c r="A350" s="2">
        <v>346</v>
      </c>
      <c r="B350" s="3">
        <v>6020005112</v>
      </c>
      <c r="C350" s="4" t="s">
        <v>997</v>
      </c>
      <c r="D350" s="5" t="s">
        <v>998</v>
      </c>
      <c r="E350" s="5" t="s">
        <v>999</v>
      </c>
      <c r="F350" s="4" t="s">
        <v>588</v>
      </c>
      <c r="G350" s="46">
        <v>516.80999999999995</v>
      </c>
      <c r="H350" s="125">
        <v>33</v>
      </c>
      <c r="I350" s="7">
        <v>3.5</v>
      </c>
      <c r="J350" s="8">
        <f t="shared" si="23"/>
        <v>115.5</v>
      </c>
      <c r="K350" s="8">
        <f t="shared" si="22"/>
        <v>8.0850000000000009</v>
      </c>
      <c r="L350" s="8">
        <f t="shared" si="20"/>
        <v>123.59</v>
      </c>
      <c r="M350" s="8">
        <f t="shared" si="21"/>
        <v>640.4</v>
      </c>
      <c r="N350" s="7">
        <v>640.4</v>
      </c>
      <c r="O350" s="1"/>
      <c r="P350" s="1">
        <v>0</v>
      </c>
      <c r="AB350" s="1"/>
    </row>
    <row r="351" spans="1:28" ht="24" customHeight="1" x14ac:dyDescent="0.4">
      <c r="A351" s="2">
        <v>347</v>
      </c>
      <c r="B351" s="3">
        <v>6020005113</v>
      </c>
      <c r="C351" s="4" t="s">
        <v>1000</v>
      </c>
      <c r="D351" s="5" t="s">
        <v>998</v>
      </c>
      <c r="E351" s="5" t="s">
        <v>1001</v>
      </c>
      <c r="F351" s="4" t="s">
        <v>3347</v>
      </c>
      <c r="G351" s="46">
        <v>951.25</v>
      </c>
      <c r="H351" s="125">
        <v>20</v>
      </c>
      <c r="I351" s="7">
        <v>3.5</v>
      </c>
      <c r="J351" s="8">
        <f t="shared" si="23"/>
        <v>70</v>
      </c>
      <c r="K351" s="8">
        <f t="shared" si="22"/>
        <v>4.9000000000000004</v>
      </c>
      <c r="L351" s="8">
        <f t="shared" si="20"/>
        <v>74.900000000000006</v>
      </c>
      <c r="M351" s="8">
        <f t="shared" si="21"/>
        <v>1026.1500000000001</v>
      </c>
      <c r="N351" s="7">
        <v>1026.1500000000001</v>
      </c>
      <c r="O351" s="1"/>
      <c r="P351" s="1">
        <v>1</v>
      </c>
      <c r="AB351" s="1"/>
    </row>
    <row r="352" spans="1:28" ht="24" customHeight="1" x14ac:dyDescent="0.4">
      <c r="A352" s="2">
        <v>348</v>
      </c>
      <c r="B352" s="3">
        <v>6020005114</v>
      </c>
      <c r="C352" s="4" t="s">
        <v>1002</v>
      </c>
      <c r="D352" s="5" t="s">
        <v>998</v>
      </c>
      <c r="E352" s="5" t="s">
        <v>1003</v>
      </c>
      <c r="F352" s="4" t="s">
        <v>3347</v>
      </c>
      <c r="G352" s="46">
        <v>269.67</v>
      </c>
      <c r="H352" s="125">
        <v>3</v>
      </c>
      <c r="I352" s="7">
        <v>3.5</v>
      </c>
      <c r="J352" s="8">
        <f t="shared" si="23"/>
        <v>10.5</v>
      </c>
      <c r="K352" s="8">
        <f t="shared" si="22"/>
        <v>0.7350000000000001</v>
      </c>
      <c r="L352" s="8">
        <f t="shared" si="20"/>
        <v>11.24</v>
      </c>
      <c r="M352" s="8">
        <f t="shared" si="21"/>
        <v>280.91000000000003</v>
      </c>
      <c r="N352" s="7">
        <v>280.91000000000003</v>
      </c>
      <c r="O352" s="1"/>
      <c r="P352" s="1">
        <v>0</v>
      </c>
      <c r="AB352" s="1"/>
    </row>
    <row r="353" spans="1:28" ht="24" customHeight="1" x14ac:dyDescent="0.4">
      <c r="A353" s="2">
        <v>349</v>
      </c>
      <c r="B353" s="3">
        <v>6020005115</v>
      </c>
      <c r="C353" s="4" t="s">
        <v>1004</v>
      </c>
      <c r="D353" s="5" t="s">
        <v>998</v>
      </c>
      <c r="E353" s="5" t="s">
        <v>1005</v>
      </c>
      <c r="F353" s="4" t="s">
        <v>3347</v>
      </c>
      <c r="G353" s="46">
        <v>704.07</v>
      </c>
      <c r="H353" s="125">
        <v>18</v>
      </c>
      <c r="I353" s="7">
        <v>3.5</v>
      </c>
      <c r="J353" s="8">
        <f t="shared" si="23"/>
        <v>63</v>
      </c>
      <c r="K353" s="8">
        <f t="shared" si="22"/>
        <v>4.41</v>
      </c>
      <c r="L353" s="8">
        <f t="shared" si="20"/>
        <v>67.41</v>
      </c>
      <c r="M353" s="8">
        <f t="shared" si="21"/>
        <v>771.48</v>
      </c>
      <c r="N353" s="7">
        <v>771.48</v>
      </c>
      <c r="O353" s="1"/>
      <c r="P353" s="1">
        <v>1</v>
      </c>
      <c r="AB353" s="1"/>
    </row>
    <row r="354" spans="1:28" ht="24" customHeight="1" x14ac:dyDescent="0.4">
      <c r="A354" s="2">
        <v>350</v>
      </c>
      <c r="B354" s="3">
        <v>6020005116</v>
      </c>
      <c r="C354" s="4" t="s">
        <v>1006</v>
      </c>
      <c r="D354" s="5" t="s">
        <v>1007</v>
      </c>
      <c r="E354" s="5" t="s">
        <v>1008</v>
      </c>
      <c r="F354" s="4" t="s">
        <v>3347</v>
      </c>
      <c r="G354" s="46">
        <v>689.11</v>
      </c>
      <c r="H354" s="125">
        <v>15</v>
      </c>
      <c r="I354" s="7">
        <v>3.5</v>
      </c>
      <c r="J354" s="8">
        <f t="shared" si="23"/>
        <v>52.5</v>
      </c>
      <c r="K354" s="8">
        <f t="shared" si="22"/>
        <v>3.6750000000000003</v>
      </c>
      <c r="L354" s="8">
        <f t="shared" si="20"/>
        <v>56.18</v>
      </c>
      <c r="M354" s="8">
        <f t="shared" si="21"/>
        <v>745.29</v>
      </c>
      <c r="N354" s="7">
        <v>745.29</v>
      </c>
      <c r="O354" s="1"/>
      <c r="P354" s="1">
        <v>0</v>
      </c>
      <c r="AB354" s="1"/>
    </row>
    <row r="355" spans="1:28" ht="24" customHeight="1" x14ac:dyDescent="0.4">
      <c r="A355" s="2">
        <v>351</v>
      </c>
      <c r="B355" s="3">
        <v>6020005117</v>
      </c>
      <c r="C355" s="4" t="s">
        <v>1009</v>
      </c>
      <c r="D355" s="5" t="s">
        <v>1010</v>
      </c>
      <c r="E355" s="5" t="s">
        <v>1011</v>
      </c>
      <c r="F355" s="4" t="s">
        <v>3347</v>
      </c>
      <c r="G355" s="46">
        <v>415.74</v>
      </c>
      <c r="H355" s="125">
        <v>7</v>
      </c>
      <c r="I355" s="7">
        <v>3.5</v>
      </c>
      <c r="J355" s="8">
        <f t="shared" si="23"/>
        <v>24.5</v>
      </c>
      <c r="K355" s="8">
        <f t="shared" si="22"/>
        <v>1.7150000000000001</v>
      </c>
      <c r="L355" s="8">
        <f t="shared" si="20"/>
        <v>26.220000000000002</v>
      </c>
      <c r="M355" s="8">
        <f t="shared" si="21"/>
        <v>441.96000000000004</v>
      </c>
      <c r="N355" s="7">
        <v>441.96</v>
      </c>
      <c r="O355" s="1"/>
      <c r="P355" s="1">
        <v>1</v>
      </c>
      <c r="AB355" s="1"/>
    </row>
    <row r="356" spans="1:28" ht="24" customHeight="1" x14ac:dyDescent="0.4">
      <c r="A356" s="2">
        <v>352</v>
      </c>
      <c r="B356" s="3">
        <v>6020005118</v>
      </c>
      <c r="C356" s="4" t="s">
        <v>1012</v>
      </c>
      <c r="D356" s="5" t="s">
        <v>1013</v>
      </c>
      <c r="E356" s="5" t="s">
        <v>1014</v>
      </c>
      <c r="F356" s="4" t="s">
        <v>3347</v>
      </c>
      <c r="G356" s="46">
        <v>1131.02</v>
      </c>
      <c r="H356" s="125">
        <v>17</v>
      </c>
      <c r="I356" s="7">
        <v>3.5</v>
      </c>
      <c r="J356" s="8">
        <f t="shared" si="23"/>
        <v>59.5</v>
      </c>
      <c r="K356" s="8">
        <f t="shared" si="22"/>
        <v>4.165</v>
      </c>
      <c r="L356" s="8">
        <f t="shared" si="20"/>
        <v>63.669999999999995</v>
      </c>
      <c r="M356" s="8">
        <f t="shared" si="21"/>
        <v>1194.69</v>
      </c>
      <c r="N356" s="7">
        <v>1194.69</v>
      </c>
      <c r="O356" s="1"/>
      <c r="P356" s="1">
        <v>0</v>
      </c>
      <c r="AB356" s="1"/>
    </row>
    <row r="357" spans="1:28" ht="24" customHeight="1" x14ac:dyDescent="0.4">
      <c r="A357" s="2">
        <v>353</v>
      </c>
      <c r="B357" s="3">
        <v>6020005119</v>
      </c>
      <c r="C357" s="4" t="s">
        <v>1015</v>
      </c>
      <c r="D357" s="5" t="s">
        <v>52</v>
      </c>
      <c r="E357" s="5" t="s">
        <v>1016</v>
      </c>
      <c r="F357" s="4" t="s">
        <v>3353</v>
      </c>
      <c r="G357" s="46">
        <v>232.21</v>
      </c>
      <c r="H357" s="125">
        <v>10</v>
      </c>
      <c r="I357" s="7">
        <v>3.5</v>
      </c>
      <c r="J357" s="8">
        <f t="shared" si="23"/>
        <v>35</v>
      </c>
      <c r="K357" s="8">
        <f t="shared" si="22"/>
        <v>2.4500000000000002</v>
      </c>
      <c r="L357" s="8">
        <f t="shared" si="20"/>
        <v>37.450000000000003</v>
      </c>
      <c r="M357" s="8">
        <f t="shared" si="21"/>
        <v>269.66000000000003</v>
      </c>
      <c r="N357" s="7">
        <v>269.66000000000003</v>
      </c>
      <c r="O357" s="1"/>
      <c r="P357" s="1">
        <v>1</v>
      </c>
      <c r="AB357" s="1"/>
    </row>
    <row r="358" spans="1:28" ht="24" customHeight="1" x14ac:dyDescent="0.4">
      <c r="A358" s="2">
        <v>354</v>
      </c>
      <c r="B358" s="3">
        <v>6020005120</v>
      </c>
      <c r="C358" s="4" t="s">
        <v>1017</v>
      </c>
      <c r="D358" s="5" t="s">
        <v>1018</v>
      </c>
      <c r="E358" s="5" t="s">
        <v>1019</v>
      </c>
      <c r="F358" s="4" t="s">
        <v>3352</v>
      </c>
      <c r="G358" s="46">
        <v>71.16</v>
      </c>
      <c r="H358" s="125">
        <v>18</v>
      </c>
      <c r="I358" s="7">
        <v>3.5</v>
      </c>
      <c r="J358" s="8">
        <f t="shared" si="23"/>
        <v>63</v>
      </c>
      <c r="K358" s="8">
        <f t="shared" si="22"/>
        <v>4.41</v>
      </c>
      <c r="L358" s="8">
        <f t="shared" si="20"/>
        <v>67.41</v>
      </c>
      <c r="M358" s="8">
        <f t="shared" si="21"/>
        <v>138.57</v>
      </c>
      <c r="N358" s="7">
        <v>138.57</v>
      </c>
      <c r="O358" s="1"/>
      <c r="P358" s="1">
        <v>0</v>
      </c>
      <c r="AB358" s="1"/>
    </row>
    <row r="359" spans="1:28" ht="24" customHeight="1" x14ac:dyDescent="0.4">
      <c r="A359" s="2">
        <v>355</v>
      </c>
      <c r="B359" s="3">
        <v>6020005121</v>
      </c>
      <c r="C359" s="4" t="s">
        <v>1020</v>
      </c>
      <c r="D359" s="5" t="s">
        <v>1021</v>
      </c>
      <c r="E359" s="5" t="s">
        <v>1022</v>
      </c>
      <c r="F359" s="4" t="s">
        <v>69</v>
      </c>
      <c r="G359" s="46">
        <v>0</v>
      </c>
      <c r="H359" s="125">
        <v>13</v>
      </c>
      <c r="I359" s="7">
        <v>3.5</v>
      </c>
      <c r="J359" s="8">
        <f t="shared" si="23"/>
        <v>45.5</v>
      </c>
      <c r="K359" s="8">
        <f t="shared" si="22"/>
        <v>3.1850000000000005</v>
      </c>
      <c r="L359" s="8">
        <f t="shared" si="20"/>
        <v>48.69</v>
      </c>
      <c r="M359" s="8">
        <f t="shared" si="21"/>
        <v>48.69</v>
      </c>
      <c r="N359" s="7">
        <v>48.69</v>
      </c>
      <c r="O359" s="1"/>
      <c r="P359" s="1">
        <v>1</v>
      </c>
      <c r="AB359" s="1"/>
    </row>
    <row r="360" spans="1:28" ht="24" customHeight="1" x14ac:dyDescent="0.4">
      <c r="A360" s="2">
        <v>356</v>
      </c>
      <c r="B360" s="3">
        <v>6020005122</v>
      </c>
      <c r="C360" s="4" t="s">
        <v>1023</v>
      </c>
      <c r="D360" s="5" t="s">
        <v>1024</v>
      </c>
      <c r="E360" s="5" t="s">
        <v>1025</v>
      </c>
      <c r="F360" s="4" t="s">
        <v>3347</v>
      </c>
      <c r="G360" s="46">
        <v>1041.1400000000001</v>
      </c>
      <c r="H360" s="125">
        <v>20</v>
      </c>
      <c r="I360" s="7">
        <v>3.5</v>
      </c>
      <c r="J360" s="8">
        <f t="shared" si="23"/>
        <v>70</v>
      </c>
      <c r="K360" s="8">
        <f t="shared" si="22"/>
        <v>4.9000000000000004</v>
      </c>
      <c r="L360" s="8">
        <f t="shared" si="20"/>
        <v>74.900000000000006</v>
      </c>
      <c r="M360" s="8">
        <f t="shared" si="21"/>
        <v>1116.0400000000002</v>
      </c>
      <c r="N360" s="7">
        <v>1116.04</v>
      </c>
      <c r="O360" s="1"/>
      <c r="P360" s="1">
        <v>0</v>
      </c>
      <c r="AB360" s="1"/>
    </row>
    <row r="361" spans="1:28" ht="24" customHeight="1" x14ac:dyDescent="0.4">
      <c r="A361" s="2">
        <v>357</v>
      </c>
      <c r="B361" s="3">
        <v>6020005123</v>
      </c>
      <c r="C361" s="4" t="s">
        <v>1026</v>
      </c>
      <c r="D361" s="5" t="s">
        <v>1027</v>
      </c>
      <c r="E361" s="5" t="s">
        <v>1028</v>
      </c>
      <c r="F361" s="4" t="s">
        <v>69</v>
      </c>
      <c r="G361" s="46">
        <v>0</v>
      </c>
      <c r="H361" s="125">
        <v>7</v>
      </c>
      <c r="I361" s="7">
        <v>3.5</v>
      </c>
      <c r="J361" s="8">
        <f t="shared" si="23"/>
        <v>24.5</v>
      </c>
      <c r="K361" s="8">
        <f t="shared" si="22"/>
        <v>1.7150000000000001</v>
      </c>
      <c r="L361" s="8">
        <f t="shared" si="20"/>
        <v>26.220000000000002</v>
      </c>
      <c r="M361" s="8">
        <f t="shared" si="21"/>
        <v>26.220000000000002</v>
      </c>
      <c r="N361" s="7">
        <v>26.22</v>
      </c>
      <c r="O361" s="1"/>
      <c r="P361" s="1">
        <v>1</v>
      </c>
      <c r="AB361" s="1"/>
    </row>
    <row r="362" spans="1:28" ht="24" customHeight="1" x14ac:dyDescent="0.4">
      <c r="A362" s="2">
        <v>358</v>
      </c>
      <c r="B362" s="3">
        <v>6020005124</v>
      </c>
      <c r="C362" s="4" t="s">
        <v>1029</v>
      </c>
      <c r="D362" s="5" t="s">
        <v>1027</v>
      </c>
      <c r="E362" s="5" t="s">
        <v>1030</v>
      </c>
      <c r="F362" s="123" t="s">
        <v>3377</v>
      </c>
      <c r="G362" s="46">
        <v>48.72</v>
      </c>
      <c r="H362" s="125">
        <v>1</v>
      </c>
      <c r="I362" s="7">
        <v>3.5</v>
      </c>
      <c r="J362" s="8">
        <f t="shared" si="23"/>
        <v>3.5</v>
      </c>
      <c r="K362" s="8">
        <f t="shared" si="22"/>
        <v>0.24500000000000002</v>
      </c>
      <c r="L362" s="8">
        <f t="shared" si="20"/>
        <v>3.75</v>
      </c>
      <c r="M362" s="8">
        <f t="shared" si="21"/>
        <v>52.47</v>
      </c>
      <c r="N362" s="7">
        <v>52.47</v>
      </c>
      <c r="O362" s="1"/>
      <c r="P362" s="1">
        <v>0</v>
      </c>
      <c r="AB362" s="1"/>
    </row>
    <row r="363" spans="1:28" ht="24" customHeight="1" x14ac:dyDescent="0.4">
      <c r="A363" s="2">
        <v>359</v>
      </c>
      <c r="B363" s="3">
        <v>6020005125</v>
      </c>
      <c r="C363" s="4" t="s">
        <v>1031</v>
      </c>
      <c r="D363" s="5" t="s">
        <v>1027</v>
      </c>
      <c r="E363" s="5" t="s">
        <v>1032</v>
      </c>
      <c r="F363" s="4" t="s">
        <v>3363</v>
      </c>
      <c r="G363" s="46">
        <v>116.11</v>
      </c>
      <c r="H363" s="125">
        <v>4</v>
      </c>
      <c r="I363" s="7">
        <v>3.5</v>
      </c>
      <c r="J363" s="8">
        <f t="shared" si="23"/>
        <v>14</v>
      </c>
      <c r="K363" s="8">
        <f t="shared" si="22"/>
        <v>0.98000000000000009</v>
      </c>
      <c r="L363" s="8">
        <f t="shared" si="20"/>
        <v>14.98</v>
      </c>
      <c r="M363" s="8">
        <f t="shared" si="21"/>
        <v>131.09</v>
      </c>
      <c r="N363" s="7">
        <v>131.09</v>
      </c>
      <c r="O363" s="1"/>
      <c r="P363" s="1">
        <v>1</v>
      </c>
      <c r="AB363" s="1"/>
    </row>
    <row r="364" spans="1:28" ht="24" customHeight="1" x14ac:dyDescent="0.4">
      <c r="A364" s="2">
        <v>360</v>
      </c>
      <c r="B364" s="3">
        <v>6020005126</v>
      </c>
      <c r="C364" s="4" t="s">
        <v>1033</v>
      </c>
      <c r="D364" s="5" t="s">
        <v>1027</v>
      </c>
      <c r="E364" s="5" t="s">
        <v>1034</v>
      </c>
      <c r="F364" s="4" t="s">
        <v>3353</v>
      </c>
      <c r="G364" s="46">
        <v>29.98</v>
      </c>
      <c r="H364" s="125">
        <v>7</v>
      </c>
      <c r="I364" s="7">
        <v>3.5</v>
      </c>
      <c r="J364" s="8">
        <f t="shared" si="23"/>
        <v>24.5</v>
      </c>
      <c r="K364" s="8">
        <f t="shared" si="22"/>
        <v>1.7150000000000001</v>
      </c>
      <c r="L364" s="8">
        <f t="shared" si="20"/>
        <v>26.220000000000002</v>
      </c>
      <c r="M364" s="8">
        <f t="shared" si="21"/>
        <v>56.2</v>
      </c>
      <c r="N364" s="7">
        <v>56.2</v>
      </c>
      <c r="O364" s="1"/>
      <c r="P364" s="1">
        <v>0</v>
      </c>
      <c r="AB364" s="1"/>
    </row>
    <row r="365" spans="1:28" ht="24" customHeight="1" x14ac:dyDescent="0.4">
      <c r="A365" s="2">
        <v>361</v>
      </c>
      <c r="B365" s="3">
        <v>6020005127</v>
      </c>
      <c r="C365" s="4" t="s">
        <v>1035</v>
      </c>
      <c r="D365" s="5" t="s">
        <v>1027</v>
      </c>
      <c r="E365" s="5" t="s">
        <v>1036</v>
      </c>
      <c r="F365" s="4" t="s">
        <v>3350</v>
      </c>
      <c r="G365" s="46">
        <v>26.22</v>
      </c>
      <c r="H365" s="125">
        <v>1</v>
      </c>
      <c r="I365" s="7">
        <v>3.5</v>
      </c>
      <c r="J365" s="8">
        <f t="shared" si="23"/>
        <v>3.5</v>
      </c>
      <c r="K365" s="8">
        <f t="shared" si="22"/>
        <v>0.24500000000000002</v>
      </c>
      <c r="L365" s="8">
        <f t="shared" si="20"/>
        <v>3.75</v>
      </c>
      <c r="M365" s="8">
        <f t="shared" si="21"/>
        <v>29.97</v>
      </c>
      <c r="N365" s="7">
        <v>29.97</v>
      </c>
      <c r="O365" s="1"/>
      <c r="P365" s="1">
        <v>1</v>
      </c>
      <c r="AB365" s="1"/>
    </row>
    <row r="366" spans="1:28" ht="24" customHeight="1" x14ac:dyDescent="0.4">
      <c r="A366" s="2">
        <v>362</v>
      </c>
      <c r="B366" s="3">
        <v>6020005128</v>
      </c>
      <c r="C366" s="4" t="s">
        <v>1037</v>
      </c>
      <c r="D366" s="5" t="s">
        <v>1027</v>
      </c>
      <c r="E366" s="5" t="s">
        <v>1038</v>
      </c>
      <c r="F366" s="4" t="s">
        <v>69</v>
      </c>
      <c r="G366" s="46">
        <v>0</v>
      </c>
      <c r="H366" s="125">
        <v>2</v>
      </c>
      <c r="I366" s="7">
        <v>3.5</v>
      </c>
      <c r="J366" s="8">
        <f t="shared" si="23"/>
        <v>7</v>
      </c>
      <c r="K366" s="8">
        <f t="shared" si="22"/>
        <v>0.49000000000000005</v>
      </c>
      <c r="L366" s="8">
        <f t="shared" si="20"/>
        <v>7.49</v>
      </c>
      <c r="M366" s="8">
        <f t="shared" si="21"/>
        <v>7.49</v>
      </c>
      <c r="N366" s="7">
        <v>7.49</v>
      </c>
      <c r="O366" s="1"/>
      <c r="P366" s="1">
        <v>0</v>
      </c>
      <c r="AB366" s="1"/>
    </row>
    <row r="367" spans="1:28" ht="24" customHeight="1" x14ac:dyDescent="0.4">
      <c r="A367" s="2">
        <v>363</v>
      </c>
      <c r="B367" s="3">
        <v>6020005129</v>
      </c>
      <c r="C367" s="4" t="s">
        <v>1039</v>
      </c>
      <c r="D367" s="5" t="s">
        <v>1027</v>
      </c>
      <c r="E367" s="5" t="s">
        <v>1040</v>
      </c>
      <c r="F367" s="4" t="s">
        <v>69</v>
      </c>
      <c r="G367" s="46">
        <v>0</v>
      </c>
      <c r="H367" s="125">
        <v>9</v>
      </c>
      <c r="I367" s="7">
        <v>3.5</v>
      </c>
      <c r="J367" s="8">
        <f t="shared" si="23"/>
        <v>31.5</v>
      </c>
      <c r="K367" s="8">
        <f t="shared" si="22"/>
        <v>2.2050000000000001</v>
      </c>
      <c r="L367" s="8">
        <f t="shared" si="20"/>
        <v>33.71</v>
      </c>
      <c r="M367" s="8">
        <f t="shared" si="21"/>
        <v>33.71</v>
      </c>
      <c r="N367" s="7">
        <v>33.71</v>
      </c>
      <c r="O367" s="1"/>
      <c r="P367" s="1">
        <v>1</v>
      </c>
      <c r="AB367" s="1"/>
    </row>
    <row r="368" spans="1:28" ht="24" customHeight="1" x14ac:dyDescent="0.4">
      <c r="A368" s="2">
        <v>364</v>
      </c>
      <c r="B368" s="3">
        <v>6020005130</v>
      </c>
      <c r="C368" s="4" t="s">
        <v>1041</v>
      </c>
      <c r="D368" s="5" t="s">
        <v>1027</v>
      </c>
      <c r="E368" s="5" t="s">
        <v>1042</v>
      </c>
      <c r="F368" s="4" t="s">
        <v>69</v>
      </c>
      <c r="G368" s="46">
        <v>0</v>
      </c>
      <c r="H368" s="125">
        <v>3</v>
      </c>
      <c r="I368" s="7">
        <v>3.5</v>
      </c>
      <c r="J368" s="8">
        <f t="shared" si="23"/>
        <v>10.5</v>
      </c>
      <c r="K368" s="8">
        <f t="shared" si="22"/>
        <v>0.7350000000000001</v>
      </c>
      <c r="L368" s="8">
        <f t="shared" si="20"/>
        <v>11.24</v>
      </c>
      <c r="M368" s="8">
        <f t="shared" si="21"/>
        <v>11.24</v>
      </c>
      <c r="N368" s="7">
        <v>11.24</v>
      </c>
      <c r="O368" s="1"/>
      <c r="P368" s="1">
        <v>0</v>
      </c>
      <c r="AB368" s="1"/>
    </row>
    <row r="369" spans="1:28" ht="24" customHeight="1" x14ac:dyDescent="0.4">
      <c r="A369" s="2">
        <v>365</v>
      </c>
      <c r="B369" s="3">
        <v>6020005131</v>
      </c>
      <c r="C369" s="4" t="s">
        <v>1043</v>
      </c>
      <c r="D369" s="5" t="s">
        <v>1044</v>
      </c>
      <c r="E369" s="5" t="s">
        <v>1045</v>
      </c>
      <c r="F369" s="4" t="s">
        <v>3347</v>
      </c>
      <c r="G369" s="46">
        <v>449.42</v>
      </c>
      <c r="H369" s="125">
        <v>26</v>
      </c>
      <c r="I369" s="7">
        <v>3.5</v>
      </c>
      <c r="J369" s="8">
        <f t="shared" si="23"/>
        <v>91</v>
      </c>
      <c r="K369" s="8">
        <f t="shared" si="22"/>
        <v>6.370000000000001</v>
      </c>
      <c r="L369" s="8">
        <f t="shared" si="20"/>
        <v>97.37</v>
      </c>
      <c r="M369" s="8">
        <f t="shared" si="21"/>
        <v>546.79</v>
      </c>
      <c r="N369" s="7">
        <v>546.79</v>
      </c>
      <c r="O369" s="1"/>
      <c r="P369" s="1">
        <v>1</v>
      </c>
      <c r="AB369" s="1"/>
    </row>
    <row r="370" spans="1:28" ht="24" customHeight="1" x14ac:dyDescent="0.4">
      <c r="A370" s="2">
        <v>366</v>
      </c>
      <c r="B370" s="3">
        <v>6020005132</v>
      </c>
      <c r="C370" s="4" t="s">
        <v>1046</v>
      </c>
      <c r="D370" s="5" t="s">
        <v>1047</v>
      </c>
      <c r="E370" s="5" t="s">
        <v>1048</v>
      </c>
      <c r="F370" s="4" t="s">
        <v>69</v>
      </c>
      <c r="G370" s="46">
        <v>0</v>
      </c>
      <c r="H370" s="125">
        <v>24</v>
      </c>
      <c r="I370" s="7">
        <v>3.5</v>
      </c>
      <c r="J370" s="8">
        <f t="shared" si="23"/>
        <v>84</v>
      </c>
      <c r="K370" s="8">
        <f t="shared" si="22"/>
        <v>5.8800000000000008</v>
      </c>
      <c r="L370" s="8">
        <f t="shared" si="20"/>
        <v>89.88</v>
      </c>
      <c r="M370" s="8">
        <f t="shared" si="21"/>
        <v>89.88</v>
      </c>
      <c r="N370" s="7">
        <v>89.88</v>
      </c>
      <c r="O370" s="1"/>
      <c r="P370" s="1">
        <v>0</v>
      </c>
      <c r="AB370" s="1"/>
    </row>
    <row r="371" spans="1:28" ht="24" customHeight="1" x14ac:dyDescent="0.4">
      <c r="A371" s="2">
        <v>367</v>
      </c>
      <c r="B371" s="3">
        <v>6020005133</v>
      </c>
      <c r="C371" s="4" t="s">
        <v>1049</v>
      </c>
      <c r="D371" s="5" t="s">
        <v>1050</v>
      </c>
      <c r="E371" s="5" t="s">
        <v>1051</v>
      </c>
      <c r="F371" s="4" t="s">
        <v>3347</v>
      </c>
      <c r="G371" s="46">
        <v>3804.96</v>
      </c>
      <c r="H371" s="125">
        <v>52</v>
      </c>
      <c r="I371" s="7">
        <v>3.5</v>
      </c>
      <c r="J371" s="8">
        <f t="shared" si="23"/>
        <v>182</v>
      </c>
      <c r="K371" s="8">
        <f t="shared" si="22"/>
        <v>12.740000000000002</v>
      </c>
      <c r="L371" s="8">
        <f t="shared" si="20"/>
        <v>194.74</v>
      </c>
      <c r="M371" s="8">
        <f t="shared" si="21"/>
        <v>3999.7</v>
      </c>
      <c r="N371" s="7">
        <v>3999.7</v>
      </c>
      <c r="O371" s="1"/>
      <c r="P371" s="1">
        <v>1</v>
      </c>
      <c r="AB371" s="1"/>
    </row>
    <row r="372" spans="1:28" ht="24" customHeight="1" x14ac:dyDescent="0.4">
      <c r="A372" s="2">
        <v>368</v>
      </c>
      <c r="B372" s="3">
        <v>6020005134</v>
      </c>
      <c r="C372" s="4" t="s">
        <v>1052</v>
      </c>
      <c r="D372" s="5" t="s">
        <v>1053</v>
      </c>
      <c r="E372" s="5" t="s">
        <v>1054</v>
      </c>
      <c r="F372" s="4" t="s">
        <v>3347</v>
      </c>
      <c r="G372" s="46">
        <v>2134.6799999999998</v>
      </c>
      <c r="H372" s="125">
        <v>47</v>
      </c>
      <c r="I372" s="7">
        <v>3.5</v>
      </c>
      <c r="J372" s="8">
        <f t="shared" si="23"/>
        <v>164.5</v>
      </c>
      <c r="K372" s="8">
        <f t="shared" si="22"/>
        <v>11.515000000000001</v>
      </c>
      <c r="L372" s="8">
        <f t="shared" si="20"/>
        <v>176.01999999999998</v>
      </c>
      <c r="M372" s="8">
        <f t="shared" si="21"/>
        <v>2310.6999999999998</v>
      </c>
      <c r="N372" s="7">
        <v>2310.6999999999998</v>
      </c>
      <c r="O372" s="1"/>
      <c r="P372" s="1">
        <v>0</v>
      </c>
      <c r="AB372" s="1"/>
    </row>
    <row r="373" spans="1:28" ht="24" customHeight="1" x14ac:dyDescent="0.4">
      <c r="A373" s="2">
        <v>369</v>
      </c>
      <c r="B373" s="3">
        <v>6020005135</v>
      </c>
      <c r="C373" s="4" t="s">
        <v>1055</v>
      </c>
      <c r="D373" s="5" t="s">
        <v>1056</v>
      </c>
      <c r="E373" s="5" t="s">
        <v>1057</v>
      </c>
      <c r="F373" s="4" t="s">
        <v>3347</v>
      </c>
      <c r="G373" s="46">
        <v>1483.07</v>
      </c>
      <c r="H373" s="125">
        <v>12</v>
      </c>
      <c r="I373" s="7">
        <v>3.5</v>
      </c>
      <c r="J373" s="8">
        <f t="shared" si="23"/>
        <v>42</v>
      </c>
      <c r="K373" s="8">
        <f t="shared" si="22"/>
        <v>2.9400000000000004</v>
      </c>
      <c r="L373" s="8">
        <f t="shared" si="20"/>
        <v>44.94</v>
      </c>
      <c r="M373" s="8">
        <f t="shared" si="21"/>
        <v>1528.01</v>
      </c>
      <c r="N373" s="7">
        <v>1528.01</v>
      </c>
      <c r="O373" s="1"/>
      <c r="P373" s="1">
        <v>1</v>
      </c>
      <c r="AB373" s="1"/>
    </row>
    <row r="374" spans="1:28" ht="24" customHeight="1" x14ac:dyDescent="0.4">
      <c r="A374" s="2">
        <v>370</v>
      </c>
      <c r="B374" s="3">
        <v>6020005136</v>
      </c>
      <c r="C374" s="4" t="s">
        <v>1058</v>
      </c>
      <c r="D374" s="5" t="s">
        <v>1059</v>
      </c>
      <c r="E374" s="5" t="s">
        <v>1060</v>
      </c>
      <c r="F374" s="4" t="s">
        <v>3347</v>
      </c>
      <c r="G374" s="46">
        <v>835.16</v>
      </c>
      <c r="H374" s="125">
        <v>22</v>
      </c>
      <c r="I374" s="7">
        <v>3.5</v>
      </c>
      <c r="J374" s="8">
        <f t="shared" si="23"/>
        <v>77</v>
      </c>
      <c r="K374" s="8">
        <f t="shared" si="22"/>
        <v>5.3900000000000006</v>
      </c>
      <c r="L374" s="8">
        <f t="shared" si="20"/>
        <v>82.39</v>
      </c>
      <c r="M374" s="8">
        <f t="shared" si="21"/>
        <v>917.55</v>
      </c>
      <c r="N374" s="7">
        <v>917.55</v>
      </c>
      <c r="O374" s="1"/>
      <c r="P374" s="1">
        <v>0</v>
      </c>
      <c r="AB374" s="1"/>
    </row>
    <row r="375" spans="1:28" ht="24" customHeight="1" x14ac:dyDescent="0.4">
      <c r="A375" s="2">
        <v>371</v>
      </c>
      <c r="B375" s="3">
        <v>6020005137</v>
      </c>
      <c r="C375" s="4" t="s">
        <v>1061</v>
      </c>
      <c r="D375" s="5" t="s">
        <v>1050</v>
      </c>
      <c r="E375" s="5" t="s">
        <v>1062</v>
      </c>
      <c r="F375" s="4" t="s">
        <v>3347</v>
      </c>
      <c r="G375" s="46">
        <v>378.27</v>
      </c>
      <c r="H375" s="125">
        <v>8</v>
      </c>
      <c r="I375" s="7">
        <v>3.5</v>
      </c>
      <c r="J375" s="8">
        <f t="shared" si="23"/>
        <v>28</v>
      </c>
      <c r="K375" s="8">
        <f t="shared" si="22"/>
        <v>1.9600000000000002</v>
      </c>
      <c r="L375" s="8">
        <f t="shared" si="20"/>
        <v>29.96</v>
      </c>
      <c r="M375" s="8">
        <f t="shared" si="21"/>
        <v>408.22999999999996</v>
      </c>
      <c r="N375" s="7">
        <v>408.23</v>
      </c>
      <c r="O375" s="1"/>
      <c r="P375" s="1">
        <v>1</v>
      </c>
      <c r="AB375" s="1"/>
    </row>
    <row r="376" spans="1:28" ht="24" customHeight="1" x14ac:dyDescent="0.4">
      <c r="A376" s="2">
        <v>372</v>
      </c>
      <c r="B376" s="3">
        <v>6020005138</v>
      </c>
      <c r="C376" s="4" t="s">
        <v>1063</v>
      </c>
      <c r="D376" s="5" t="s">
        <v>1064</v>
      </c>
      <c r="E376" s="5" t="s">
        <v>1065</v>
      </c>
      <c r="F376" s="4" t="s">
        <v>69</v>
      </c>
      <c r="G376" s="46">
        <v>0</v>
      </c>
      <c r="H376" s="125">
        <v>27</v>
      </c>
      <c r="I376" s="7">
        <v>3.5</v>
      </c>
      <c r="J376" s="8">
        <f t="shared" si="23"/>
        <v>94.5</v>
      </c>
      <c r="K376" s="8">
        <f t="shared" si="22"/>
        <v>6.6150000000000002</v>
      </c>
      <c r="L376" s="8">
        <f t="shared" si="20"/>
        <v>101.12</v>
      </c>
      <c r="M376" s="8">
        <f t="shared" si="21"/>
        <v>101.12</v>
      </c>
      <c r="N376" s="7">
        <v>101.12</v>
      </c>
      <c r="O376" s="1"/>
      <c r="P376" s="1">
        <v>0</v>
      </c>
      <c r="AB376" s="1"/>
    </row>
    <row r="377" spans="1:28" ht="24" customHeight="1" x14ac:dyDescent="0.4">
      <c r="A377" s="2">
        <v>373</v>
      </c>
      <c r="B377" s="3">
        <v>6020005139</v>
      </c>
      <c r="C377" s="4" t="s">
        <v>1066</v>
      </c>
      <c r="D377" s="5" t="s">
        <v>1067</v>
      </c>
      <c r="E377" s="5" t="s">
        <v>1068</v>
      </c>
      <c r="F377" s="4" t="s">
        <v>3362</v>
      </c>
      <c r="G377" s="46">
        <v>1119.78</v>
      </c>
      <c r="H377" s="125">
        <v>39</v>
      </c>
      <c r="I377" s="7">
        <v>3.5</v>
      </c>
      <c r="J377" s="8">
        <f t="shared" si="23"/>
        <v>136.5</v>
      </c>
      <c r="K377" s="8">
        <f t="shared" si="22"/>
        <v>9.5550000000000015</v>
      </c>
      <c r="L377" s="8">
        <f t="shared" si="20"/>
        <v>146.06</v>
      </c>
      <c r="M377" s="8">
        <f t="shared" si="21"/>
        <v>1265.8399999999999</v>
      </c>
      <c r="N377" s="7">
        <v>1265.8399999999999</v>
      </c>
      <c r="O377" s="1"/>
      <c r="P377" s="1">
        <v>1</v>
      </c>
      <c r="AB377" s="1"/>
    </row>
    <row r="378" spans="1:28" ht="24" customHeight="1" x14ac:dyDescent="0.4">
      <c r="A378" s="2">
        <v>374</v>
      </c>
      <c r="B378" s="3">
        <v>6020005140</v>
      </c>
      <c r="C378" s="4" t="s">
        <v>1069</v>
      </c>
      <c r="D378" s="5" t="s">
        <v>1070</v>
      </c>
      <c r="E378" s="5" t="s">
        <v>1071</v>
      </c>
      <c r="F378" s="4" t="s">
        <v>69</v>
      </c>
      <c r="G378" s="46">
        <v>0</v>
      </c>
      <c r="H378" s="125">
        <v>32</v>
      </c>
      <c r="I378" s="7">
        <v>3.5</v>
      </c>
      <c r="J378" s="8">
        <f t="shared" si="23"/>
        <v>112</v>
      </c>
      <c r="K378" s="8">
        <f t="shared" si="22"/>
        <v>7.8400000000000007</v>
      </c>
      <c r="L378" s="8">
        <f t="shared" si="20"/>
        <v>119.84</v>
      </c>
      <c r="M378" s="8">
        <f t="shared" si="21"/>
        <v>119.84</v>
      </c>
      <c r="N378" s="7">
        <v>119.84</v>
      </c>
      <c r="O378" s="1"/>
      <c r="P378" s="1">
        <v>0</v>
      </c>
      <c r="AB378" s="1"/>
    </row>
    <row r="379" spans="1:28" ht="24" customHeight="1" x14ac:dyDescent="0.4">
      <c r="A379" s="2">
        <v>375</v>
      </c>
      <c r="B379" s="3">
        <v>6020005141</v>
      </c>
      <c r="C379" s="4" t="s">
        <v>1072</v>
      </c>
      <c r="D379" s="5" t="s">
        <v>1073</v>
      </c>
      <c r="E379" s="5" t="s">
        <v>1074</v>
      </c>
      <c r="F379" s="4" t="s">
        <v>69</v>
      </c>
      <c r="G379" s="46">
        <v>0</v>
      </c>
      <c r="H379" s="125">
        <v>13</v>
      </c>
      <c r="I379" s="7">
        <v>3.5</v>
      </c>
      <c r="J379" s="8">
        <f t="shared" si="23"/>
        <v>45.5</v>
      </c>
      <c r="K379" s="8">
        <f t="shared" si="22"/>
        <v>3.1850000000000005</v>
      </c>
      <c r="L379" s="8">
        <f t="shared" si="20"/>
        <v>48.69</v>
      </c>
      <c r="M379" s="8">
        <f t="shared" si="21"/>
        <v>48.69</v>
      </c>
      <c r="N379" s="7">
        <v>48.69</v>
      </c>
      <c r="O379" s="1"/>
      <c r="P379" s="1">
        <v>1</v>
      </c>
      <c r="AB379" s="1"/>
    </row>
    <row r="380" spans="1:28" ht="24" customHeight="1" x14ac:dyDescent="0.4">
      <c r="A380" s="2">
        <v>376</v>
      </c>
      <c r="B380" s="3">
        <v>6020005142</v>
      </c>
      <c r="C380" s="4" t="s">
        <v>1075</v>
      </c>
      <c r="D380" s="5" t="s">
        <v>1076</v>
      </c>
      <c r="E380" s="5" t="s">
        <v>1077</v>
      </c>
      <c r="F380" s="4" t="s">
        <v>69</v>
      </c>
      <c r="G380" s="46">
        <v>0</v>
      </c>
      <c r="H380" s="125">
        <v>9</v>
      </c>
      <c r="I380" s="7">
        <v>3.5</v>
      </c>
      <c r="J380" s="8">
        <f t="shared" si="23"/>
        <v>31.5</v>
      </c>
      <c r="K380" s="8">
        <f t="shared" si="22"/>
        <v>2.2050000000000001</v>
      </c>
      <c r="L380" s="8">
        <f t="shared" si="20"/>
        <v>33.71</v>
      </c>
      <c r="M380" s="8">
        <f t="shared" si="21"/>
        <v>33.71</v>
      </c>
      <c r="N380" s="7">
        <v>33.71</v>
      </c>
      <c r="O380" s="1"/>
      <c r="P380" s="1">
        <v>0</v>
      </c>
      <c r="AB380" s="1"/>
    </row>
    <row r="381" spans="1:28" ht="24" customHeight="1" x14ac:dyDescent="0.4">
      <c r="A381" s="2">
        <v>377</v>
      </c>
      <c r="B381" s="3">
        <v>6020005143</v>
      </c>
      <c r="C381" s="4" t="s">
        <v>1078</v>
      </c>
      <c r="D381" s="5" t="s">
        <v>1079</v>
      </c>
      <c r="E381" s="5" t="s">
        <v>1080</v>
      </c>
      <c r="F381" s="4" t="s">
        <v>69</v>
      </c>
      <c r="G381" s="46">
        <v>0</v>
      </c>
      <c r="H381" s="125">
        <v>9</v>
      </c>
      <c r="I381" s="7">
        <v>3.5</v>
      </c>
      <c r="J381" s="8">
        <f t="shared" si="23"/>
        <v>31.5</v>
      </c>
      <c r="K381" s="8">
        <f t="shared" si="22"/>
        <v>2.2050000000000001</v>
      </c>
      <c r="L381" s="8">
        <f t="shared" si="20"/>
        <v>33.71</v>
      </c>
      <c r="M381" s="8">
        <f t="shared" si="21"/>
        <v>33.71</v>
      </c>
      <c r="N381" s="7">
        <v>33.71</v>
      </c>
      <c r="O381" s="1"/>
      <c r="P381" s="1">
        <v>1</v>
      </c>
      <c r="AB381" s="1"/>
    </row>
    <row r="382" spans="1:28" ht="24" customHeight="1" x14ac:dyDescent="0.4">
      <c r="A382" s="2">
        <v>378</v>
      </c>
      <c r="B382" s="3">
        <v>6020005144</v>
      </c>
      <c r="C382" s="4" t="s">
        <v>1081</v>
      </c>
      <c r="D382" s="5" t="s">
        <v>1079</v>
      </c>
      <c r="E382" s="5" t="s">
        <v>1082</v>
      </c>
      <c r="F382" s="4" t="s">
        <v>69</v>
      </c>
      <c r="G382" s="46">
        <v>0</v>
      </c>
      <c r="H382" s="125">
        <v>9</v>
      </c>
      <c r="I382" s="7">
        <v>3.5</v>
      </c>
      <c r="J382" s="8">
        <f t="shared" si="23"/>
        <v>31.5</v>
      </c>
      <c r="K382" s="8">
        <f t="shared" si="22"/>
        <v>2.2050000000000001</v>
      </c>
      <c r="L382" s="8">
        <f t="shared" si="20"/>
        <v>33.71</v>
      </c>
      <c r="M382" s="8">
        <f t="shared" si="21"/>
        <v>33.71</v>
      </c>
      <c r="N382" s="7">
        <v>33.71</v>
      </c>
      <c r="O382" s="1"/>
      <c r="P382" s="1">
        <v>0</v>
      </c>
      <c r="AB382" s="1"/>
    </row>
    <row r="383" spans="1:28" ht="24" customHeight="1" x14ac:dyDescent="0.4">
      <c r="A383" s="2">
        <v>379</v>
      </c>
      <c r="B383" s="3">
        <v>6020005145</v>
      </c>
      <c r="C383" s="4" t="s">
        <v>1083</v>
      </c>
      <c r="D383" s="5" t="s">
        <v>1079</v>
      </c>
      <c r="E383" s="5" t="s">
        <v>1084</v>
      </c>
      <c r="F383" s="4" t="s">
        <v>69</v>
      </c>
      <c r="G383" s="46">
        <v>0</v>
      </c>
      <c r="H383" s="125">
        <v>7</v>
      </c>
      <c r="I383" s="7">
        <v>3.5</v>
      </c>
      <c r="J383" s="8">
        <f t="shared" si="23"/>
        <v>24.5</v>
      </c>
      <c r="K383" s="8">
        <f t="shared" si="22"/>
        <v>1.7150000000000001</v>
      </c>
      <c r="L383" s="8">
        <f t="shared" si="20"/>
        <v>26.220000000000002</v>
      </c>
      <c r="M383" s="8">
        <f t="shared" si="21"/>
        <v>26.220000000000002</v>
      </c>
      <c r="N383" s="7">
        <v>26.22</v>
      </c>
      <c r="O383" s="1"/>
      <c r="P383" s="1">
        <v>1</v>
      </c>
      <c r="AB383" s="1"/>
    </row>
    <row r="384" spans="1:28" ht="24" customHeight="1" x14ac:dyDescent="0.4">
      <c r="A384" s="2">
        <v>380</v>
      </c>
      <c r="B384" s="3">
        <v>6020005146</v>
      </c>
      <c r="C384" s="4" t="s">
        <v>1085</v>
      </c>
      <c r="D384" s="5" t="s">
        <v>1079</v>
      </c>
      <c r="E384" s="5" t="s">
        <v>1086</v>
      </c>
      <c r="F384" s="4" t="s">
        <v>69</v>
      </c>
      <c r="G384" s="46">
        <v>0</v>
      </c>
      <c r="H384" s="125">
        <v>17</v>
      </c>
      <c r="I384" s="7">
        <v>3.5</v>
      </c>
      <c r="J384" s="8">
        <f t="shared" si="23"/>
        <v>59.5</v>
      </c>
      <c r="K384" s="8">
        <f t="shared" si="22"/>
        <v>4.165</v>
      </c>
      <c r="L384" s="8">
        <f t="shared" si="20"/>
        <v>63.669999999999995</v>
      </c>
      <c r="M384" s="8">
        <f t="shared" si="21"/>
        <v>63.669999999999995</v>
      </c>
      <c r="N384" s="7">
        <v>63.67</v>
      </c>
      <c r="O384" s="1"/>
      <c r="P384" s="1">
        <v>0</v>
      </c>
      <c r="AB384" s="1"/>
    </row>
    <row r="385" spans="1:28" ht="24" customHeight="1" x14ac:dyDescent="0.4">
      <c r="A385" s="2">
        <v>381</v>
      </c>
      <c r="B385" s="3">
        <v>6020005147</v>
      </c>
      <c r="C385" s="4" t="s">
        <v>1087</v>
      </c>
      <c r="D385" s="5" t="s">
        <v>1079</v>
      </c>
      <c r="E385" s="5" t="s">
        <v>1088</v>
      </c>
      <c r="F385" s="4" t="s">
        <v>69</v>
      </c>
      <c r="G385" s="46">
        <v>0</v>
      </c>
      <c r="H385" s="125">
        <v>14</v>
      </c>
      <c r="I385" s="7">
        <v>3.5</v>
      </c>
      <c r="J385" s="8">
        <f t="shared" si="23"/>
        <v>49</v>
      </c>
      <c r="K385" s="8">
        <f t="shared" si="22"/>
        <v>3.43</v>
      </c>
      <c r="L385" s="8">
        <f t="shared" si="20"/>
        <v>52.43</v>
      </c>
      <c r="M385" s="8">
        <f t="shared" si="21"/>
        <v>52.43</v>
      </c>
      <c r="N385" s="7">
        <v>52.43</v>
      </c>
      <c r="O385" s="1"/>
      <c r="P385" s="1">
        <v>1</v>
      </c>
      <c r="AB385" s="1"/>
    </row>
    <row r="386" spans="1:28" ht="24" customHeight="1" x14ac:dyDescent="0.4">
      <c r="A386" s="2">
        <v>382</v>
      </c>
      <c r="B386" s="3">
        <v>6020005148</v>
      </c>
      <c r="C386" s="4" t="s">
        <v>1089</v>
      </c>
      <c r="D386" s="5" t="s">
        <v>1090</v>
      </c>
      <c r="E386" s="5" t="s">
        <v>1091</v>
      </c>
      <c r="F386" s="4" t="s">
        <v>69</v>
      </c>
      <c r="G386" s="46">
        <v>0</v>
      </c>
      <c r="H386" s="125">
        <v>11</v>
      </c>
      <c r="I386" s="7">
        <v>3.5</v>
      </c>
      <c r="J386" s="8">
        <f t="shared" si="23"/>
        <v>38.5</v>
      </c>
      <c r="K386" s="8">
        <f t="shared" si="22"/>
        <v>2.6950000000000003</v>
      </c>
      <c r="L386" s="8">
        <f t="shared" si="20"/>
        <v>41.199999999999996</v>
      </c>
      <c r="M386" s="8">
        <f t="shared" si="21"/>
        <v>41.199999999999996</v>
      </c>
      <c r="N386" s="7">
        <v>41.2</v>
      </c>
      <c r="O386" s="1"/>
      <c r="P386" s="1">
        <v>0</v>
      </c>
      <c r="AB386" s="1"/>
    </row>
    <row r="387" spans="1:28" ht="24" customHeight="1" x14ac:dyDescent="0.4">
      <c r="A387" s="2">
        <v>383</v>
      </c>
      <c r="B387" s="3">
        <v>6020005149</v>
      </c>
      <c r="C387" s="4" t="s">
        <v>1092</v>
      </c>
      <c r="D387" s="5" t="s">
        <v>1093</v>
      </c>
      <c r="E387" s="5" t="s">
        <v>1094</v>
      </c>
      <c r="F387" s="4" t="s">
        <v>69</v>
      </c>
      <c r="G387" s="46">
        <v>0</v>
      </c>
      <c r="H387" s="125">
        <v>8</v>
      </c>
      <c r="I387" s="7">
        <v>3.5</v>
      </c>
      <c r="J387" s="8">
        <f t="shared" si="23"/>
        <v>28</v>
      </c>
      <c r="K387" s="8">
        <f t="shared" si="22"/>
        <v>1.9600000000000002</v>
      </c>
      <c r="L387" s="8">
        <f t="shared" si="20"/>
        <v>29.96</v>
      </c>
      <c r="M387" s="8">
        <f t="shared" si="21"/>
        <v>29.96</v>
      </c>
      <c r="N387" s="7">
        <v>29.96</v>
      </c>
      <c r="O387" s="1"/>
      <c r="P387" s="1">
        <v>1</v>
      </c>
      <c r="AB387" s="1"/>
    </row>
    <row r="388" spans="1:28" ht="24" customHeight="1" x14ac:dyDescent="0.4">
      <c r="A388" s="2">
        <v>384</v>
      </c>
      <c r="B388" s="3">
        <v>6020005150</v>
      </c>
      <c r="C388" s="4" t="s">
        <v>1095</v>
      </c>
      <c r="D388" s="5" t="s">
        <v>1079</v>
      </c>
      <c r="E388" s="5" t="s">
        <v>1096</v>
      </c>
      <c r="F388" s="4" t="s">
        <v>3347</v>
      </c>
      <c r="G388" s="46">
        <v>745.28</v>
      </c>
      <c r="H388" s="125">
        <v>15</v>
      </c>
      <c r="I388" s="7">
        <v>3.5</v>
      </c>
      <c r="J388" s="8">
        <f t="shared" si="23"/>
        <v>52.5</v>
      </c>
      <c r="K388" s="8">
        <f t="shared" si="22"/>
        <v>3.6750000000000003</v>
      </c>
      <c r="L388" s="8">
        <f t="shared" si="20"/>
        <v>56.18</v>
      </c>
      <c r="M388" s="8">
        <f t="shared" si="21"/>
        <v>801.45999999999992</v>
      </c>
      <c r="N388" s="7">
        <v>801.46</v>
      </c>
      <c r="O388" s="1"/>
      <c r="P388" s="1">
        <v>0</v>
      </c>
      <c r="AB388" s="1"/>
    </row>
    <row r="389" spans="1:28" ht="24" customHeight="1" x14ac:dyDescent="0.4">
      <c r="A389" s="2">
        <v>385</v>
      </c>
      <c r="B389" s="3">
        <v>6020005151</v>
      </c>
      <c r="C389" s="4" t="s">
        <v>1097</v>
      </c>
      <c r="D389" s="5" t="s">
        <v>1098</v>
      </c>
      <c r="E389" s="5" t="s">
        <v>1099</v>
      </c>
      <c r="F389" s="4" t="s">
        <v>69</v>
      </c>
      <c r="G389" s="46">
        <v>0</v>
      </c>
      <c r="H389" s="125">
        <v>28</v>
      </c>
      <c r="I389" s="7">
        <v>3.5</v>
      </c>
      <c r="J389" s="8">
        <f t="shared" si="23"/>
        <v>98</v>
      </c>
      <c r="K389" s="8">
        <f t="shared" si="22"/>
        <v>6.86</v>
      </c>
      <c r="L389" s="8">
        <f t="shared" ref="L389:L452" si="24">ROUNDUP(J389+K389,2)</f>
        <v>104.86</v>
      </c>
      <c r="M389" s="8">
        <f t="shared" ref="M389:M452" si="25">SUM(G389+L389)</f>
        <v>104.86</v>
      </c>
      <c r="N389" s="7">
        <v>104.86</v>
      </c>
      <c r="O389" s="1"/>
      <c r="P389" s="1">
        <v>1</v>
      </c>
      <c r="AB389" s="1"/>
    </row>
    <row r="390" spans="1:28" ht="24" customHeight="1" x14ac:dyDescent="0.4">
      <c r="A390" s="2">
        <v>386</v>
      </c>
      <c r="B390" s="3">
        <v>6020005152</v>
      </c>
      <c r="C390" s="4" t="s">
        <v>1100</v>
      </c>
      <c r="D390" s="5" t="s">
        <v>1101</v>
      </c>
      <c r="E390" s="5" t="s">
        <v>1102</v>
      </c>
      <c r="F390" s="4" t="s">
        <v>69</v>
      </c>
      <c r="G390" s="46">
        <v>0</v>
      </c>
      <c r="H390" s="125">
        <v>19</v>
      </c>
      <c r="I390" s="7">
        <v>3.5</v>
      </c>
      <c r="J390" s="8">
        <f t="shared" si="23"/>
        <v>66.5</v>
      </c>
      <c r="K390" s="8">
        <f t="shared" si="22"/>
        <v>4.6550000000000002</v>
      </c>
      <c r="L390" s="8">
        <f t="shared" si="24"/>
        <v>71.160000000000011</v>
      </c>
      <c r="M390" s="8">
        <f t="shared" si="25"/>
        <v>71.160000000000011</v>
      </c>
      <c r="N390" s="7">
        <v>71.16</v>
      </c>
      <c r="O390" s="1"/>
      <c r="P390" s="1">
        <v>0</v>
      </c>
      <c r="AB390" s="1"/>
    </row>
    <row r="391" spans="1:28" ht="24" customHeight="1" x14ac:dyDescent="0.4">
      <c r="A391" s="2">
        <v>387</v>
      </c>
      <c r="B391" s="3">
        <v>6020005153</v>
      </c>
      <c r="C391" s="4" t="s">
        <v>1103</v>
      </c>
      <c r="D391" s="5" t="s">
        <v>1104</v>
      </c>
      <c r="E391" s="5" t="s">
        <v>1105</v>
      </c>
      <c r="F391" s="4" t="s">
        <v>69</v>
      </c>
      <c r="G391" s="46">
        <v>0</v>
      </c>
      <c r="H391" s="125">
        <v>4</v>
      </c>
      <c r="I391" s="7">
        <v>3.5</v>
      </c>
      <c r="J391" s="8">
        <f t="shared" si="23"/>
        <v>14</v>
      </c>
      <c r="K391" s="8">
        <f t="shared" ref="K391:K454" si="26">J391*7%</f>
        <v>0.98000000000000009</v>
      </c>
      <c r="L391" s="8">
        <f t="shared" si="24"/>
        <v>14.98</v>
      </c>
      <c r="M391" s="8">
        <f t="shared" si="25"/>
        <v>14.98</v>
      </c>
      <c r="N391" s="7">
        <v>14.98</v>
      </c>
      <c r="O391" s="1"/>
      <c r="P391" s="1">
        <v>1</v>
      </c>
      <c r="AB391" s="1"/>
    </row>
    <row r="392" spans="1:28" ht="24" customHeight="1" x14ac:dyDescent="0.4">
      <c r="A392" s="2">
        <v>388</v>
      </c>
      <c r="B392" s="3">
        <v>6020005154</v>
      </c>
      <c r="C392" s="4" t="s">
        <v>1106</v>
      </c>
      <c r="D392" s="5" t="s">
        <v>1107</v>
      </c>
      <c r="E392" s="5" t="s">
        <v>1108</v>
      </c>
      <c r="F392" s="4" t="s">
        <v>3350</v>
      </c>
      <c r="G392" s="46">
        <v>74.91</v>
      </c>
      <c r="H392" s="125">
        <v>3</v>
      </c>
      <c r="I392" s="7">
        <v>3.5</v>
      </c>
      <c r="J392" s="8">
        <f t="shared" ref="J392:J455" si="27">H392*I392</f>
        <v>10.5</v>
      </c>
      <c r="K392" s="8">
        <f t="shared" si="26"/>
        <v>0.7350000000000001</v>
      </c>
      <c r="L392" s="8">
        <f t="shared" si="24"/>
        <v>11.24</v>
      </c>
      <c r="M392" s="8">
        <f t="shared" si="25"/>
        <v>86.149999999999991</v>
      </c>
      <c r="N392" s="7">
        <v>86.15</v>
      </c>
      <c r="O392" s="1"/>
      <c r="P392" s="1">
        <v>0</v>
      </c>
      <c r="AB392" s="1"/>
    </row>
    <row r="393" spans="1:28" ht="24" customHeight="1" x14ac:dyDescent="0.4">
      <c r="A393" s="2">
        <v>389</v>
      </c>
      <c r="B393" s="3">
        <v>6020005155</v>
      </c>
      <c r="C393" s="4" t="s">
        <v>1109</v>
      </c>
      <c r="D393" s="5" t="s">
        <v>1110</v>
      </c>
      <c r="E393" s="5" t="s">
        <v>1111</v>
      </c>
      <c r="F393" s="4" t="s">
        <v>3361</v>
      </c>
      <c r="G393" s="46">
        <v>610.45000000000005</v>
      </c>
      <c r="H393" s="125">
        <v>54</v>
      </c>
      <c r="I393" s="7">
        <v>3.5</v>
      </c>
      <c r="J393" s="8">
        <f t="shared" si="27"/>
        <v>189</v>
      </c>
      <c r="K393" s="8">
        <f t="shared" si="26"/>
        <v>13.23</v>
      </c>
      <c r="L393" s="8">
        <f t="shared" si="24"/>
        <v>202.23</v>
      </c>
      <c r="M393" s="8">
        <f t="shared" si="25"/>
        <v>812.68000000000006</v>
      </c>
      <c r="N393" s="7">
        <v>812.68</v>
      </c>
      <c r="O393" s="1"/>
      <c r="P393" s="1">
        <v>1</v>
      </c>
      <c r="AB393" s="1"/>
    </row>
    <row r="394" spans="1:28" ht="24" customHeight="1" x14ac:dyDescent="0.4">
      <c r="A394" s="2">
        <v>390</v>
      </c>
      <c r="B394" s="3">
        <v>6020005156</v>
      </c>
      <c r="C394" s="4" t="s">
        <v>1112</v>
      </c>
      <c r="D394" s="5" t="s">
        <v>1113</v>
      </c>
      <c r="E394" s="5" t="s">
        <v>1114</v>
      </c>
      <c r="F394" s="4" t="s">
        <v>3348</v>
      </c>
      <c r="G394" s="46">
        <v>947.49</v>
      </c>
      <c r="H394" s="125">
        <v>40</v>
      </c>
      <c r="I394" s="7">
        <v>3.5</v>
      </c>
      <c r="J394" s="8">
        <f t="shared" si="27"/>
        <v>140</v>
      </c>
      <c r="K394" s="8">
        <f t="shared" si="26"/>
        <v>9.8000000000000007</v>
      </c>
      <c r="L394" s="8">
        <f t="shared" si="24"/>
        <v>149.80000000000001</v>
      </c>
      <c r="M394" s="8">
        <f t="shared" si="25"/>
        <v>1097.29</v>
      </c>
      <c r="N394" s="7">
        <v>1097.29</v>
      </c>
      <c r="O394" s="1"/>
      <c r="P394" s="1">
        <v>0</v>
      </c>
      <c r="AB394" s="1"/>
    </row>
    <row r="395" spans="1:28" ht="24" customHeight="1" x14ac:dyDescent="0.4">
      <c r="A395" s="2">
        <v>391</v>
      </c>
      <c r="B395" s="3">
        <v>6020005157</v>
      </c>
      <c r="C395" s="4" t="s">
        <v>1115</v>
      </c>
      <c r="D395" s="5" t="s">
        <v>1116</v>
      </c>
      <c r="E395" s="5" t="s">
        <v>1117</v>
      </c>
      <c r="F395" s="4" t="s">
        <v>3347</v>
      </c>
      <c r="G395" s="46">
        <v>3258.16</v>
      </c>
      <c r="H395" s="125">
        <v>62</v>
      </c>
      <c r="I395" s="7">
        <v>3.5</v>
      </c>
      <c r="J395" s="8">
        <f t="shared" si="27"/>
        <v>217</v>
      </c>
      <c r="K395" s="8">
        <f t="shared" si="26"/>
        <v>15.190000000000001</v>
      </c>
      <c r="L395" s="8">
        <f t="shared" si="24"/>
        <v>232.19</v>
      </c>
      <c r="M395" s="8">
        <f t="shared" si="25"/>
        <v>3490.35</v>
      </c>
      <c r="N395" s="7">
        <v>3490.35</v>
      </c>
      <c r="O395" s="1"/>
      <c r="P395" s="1">
        <v>1</v>
      </c>
      <c r="AB395" s="1"/>
    </row>
    <row r="396" spans="1:28" ht="24" customHeight="1" x14ac:dyDescent="0.4">
      <c r="A396" s="2">
        <v>392</v>
      </c>
      <c r="B396" s="3">
        <v>6020005158</v>
      </c>
      <c r="C396" s="4" t="s">
        <v>1118</v>
      </c>
      <c r="D396" s="5" t="s">
        <v>1119</v>
      </c>
      <c r="E396" s="5" t="s">
        <v>1120</v>
      </c>
      <c r="F396" s="4" t="s">
        <v>3378</v>
      </c>
      <c r="G396" s="46">
        <v>711.58</v>
      </c>
      <c r="H396" s="125">
        <v>23</v>
      </c>
      <c r="I396" s="7">
        <v>3.5</v>
      </c>
      <c r="J396" s="8">
        <f t="shared" si="27"/>
        <v>80.5</v>
      </c>
      <c r="K396" s="8">
        <f t="shared" si="26"/>
        <v>5.6350000000000007</v>
      </c>
      <c r="L396" s="8">
        <f t="shared" si="24"/>
        <v>86.14</v>
      </c>
      <c r="M396" s="8">
        <f t="shared" si="25"/>
        <v>797.72</v>
      </c>
      <c r="N396" s="7">
        <v>797.72</v>
      </c>
      <c r="O396" s="1"/>
      <c r="P396" s="1">
        <v>0</v>
      </c>
      <c r="AB396" s="1"/>
    </row>
    <row r="397" spans="1:28" ht="24" customHeight="1" x14ac:dyDescent="0.4">
      <c r="A397" s="2">
        <v>393</v>
      </c>
      <c r="B397" s="3">
        <v>6020005159</v>
      </c>
      <c r="C397" s="4" t="s">
        <v>1121</v>
      </c>
      <c r="D397" s="5" t="s">
        <v>1122</v>
      </c>
      <c r="E397" s="5" t="s">
        <v>1123</v>
      </c>
      <c r="F397" s="4" t="s">
        <v>3363</v>
      </c>
      <c r="G397" s="46">
        <v>127.34</v>
      </c>
      <c r="H397" s="125">
        <v>7</v>
      </c>
      <c r="I397" s="7">
        <v>3.5</v>
      </c>
      <c r="J397" s="8">
        <f t="shared" si="27"/>
        <v>24.5</v>
      </c>
      <c r="K397" s="8">
        <f t="shared" si="26"/>
        <v>1.7150000000000001</v>
      </c>
      <c r="L397" s="8">
        <f t="shared" si="24"/>
        <v>26.220000000000002</v>
      </c>
      <c r="M397" s="8">
        <f t="shared" si="25"/>
        <v>153.56</v>
      </c>
      <c r="N397" s="7">
        <v>153.56</v>
      </c>
      <c r="O397" s="1"/>
      <c r="P397" s="1">
        <v>1</v>
      </c>
      <c r="AB397" s="1"/>
    </row>
    <row r="398" spans="1:28" ht="24" customHeight="1" x14ac:dyDescent="0.4">
      <c r="A398" s="2">
        <v>394</v>
      </c>
      <c r="B398" s="3">
        <v>6020005160</v>
      </c>
      <c r="C398" s="4" t="s">
        <v>1124</v>
      </c>
      <c r="D398" s="5" t="s">
        <v>1125</v>
      </c>
      <c r="E398" s="5" t="s">
        <v>1126</v>
      </c>
      <c r="F398" s="4" t="s">
        <v>3347</v>
      </c>
      <c r="G398" s="46">
        <v>1097.32</v>
      </c>
      <c r="H398" s="125">
        <v>153</v>
      </c>
      <c r="I398" s="7">
        <v>3.5</v>
      </c>
      <c r="J398" s="8">
        <f t="shared" si="27"/>
        <v>535.5</v>
      </c>
      <c r="K398" s="8">
        <f t="shared" si="26"/>
        <v>37.485000000000007</v>
      </c>
      <c r="L398" s="8">
        <f t="shared" si="24"/>
        <v>572.99</v>
      </c>
      <c r="M398" s="8">
        <f t="shared" si="25"/>
        <v>1670.31</v>
      </c>
      <c r="N398" s="7">
        <v>1670.31</v>
      </c>
      <c r="O398" s="1"/>
      <c r="P398" s="1">
        <v>0</v>
      </c>
      <c r="AB398" s="1"/>
    </row>
    <row r="399" spans="1:28" ht="24" customHeight="1" x14ac:dyDescent="0.4">
      <c r="A399" s="2">
        <v>395</v>
      </c>
      <c r="B399" s="3">
        <v>6020005161</v>
      </c>
      <c r="C399" s="4" t="s">
        <v>1127</v>
      </c>
      <c r="D399" s="5" t="s">
        <v>1128</v>
      </c>
      <c r="E399" s="5" t="s">
        <v>1129</v>
      </c>
      <c r="F399" s="4" t="s">
        <v>3358</v>
      </c>
      <c r="G399" s="46">
        <v>183.53</v>
      </c>
      <c r="H399" s="125">
        <v>5</v>
      </c>
      <c r="I399" s="7">
        <v>3.5</v>
      </c>
      <c r="J399" s="8">
        <f t="shared" si="27"/>
        <v>17.5</v>
      </c>
      <c r="K399" s="8">
        <f t="shared" si="26"/>
        <v>1.2250000000000001</v>
      </c>
      <c r="L399" s="8">
        <f t="shared" si="24"/>
        <v>18.73</v>
      </c>
      <c r="M399" s="8">
        <f t="shared" si="25"/>
        <v>202.26</v>
      </c>
      <c r="N399" s="7">
        <v>202.26</v>
      </c>
      <c r="O399" s="1"/>
      <c r="P399" s="1">
        <v>1</v>
      </c>
      <c r="AB399" s="1"/>
    </row>
    <row r="400" spans="1:28" ht="24" customHeight="1" x14ac:dyDescent="0.4">
      <c r="A400" s="2">
        <v>396</v>
      </c>
      <c r="B400" s="3">
        <v>6020005162</v>
      </c>
      <c r="C400" s="4" t="s">
        <v>1130</v>
      </c>
      <c r="D400" s="5" t="s">
        <v>1131</v>
      </c>
      <c r="E400" s="5" t="s">
        <v>1132</v>
      </c>
      <c r="F400" s="4" t="s">
        <v>69</v>
      </c>
      <c r="G400" s="46">
        <v>0</v>
      </c>
      <c r="H400" s="125">
        <v>11</v>
      </c>
      <c r="I400" s="7">
        <v>3.5</v>
      </c>
      <c r="J400" s="8">
        <f t="shared" si="27"/>
        <v>38.5</v>
      </c>
      <c r="K400" s="8">
        <f t="shared" si="26"/>
        <v>2.6950000000000003</v>
      </c>
      <c r="L400" s="8">
        <f t="shared" si="24"/>
        <v>41.199999999999996</v>
      </c>
      <c r="M400" s="8">
        <f t="shared" si="25"/>
        <v>41.199999999999996</v>
      </c>
      <c r="N400" s="7">
        <v>41.2</v>
      </c>
      <c r="O400" s="1"/>
      <c r="P400" s="1">
        <v>0</v>
      </c>
      <c r="AB400" s="1"/>
    </row>
    <row r="401" spans="1:28" ht="24" customHeight="1" x14ac:dyDescent="0.4">
      <c r="A401" s="2">
        <v>397</v>
      </c>
      <c r="B401" s="3">
        <v>6020005163</v>
      </c>
      <c r="C401" s="4" t="s">
        <v>1133</v>
      </c>
      <c r="D401" s="5" t="s">
        <v>913</v>
      </c>
      <c r="E401" s="5" t="s">
        <v>1134</v>
      </c>
      <c r="F401" s="4" t="s">
        <v>3347</v>
      </c>
      <c r="G401" s="46">
        <v>1104.81</v>
      </c>
      <c r="H401" s="125">
        <v>18</v>
      </c>
      <c r="I401" s="7">
        <v>3.5</v>
      </c>
      <c r="J401" s="8">
        <f t="shared" si="27"/>
        <v>63</v>
      </c>
      <c r="K401" s="8">
        <f t="shared" si="26"/>
        <v>4.41</v>
      </c>
      <c r="L401" s="8">
        <f t="shared" si="24"/>
        <v>67.41</v>
      </c>
      <c r="M401" s="8">
        <f t="shared" si="25"/>
        <v>1172.22</v>
      </c>
      <c r="N401" s="7">
        <v>1172.22</v>
      </c>
      <c r="O401" s="1"/>
      <c r="P401" s="1">
        <v>1</v>
      </c>
      <c r="AB401" s="1"/>
    </row>
    <row r="402" spans="1:28" ht="24" customHeight="1" x14ac:dyDescent="0.4">
      <c r="A402" s="2">
        <v>398</v>
      </c>
      <c r="B402" s="3">
        <v>6020005164</v>
      </c>
      <c r="C402" s="4" t="s">
        <v>1135</v>
      </c>
      <c r="D402" s="5" t="s">
        <v>1136</v>
      </c>
      <c r="E402" s="5" t="s">
        <v>1137</v>
      </c>
      <c r="F402" s="4" t="s">
        <v>3347</v>
      </c>
      <c r="G402" s="46">
        <v>513.1</v>
      </c>
      <c r="H402" s="125">
        <v>7</v>
      </c>
      <c r="I402" s="7">
        <v>3.5</v>
      </c>
      <c r="J402" s="8">
        <f t="shared" si="27"/>
        <v>24.5</v>
      </c>
      <c r="K402" s="8">
        <f t="shared" si="26"/>
        <v>1.7150000000000001</v>
      </c>
      <c r="L402" s="8">
        <f t="shared" si="24"/>
        <v>26.220000000000002</v>
      </c>
      <c r="M402" s="8">
        <f t="shared" si="25"/>
        <v>539.32000000000005</v>
      </c>
      <c r="N402" s="7">
        <v>539.32000000000005</v>
      </c>
      <c r="O402" s="1"/>
      <c r="P402" s="1">
        <v>0</v>
      </c>
      <c r="AB402" s="1"/>
    </row>
    <row r="403" spans="1:28" ht="24" customHeight="1" x14ac:dyDescent="0.4">
      <c r="A403" s="2">
        <v>399</v>
      </c>
      <c r="B403" s="3">
        <v>6020005165</v>
      </c>
      <c r="C403" s="4" t="s">
        <v>1138</v>
      </c>
      <c r="D403" s="5" t="s">
        <v>1139</v>
      </c>
      <c r="E403" s="5" t="s">
        <v>1140</v>
      </c>
      <c r="F403" s="4" t="s">
        <v>3347</v>
      </c>
      <c r="G403" s="46">
        <v>1453.09</v>
      </c>
      <c r="H403" s="125">
        <v>31</v>
      </c>
      <c r="I403" s="7">
        <v>3.5</v>
      </c>
      <c r="J403" s="8">
        <f t="shared" si="27"/>
        <v>108.5</v>
      </c>
      <c r="K403" s="8">
        <f t="shared" si="26"/>
        <v>7.5950000000000006</v>
      </c>
      <c r="L403" s="8">
        <f t="shared" si="24"/>
        <v>116.10000000000001</v>
      </c>
      <c r="M403" s="8">
        <f t="shared" si="25"/>
        <v>1569.1899999999998</v>
      </c>
      <c r="N403" s="7">
        <v>1569.19</v>
      </c>
      <c r="O403" s="1"/>
      <c r="P403" s="1">
        <v>1</v>
      </c>
      <c r="AB403" s="1"/>
    </row>
    <row r="404" spans="1:28" ht="24" customHeight="1" x14ac:dyDescent="0.4">
      <c r="A404" s="2">
        <v>400</v>
      </c>
      <c r="B404" s="3">
        <v>6020005166</v>
      </c>
      <c r="C404" s="4" t="s">
        <v>1141</v>
      </c>
      <c r="D404" s="5" t="s">
        <v>1139</v>
      </c>
      <c r="E404" s="5" t="s">
        <v>1142</v>
      </c>
      <c r="F404" s="4" t="s">
        <v>3259</v>
      </c>
      <c r="G404" s="46">
        <v>408.23</v>
      </c>
      <c r="H404" s="125">
        <v>0</v>
      </c>
      <c r="I404" s="7">
        <v>3.5</v>
      </c>
      <c r="J404" s="8">
        <f t="shared" si="27"/>
        <v>0</v>
      </c>
      <c r="K404" s="8">
        <f t="shared" si="26"/>
        <v>0</v>
      </c>
      <c r="L404" s="8">
        <f t="shared" si="24"/>
        <v>0</v>
      </c>
      <c r="M404" s="8">
        <f t="shared" si="25"/>
        <v>408.23</v>
      </c>
      <c r="N404" s="7">
        <v>408.23</v>
      </c>
      <c r="O404" s="1"/>
      <c r="P404" s="1">
        <v>0</v>
      </c>
      <c r="AB404" s="1"/>
    </row>
    <row r="405" spans="1:28" ht="24" customHeight="1" x14ac:dyDescent="0.4">
      <c r="A405" s="2">
        <v>401</v>
      </c>
      <c r="B405" s="3">
        <v>6020005167</v>
      </c>
      <c r="C405" s="4" t="s">
        <v>1143</v>
      </c>
      <c r="D405" s="5" t="s">
        <v>1144</v>
      </c>
      <c r="E405" s="5" t="s">
        <v>1145</v>
      </c>
      <c r="F405" s="4" t="s">
        <v>3347</v>
      </c>
      <c r="G405" s="46">
        <v>2288.23</v>
      </c>
      <c r="H405" s="125">
        <v>64</v>
      </c>
      <c r="I405" s="7">
        <v>3.5</v>
      </c>
      <c r="J405" s="8">
        <f t="shared" si="27"/>
        <v>224</v>
      </c>
      <c r="K405" s="8">
        <f t="shared" si="26"/>
        <v>15.680000000000001</v>
      </c>
      <c r="L405" s="8">
        <f t="shared" si="24"/>
        <v>239.68</v>
      </c>
      <c r="M405" s="8">
        <f t="shared" si="25"/>
        <v>2527.91</v>
      </c>
      <c r="N405" s="7">
        <v>2527.91</v>
      </c>
      <c r="O405" s="1"/>
      <c r="P405" s="1">
        <v>1</v>
      </c>
      <c r="AB405" s="1"/>
    </row>
    <row r="406" spans="1:28" ht="24" customHeight="1" x14ac:dyDescent="0.4">
      <c r="A406" s="2">
        <v>402</v>
      </c>
      <c r="B406" s="3">
        <v>6020005168</v>
      </c>
      <c r="C406" s="4" t="s">
        <v>1146</v>
      </c>
      <c r="D406" s="5" t="s">
        <v>1147</v>
      </c>
      <c r="E406" s="5" t="s">
        <v>1148</v>
      </c>
      <c r="F406" s="4" t="s">
        <v>3363</v>
      </c>
      <c r="G406" s="46">
        <v>254.67</v>
      </c>
      <c r="H406" s="125">
        <v>17</v>
      </c>
      <c r="I406" s="7">
        <v>3.5</v>
      </c>
      <c r="J406" s="8">
        <f t="shared" si="27"/>
        <v>59.5</v>
      </c>
      <c r="K406" s="8">
        <f t="shared" si="26"/>
        <v>4.165</v>
      </c>
      <c r="L406" s="8">
        <f t="shared" si="24"/>
        <v>63.669999999999995</v>
      </c>
      <c r="M406" s="8">
        <f t="shared" si="25"/>
        <v>318.33999999999997</v>
      </c>
      <c r="N406" s="7">
        <v>318.33999999999997</v>
      </c>
      <c r="O406" s="1"/>
      <c r="P406" s="1">
        <v>0</v>
      </c>
      <c r="AB406" s="1"/>
    </row>
    <row r="407" spans="1:28" ht="24" customHeight="1" x14ac:dyDescent="0.4">
      <c r="A407" s="2">
        <v>403</v>
      </c>
      <c r="B407" s="3">
        <v>6020005169</v>
      </c>
      <c r="C407" s="4" t="s">
        <v>1149</v>
      </c>
      <c r="D407" s="5" t="s">
        <v>1139</v>
      </c>
      <c r="E407" s="5" t="s">
        <v>1150</v>
      </c>
      <c r="F407" s="4" t="s">
        <v>3348</v>
      </c>
      <c r="G407" s="46">
        <v>644.15</v>
      </c>
      <c r="H407" s="125">
        <v>23</v>
      </c>
      <c r="I407" s="7">
        <v>3.5</v>
      </c>
      <c r="J407" s="8">
        <f t="shared" si="27"/>
        <v>80.5</v>
      </c>
      <c r="K407" s="8">
        <f t="shared" si="26"/>
        <v>5.6350000000000007</v>
      </c>
      <c r="L407" s="8">
        <f t="shared" si="24"/>
        <v>86.14</v>
      </c>
      <c r="M407" s="8">
        <f t="shared" si="25"/>
        <v>730.29</v>
      </c>
      <c r="N407" s="7">
        <v>730.29</v>
      </c>
      <c r="O407" s="1"/>
      <c r="P407" s="1">
        <v>1</v>
      </c>
      <c r="AB407" s="1"/>
    </row>
    <row r="408" spans="1:28" ht="24" customHeight="1" x14ac:dyDescent="0.4">
      <c r="A408" s="2">
        <v>404</v>
      </c>
      <c r="B408" s="3">
        <v>6020005170</v>
      </c>
      <c r="C408" s="4" t="s">
        <v>1151</v>
      </c>
      <c r="D408" s="5" t="s">
        <v>1152</v>
      </c>
      <c r="E408" s="5" t="s">
        <v>1153</v>
      </c>
      <c r="F408" s="4" t="s">
        <v>3358</v>
      </c>
      <c r="G408" s="46">
        <v>1861.29</v>
      </c>
      <c r="H408" s="125">
        <v>64</v>
      </c>
      <c r="I408" s="7">
        <v>3.5</v>
      </c>
      <c r="J408" s="8">
        <f t="shared" si="27"/>
        <v>224</v>
      </c>
      <c r="K408" s="8">
        <f t="shared" si="26"/>
        <v>15.680000000000001</v>
      </c>
      <c r="L408" s="8">
        <f t="shared" si="24"/>
        <v>239.68</v>
      </c>
      <c r="M408" s="8">
        <f t="shared" si="25"/>
        <v>2100.9699999999998</v>
      </c>
      <c r="N408" s="7">
        <v>2100.9699999999998</v>
      </c>
      <c r="O408" s="1"/>
      <c r="P408" s="1">
        <v>0</v>
      </c>
      <c r="AB408" s="1"/>
    </row>
    <row r="409" spans="1:28" ht="24" customHeight="1" x14ac:dyDescent="0.4">
      <c r="A409" s="2">
        <v>405</v>
      </c>
      <c r="B409" s="3">
        <v>6020005171</v>
      </c>
      <c r="C409" s="4" t="s">
        <v>1154</v>
      </c>
      <c r="D409" s="5" t="s">
        <v>1152</v>
      </c>
      <c r="E409" s="5" t="s">
        <v>1155</v>
      </c>
      <c r="F409" s="4" t="s">
        <v>3361</v>
      </c>
      <c r="G409" s="46">
        <v>322.08</v>
      </c>
      <c r="H409" s="125">
        <v>26</v>
      </c>
      <c r="I409" s="7">
        <v>3.5</v>
      </c>
      <c r="J409" s="8">
        <f t="shared" si="27"/>
        <v>91</v>
      </c>
      <c r="K409" s="8">
        <f t="shared" si="26"/>
        <v>6.370000000000001</v>
      </c>
      <c r="L409" s="8">
        <f t="shared" si="24"/>
        <v>97.37</v>
      </c>
      <c r="M409" s="8">
        <f t="shared" si="25"/>
        <v>419.45</v>
      </c>
      <c r="N409" s="7">
        <v>419.45</v>
      </c>
      <c r="O409" s="1"/>
      <c r="P409" s="1">
        <v>1</v>
      </c>
      <c r="AB409" s="1"/>
    </row>
    <row r="410" spans="1:28" ht="24" customHeight="1" x14ac:dyDescent="0.4">
      <c r="A410" s="146">
        <v>406</v>
      </c>
      <c r="B410" s="147">
        <v>6020005172</v>
      </c>
      <c r="C410" s="148" t="s">
        <v>3803</v>
      </c>
      <c r="D410" s="149" t="s">
        <v>3804</v>
      </c>
      <c r="E410" s="149" t="s">
        <v>3805</v>
      </c>
      <c r="F410" s="148" t="s">
        <v>69</v>
      </c>
      <c r="G410" s="150">
        <v>0</v>
      </c>
      <c r="H410" s="151">
        <v>0</v>
      </c>
      <c r="I410" s="152">
        <v>3.5</v>
      </c>
      <c r="J410" s="153">
        <f t="shared" si="27"/>
        <v>0</v>
      </c>
      <c r="K410" s="153">
        <f t="shared" si="26"/>
        <v>0</v>
      </c>
      <c r="L410" s="153">
        <f t="shared" si="24"/>
        <v>0</v>
      </c>
      <c r="M410" s="153">
        <f t="shared" si="25"/>
        <v>0</v>
      </c>
      <c r="N410" s="152">
        <v>0</v>
      </c>
      <c r="O410" s="1"/>
      <c r="P410" s="1">
        <v>0</v>
      </c>
      <c r="AB410" s="1"/>
    </row>
    <row r="411" spans="1:28" ht="24" customHeight="1" x14ac:dyDescent="0.4">
      <c r="A411" s="2">
        <v>407</v>
      </c>
      <c r="B411" s="3">
        <v>6020005173</v>
      </c>
      <c r="C411" s="4" t="s">
        <v>1156</v>
      </c>
      <c r="D411" s="5" t="s">
        <v>1157</v>
      </c>
      <c r="E411" s="5" t="s">
        <v>1158</v>
      </c>
      <c r="F411" s="4" t="s">
        <v>69</v>
      </c>
      <c r="G411" s="46">
        <v>0</v>
      </c>
      <c r="H411" s="125">
        <v>73</v>
      </c>
      <c r="I411" s="7">
        <v>3.5</v>
      </c>
      <c r="J411" s="8">
        <f t="shared" si="27"/>
        <v>255.5</v>
      </c>
      <c r="K411" s="8">
        <f t="shared" si="26"/>
        <v>17.885000000000002</v>
      </c>
      <c r="L411" s="8">
        <f t="shared" si="24"/>
        <v>273.39</v>
      </c>
      <c r="M411" s="8">
        <f t="shared" si="25"/>
        <v>273.39</v>
      </c>
      <c r="N411" s="7">
        <v>273.39</v>
      </c>
      <c r="O411" s="1"/>
      <c r="P411" s="1">
        <v>1</v>
      </c>
      <c r="AB411" s="1"/>
    </row>
    <row r="412" spans="1:28" ht="24" customHeight="1" x14ac:dyDescent="0.4">
      <c r="A412" s="2">
        <v>408</v>
      </c>
      <c r="B412" s="3">
        <v>6020005174</v>
      </c>
      <c r="C412" s="4" t="s">
        <v>1159</v>
      </c>
      <c r="D412" s="5" t="s">
        <v>1160</v>
      </c>
      <c r="E412" s="5" t="s">
        <v>1161</v>
      </c>
      <c r="F412" s="4" t="s">
        <v>3347</v>
      </c>
      <c r="G412" s="46">
        <v>78.67</v>
      </c>
      <c r="H412" s="125">
        <v>1</v>
      </c>
      <c r="I412" s="7">
        <v>3.5</v>
      </c>
      <c r="J412" s="8">
        <f t="shared" si="27"/>
        <v>3.5</v>
      </c>
      <c r="K412" s="8">
        <f t="shared" si="26"/>
        <v>0.24500000000000002</v>
      </c>
      <c r="L412" s="8">
        <f t="shared" si="24"/>
        <v>3.75</v>
      </c>
      <c r="M412" s="8">
        <f t="shared" si="25"/>
        <v>82.42</v>
      </c>
      <c r="N412" s="7">
        <v>82.42</v>
      </c>
      <c r="O412" s="1"/>
      <c r="P412" s="1">
        <v>0</v>
      </c>
      <c r="AB412" s="1"/>
    </row>
    <row r="413" spans="1:28" ht="24" customHeight="1" x14ac:dyDescent="0.4">
      <c r="A413" s="2">
        <v>409</v>
      </c>
      <c r="B413" s="3">
        <v>6020005175</v>
      </c>
      <c r="C413" s="4" t="s">
        <v>1162</v>
      </c>
      <c r="D413" s="5" t="s">
        <v>1160</v>
      </c>
      <c r="E413" s="5" t="s">
        <v>1163</v>
      </c>
      <c r="F413" s="4" t="s">
        <v>3347</v>
      </c>
      <c r="G413" s="46">
        <v>310.87</v>
      </c>
      <c r="H413" s="125">
        <v>10</v>
      </c>
      <c r="I413" s="7">
        <v>3.5</v>
      </c>
      <c r="J413" s="8">
        <f t="shared" si="27"/>
        <v>35</v>
      </c>
      <c r="K413" s="8">
        <f t="shared" si="26"/>
        <v>2.4500000000000002</v>
      </c>
      <c r="L413" s="8">
        <f t="shared" si="24"/>
        <v>37.450000000000003</v>
      </c>
      <c r="M413" s="8">
        <f t="shared" si="25"/>
        <v>348.32</v>
      </c>
      <c r="N413" s="7">
        <v>348.32</v>
      </c>
      <c r="O413" s="1"/>
      <c r="P413" s="1">
        <v>1</v>
      </c>
      <c r="AB413" s="1"/>
    </row>
    <row r="414" spans="1:28" ht="24" customHeight="1" x14ac:dyDescent="0.4">
      <c r="A414" s="2">
        <v>410</v>
      </c>
      <c r="B414" s="3">
        <v>6020005176</v>
      </c>
      <c r="C414" s="4" t="s">
        <v>1164</v>
      </c>
      <c r="D414" s="5" t="s">
        <v>1160</v>
      </c>
      <c r="E414" s="5" t="s">
        <v>1165</v>
      </c>
      <c r="F414" s="4" t="s">
        <v>3347</v>
      </c>
      <c r="G414" s="46">
        <v>232.22</v>
      </c>
      <c r="H414" s="125">
        <v>6</v>
      </c>
      <c r="I414" s="7">
        <v>3.5</v>
      </c>
      <c r="J414" s="8">
        <f t="shared" si="27"/>
        <v>21</v>
      </c>
      <c r="K414" s="8">
        <f t="shared" si="26"/>
        <v>1.4700000000000002</v>
      </c>
      <c r="L414" s="8">
        <f t="shared" si="24"/>
        <v>22.47</v>
      </c>
      <c r="M414" s="8">
        <f t="shared" si="25"/>
        <v>254.69</v>
      </c>
      <c r="N414" s="7">
        <v>254.69</v>
      </c>
      <c r="O414" s="1"/>
      <c r="P414" s="1">
        <v>0</v>
      </c>
      <c r="AB414" s="1"/>
    </row>
    <row r="415" spans="1:28" ht="24" customHeight="1" x14ac:dyDescent="0.4">
      <c r="A415" s="2">
        <v>411</v>
      </c>
      <c r="B415" s="3">
        <v>6020005177</v>
      </c>
      <c r="C415" s="4" t="s">
        <v>1166</v>
      </c>
      <c r="D415" s="5" t="s">
        <v>1160</v>
      </c>
      <c r="E415" s="5" t="s">
        <v>1167</v>
      </c>
      <c r="F415" s="4" t="s">
        <v>69</v>
      </c>
      <c r="G415" s="46">
        <v>0</v>
      </c>
      <c r="H415" s="125">
        <v>35</v>
      </c>
      <c r="I415" s="7">
        <v>3.5</v>
      </c>
      <c r="J415" s="8">
        <f t="shared" si="27"/>
        <v>122.5</v>
      </c>
      <c r="K415" s="8">
        <f t="shared" si="26"/>
        <v>8.5750000000000011</v>
      </c>
      <c r="L415" s="8">
        <f t="shared" si="24"/>
        <v>131.07999999999998</v>
      </c>
      <c r="M415" s="8">
        <f t="shared" si="25"/>
        <v>131.07999999999998</v>
      </c>
      <c r="N415" s="7">
        <v>131.08000000000001</v>
      </c>
      <c r="O415" s="1"/>
      <c r="P415" s="1">
        <v>1</v>
      </c>
      <c r="AB415" s="1"/>
    </row>
    <row r="416" spans="1:28" ht="24" customHeight="1" x14ac:dyDescent="0.4">
      <c r="A416" s="2">
        <v>412</v>
      </c>
      <c r="B416" s="3">
        <v>6020005178</v>
      </c>
      <c r="C416" s="4" t="s">
        <v>1168</v>
      </c>
      <c r="D416" s="5" t="s">
        <v>1160</v>
      </c>
      <c r="E416" s="5" t="s">
        <v>1169</v>
      </c>
      <c r="F416" s="4" t="s">
        <v>69</v>
      </c>
      <c r="G416" s="46">
        <v>0</v>
      </c>
      <c r="H416" s="125">
        <v>3</v>
      </c>
      <c r="I416" s="7">
        <v>3.5</v>
      </c>
      <c r="J416" s="8">
        <f t="shared" si="27"/>
        <v>10.5</v>
      </c>
      <c r="K416" s="8">
        <f t="shared" si="26"/>
        <v>0.7350000000000001</v>
      </c>
      <c r="L416" s="8">
        <f t="shared" si="24"/>
        <v>11.24</v>
      </c>
      <c r="M416" s="8">
        <f t="shared" si="25"/>
        <v>11.24</v>
      </c>
      <c r="N416" s="7">
        <v>11.24</v>
      </c>
      <c r="O416" s="1"/>
      <c r="P416" s="1">
        <v>0</v>
      </c>
      <c r="AB416" s="1"/>
    </row>
    <row r="417" spans="1:28" ht="24" customHeight="1" x14ac:dyDescent="0.4">
      <c r="A417" s="2">
        <v>413</v>
      </c>
      <c r="B417" s="3">
        <v>6020005179</v>
      </c>
      <c r="C417" s="4" t="s">
        <v>1170</v>
      </c>
      <c r="D417" s="5" t="s">
        <v>1160</v>
      </c>
      <c r="E417" s="5" t="s">
        <v>1171</v>
      </c>
      <c r="F417" s="4" t="s">
        <v>3347</v>
      </c>
      <c r="G417" s="46">
        <v>1213.4000000000001</v>
      </c>
      <c r="H417" s="125">
        <v>24</v>
      </c>
      <c r="I417" s="7">
        <v>3.5</v>
      </c>
      <c r="J417" s="8">
        <f t="shared" si="27"/>
        <v>84</v>
      </c>
      <c r="K417" s="8">
        <f t="shared" si="26"/>
        <v>5.8800000000000008</v>
      </c>
      <c r="L417" s="8">
        <f t="shared" si="24"/>
        <v>89.88</v>
      </c>
      <c r="M417" s="8">
        <f t="shared" si="25"/>
        <v>1303.2800000000002</v>
      </c>
      <c r="N417" s="7">
        <v>1303.28</v>
      </c>
      <c r="O417" s="1"/>
      <c r="P417" s="1">
        <v>1</v>
      </c>
      <c r="AB417" s="1"/>
    </row>
    <row r="418" spans="1:28" ht="24" customHeight="1" x14ac:dyDescent="0.4">
      <c r="A418" s="2">
        <v>414</v>
      </c>
      <c r="B418" s="3">
        <v>6020005180</v>
      </c>
      <c r="C418" s="4" t="s">
        <v>1172</v>
      </c>
      <c r="D418" s="5" t="s">
        <v>3293</v>
      </c>
      <c r="E418" s="5" t="s">
        <v>1173</v>
      </c>
      <c r="F418" s="4" t="s">
        <v>3347</v>
      </c>
      <c r="G418" s="46">
        <v>1026.17</v>
      </c>
      <c r="H418" s="125">
        <v>17</v>
      </c>
      <c r="I418" s="7">
        <v>3.5</v>
      </c>
      <c r="J418" s="8">
        <f t="shared" si="27"/>
        <v>59.5</v>
      </c>
      <c r="K418" s="8">
        <f t="shared" si="26"/>
        <v>4.165</v>
      </c>
      <c r="L418" s="8">
        <f t="shared" si="24"/>
        <v>63.669999999999995</v>
      </c>
      <c r="M418" s="8">
        <f t="shared" si="25"/>
        <v>1089.8400000000001</v>
      </c>
      <c r="N418" s="7">
        <v>1089.8399999999999</v>
      </c>
      <c r="O418" s="1"/>
      <c r="P418" s="1">
        <v>0</v>
      </c>
      <c r="AB418" s="1"/>
    </row>
    <row r="419" spans="1:28" ht="24" customHeight="1" x14ac:dyDescent="0.4">
      <c r="A419" s="2">
        <v>415</v>
      </c>
      <c r="B419" s="3">
        <v>6020005181</v>
      </c>
      <c r="C419" s="4" t="s">
        <v>1174</v>
      </c>
      <c r="D419" s="5" t="s">
        <v>1175</v>
      </c>
      <c r="E419" s="5" t="s">
        <v>1176</v>
      </c>
      <c r="F419" s="4" t="s">
        <v>69</v>
      </c>
      <c r="G419" s="46">
        <v>0</v>
      </c>
      <c r="H419" s="125">
        <v>8</v>
      </c>
      <c r="I419" s="7">
        <v>3.5</v>
      </c>
      <c r="J419" s="8">
        <f t="shared" si="27"/>
        <v>28</v>
      </c>
      <c r="K419" s="8">
        <f t="shared" si="26"/>
        <v>1.9600000000000002</v>
      </c>
      <c r="L419" s="8">
        <f t="shared" si="24"/>
        <v>29.96</v>
      </c>
      <c r="M419" s="8">
        <f t="shared" si="25"/>
        <v>29.96</v>
      </c>
      <c r="N419" s="7">
        <v>29.96</v>
      </c>
      <c r="O419" s="1"/>
      <c r="P419" s="1">
        <v>1</v>
      </c>
      <c r="AB419" s="1"/>
    </row>
    <row r="420" spans="1:28" ht="24" customHeight="1" x14ac:dyDescent="0.4">
      <c r="A420" s="2">
        <v>416</v>
      </c>
      <c r="B420" s="3">
        <v>6020005182</v>
      </c>
      <c r="C420" s="4" t="s">
        <v>1177</v>
      </c>
      <c r="D420" s="5" t="s">
        <v>3294</v>
      </c>
      <c r="E420" s="5" t="s">
        <v>1178</v>
      </c>
      <c r="F420" s="4" t="s">
        <v>3362</v>
      </c>
      <c r="G420" s="46">
        <v>262.17</v>
      </c>
      <c r="H420" s="125">
        <v>5</v>
      </c>
      <c r="I420" s="7">
        <v>3.5</v>
      </c>
      <c r="J420" s="8">
        <f t="shared" si="27"/>
        <v>17.5</v>
      </c>
      <c r="K420" s="8">
        <f t="shared" si="26"/>
        <v>1.2250000000000001</v>
      </c>
      <c r="L420" s="8">
        <f t="shared" si="24"/>
        <v>18.73</v>
      </c>
      <c r="M420" s="8">
        <f t="shared" si="25"/>
        <v>280.90000000000003</v>
      </c>
      <c r="N420" s="7">
        <v>280.89999999999998</v>
      </c>
      <c r="O420" s="1"/>
      <c r="P420" s="1">
        <v>0</v>
      </c>
      <c r="AB420" s="1"/>
    </row>
    <row r="421" spans="1:28" ht="24" customHeight="1" x14ac:dyDescent="0.4">
      <c r="A421" s="2">
        <v>417</v>
      </c>
      <c r="B421" s="3">
        <v>6020005183</v>
      </c>
      <c r="C421" s="4" t="s">
        <v>1179</v>
      </c>
      <c r="D421" s="5" t="s">
        <v>1180</v>
      </c>
      <c r="E421" s="5" t="s">
        <v>1181</v>
      </c>
      <c r="F421" s="9" t="s">
        <v>3352</v>
      </c>
      <c r="G421" s="46">
        <v>33.71</v>
      </c>
      <c r="H421" s="125">
        <v>10</v>
      </c>
      <c r="I421" s="7">
        <v>3.5</v>
      </c>
      <c r="J421" s="8">
        <f t="shared" si="27"/>
        <v>35</v>
      </c>
      <c r="K421" s="8">
        <f t="shared" si="26"/>
        <v>2.4500000000000002</v>
      </c>
      <c r="L421" s="8">
        <f t="shared" si="24"/>
        <v>37.450000000000003</v>
      </c>
      <c r="M421" s="8">
        <f t="shared" si="25"/>
        <v>71.16</v>
      </c>
      <c r="N421" s="7">
        <v>71.16</v>
      </c>
      <c r="O421" s="1"/>
      <c r="P421" s="1">
        <v>1</v>
      </c>
      <c r="AB421" s="1"/>
    </row>
    <row r="422" spans="1:28" ht="24" customHeight="1" x14ac:dyDescent="0.4">
      <c r="A422" s="2">
        <v>418</v>
      </c>
      <c r="B422" s="3">
        <v>6020005184</v>
      </c>
      <c r="C422" s="4" t="s">
        <v>1182</v>
      </c>
      <c r="D422" s="5" t="s">
        <v>1183</v>
      </c>
      <c r="E422" s="5" t="s">
        <v>1184</v>
      </c>
      <c r="F422" s="4" t="s">
        <v>69</v>
      </c>
      <c r="G422" s="46">
        <v>0</v>
      </c>
      <c r="H422" s="125">
        <v>16</v>
      </c>
      <c r="I422" s="7">
        <v>3.5</v>
      </c>
      <c r="J422" s="8">
        <f t="shared" si="27"/>
        <v>56</v>
      </c>
      <c r="K422" s="8">
        <f t="shared" si="26"/>
        <v>3.9200000000000004</v>
      </c>
      <c r="L422" s="8">
        <f t="shared" si="24"/>
        <v>59.92</v>
      </c>
      <c r="M422" s="8">
        <f t="shared" si="25"/>
        <v>59.92</v>
      </c>
      <c r="N422" s="7">
        <v>59.92</v>
      </c>
      <c r="O422" s="1"/>
      <c r="P422" s="1">
        <v>0</v>
      </c>
      <c r="AB422" s="1"/>
    </row>
    <row r="423" spans="1:28" ht="24" customHeight="1" x14ac:dyDescent="0.4">
      <c r="A423" s="2">
        <v>419</v>
      </c>
      <c r="B423" s="3">
        <v>6020005185</v>
      </c>
      <c r="C423" s="4" t="s">
        <v>1185</v>
      </c>
      <c r="D423" s="5" t="s">
        <v>1186</v>
      </c>
      <c r="E423" s="5" t="s">
        <v>1187</v>
      </c>
      <c r="F423" s="9" t="s">
        <v>3347</v>
      </c>
      <c r="G423" s="46">
        <v>419.47</v>
      </c>
      <c r="H423" s="125">
        <v>5</v>
      </c>
      <c r="I423" s="7">
        <v>3.5</v>
      </c>
      <c r="J423" s="8">
        <f t="shared" si="27"/>
        <v>17.5</v>
      </c>
      <c r="K423" s="8">
        <f t="shared" si="26"/>
        <v>1.2250000000000001</v>
      </c>
      <c r="L423" s="8">
        <f t="shared" si="24"/>
        <v>18.73</v>
      </c>
      <c r="M423" s="8">
        <f t="shared" si="25"/>
        <v>438.20000000000005</v>
      </c>
      <c r="N423" s="7">
        <v>438.2</v>
      </c>
      <c r="O423" s="1"/>
      <c r="P423" s="1">
        <v>1</v>
      </c>
      <c r="AB423" s="1"/>
    </row>
    <row r="424" spans="1:28" ht="24" customHeight="1" x14ac:dyDescent="0.4">
      <c r="A424" s="2">
        <v>420</v>
      </c>
      <c r="B424" s="3">
        <v>6020005186</v>
      </c>
      <c r="C424" s="4" t="s">
        <v>1188</v>
      </c>
      <c r="D424" s="5" t="s">
        <v>1189</v>
      </c>
      <c r="E424" s="5" t="s">
        <v>1190</v>
      </c>
      <c r="F424" s="4" t="s">
        <v>3347</v>
      </c>
      <c r="G424" s="46">
        <v>475.66</v>
      </c>
      <c r="H424" s="125">
        <v>13</v>
      </c>
      <c r="I424" s="7">
        <v>3.5</v>
      </c>
      <c r="J424" s="8">
        <f t="shared" si="27"/>
        <v>45.5</v>
      </c>
      <c r="K424" s="8">
        <f t="shared" si="26"/>
        <v>3.1850000000000005</v>
      </c>
      <c r="L424" s="8">
        <f t="shared" si="24"/>
        <v>48.69</v>
      </c>
      <c r="M424" s="8">
        <f t="shared" si="25"/>
        <v>524.35</v>
      </c>
      <c r="N424" s="7">
        <v>524.35</v>
      </c>
      <c r="O424" s="1"/>
      <c r="P424" s="1">
        <v>0</v>
      </c>
      <c r="AB424" s="1"/>
    </row>
    <row r="425" spans="1:28" ht="24" customHeight="1" x14ac:dyDescent="0.4">
      <c r="A425" s="2">
        <v>421</v>
      </c>
      <c r="B425" s="3">
        <v>6020005187</v>
      </c>
      <c r="C425" s="4" t="s">
        <v>1191</v>
      </c>
      <c r="D425" s="5" t="s">
        <v>3295</v>
      </c>
      <c r="E425" s="5" t="s">
        <v>1192</v>
      </c>
      <c r="F425" s="9" t="s">
        <v>3363</v>
      </c>
      <c r="G425" s="46">
        <v>265.91000000000003</v>
      </c>
      <c r="H425" s="125">
        <v>17</v>
      </c>
      <c r="I425" s="7">
        <v>3.5</v>
      </c>
      <c r="J425" s="8">
        <f t="shared" si="27"/>
        <v>59.5</v>
      </c>
      <c r="K425" s="8">
        <f t="shared" si="26"/>
        <v>4.165</v>
      </c>
      <c r="L425" s="8">
        <f t="shared" si="24"/>
        <v>63.669999999999995</v>
      </c>
      <c r="M425" s="8">
        <f t="shared" si="25"/>
        <v>329.58000000000004</v>
      </c>
      <c r="N425" s="7">
        <v>329.58</v>
      </c>
      <c r="O425" s="1"/>
      <c r="P425" s="1">
        <v>1</v>
      </c>
      <c r="AB425" s="1"/>
    </row>
    <row r="426" spans="1:28" ht="24" customHeight="1" x14ac:dyDescent="0.4">
      <c r="A426" s="2">
        <v>422</v>
      </c>
      <c r="B426" s="3">
        <v>6020005188</v>
      </c>
      <c r="C426" s="4" t="s">
        <v>1193</v>
      </c>
      <c r="D426" s="5" t="s">
        <v>3296</v>
      </c>
      <c r="E426" s="5" t="s">
        <v>1194</v>
      </c>
      <c r="F426" s="9" t="s">
        <v>3352</v>
      </c>
      <c r="G426" s="46">
        <v>37.450000000000003</v>
      </c>
      <c r="H426" s="125">
        <v>10</v>
      </c>
      <c r="I426" s="7">
        <v>3.5</v>
      </c>
      <c r="J426" s="8">
        <f t="shared" si="27"/>
        <v>35</v>
      </c>
      <c r="K426" s="8">
        <f t="shared" si="26"/>
        <v>2.4500000000000002</v>
      </c>
      <c r="L426" s="8">
        <f t="shared" si="24"/>
        <v>37.450000000000003</v>
      </c>
      <c r="M426" s="8">
        <f t="shared" si="25"/>
        <v>74.900000000000006</v>
      </c>
      <c r="N426" s="7">
        <v>74.900000000000006</v>
      </c>
      <c r="O426" s="1"/>
      <c r="P426" s="1">
        <v>0</v>
      </c>
      <c r="AB426" s="1"/>
    </row>
    <row r="427" spans="1:28" ht="24" customHeight="1" x14ac:dyDescent="0.4">
      <c r="A427" s="2">
        <v>423</v>
      </c>
      <c r="B427" s="3">
        <v>6020005189</v>
      </c>
      <c r="C427" s="4" t="s">
        <v>1195</v>
      </c>
      <c r="D427" s="5" t="s">
        <v>3297</v>
      </c>
      <c r="E427" s="5" t="s">
        <v>1196</v>
      </c>
      <c r="F427" s="9" t="s">
        <v>69</v>
      </c>
      <c r="G427" s="46">
        <v>0</v>
      </c>
      <c r="H427" s="125">
        <v>3</v>
      </c>
      <c r="I427" s="7">
        <v>3.5</v>
      </c>
      <c r="J427" s="8">
        <f t="shared" si="27"/>
        <v>10.5</v>
      </c>
      <c r="K427" s="8">
        <f t="shared" si="26"/>
        <v>0.7350000000000001</v>
      </c>
      <c r="L427" s="8">
        <f t="shared" si="24"/>
        <v>11.24</v>
      </c>
      <c r="M427" s="8">
        <f t="shared" si="25"/>
        <v>11.24</v>
      </c>
      <c r="N427" s="7">
        <v>11.24</v>
      </c>
      <c r="O427" s="1"/>
      <c r="P427" s="1">
        <v>1</v>
      </c>
      <c r="AB427" s="1"/>
    </row>
    <row r="428" spans="1:28" ht="24" customHeight="1" x14ac:dyDescent="0.4">
      <c r="A428" s="2">
        <v>424</v>
      </c>
      <c r="B428" s="3">
        <v>6020005190</v>
      </c>
      <c r="C428" s="4" t="s">
        <v>1197</v>
      </c>
      <c r="D428" s="5" t="s">
        <v>3806</v>
      </c>
      <c r="E428" s="5" t="s">
        <v>1198</v>
      </c>
      <c r="F428" s="9" t="s">
        <v>69</v>
      </c>
      <c r="G428" s="46">
        <v>0</v>
      </c>
      <c r="H428" s="125">
        <v>7</v>
      </c>
      <c r="I428" s="7">
        <v>3.5</v>
      </c>
      <c r="J428" s="8">
        <f t="shared" si="27"/>
        <v>24.5</v>
      </c>
      <c r="K428" s="8">
        <f t="shared" si="26"/>
        <v>1.7150000000000001</v>
      </c>
      <c r="L428" s="8">
        <f t="shared" si="24"/>
        <v>26.220000000000002</v>
      </c>
      <c r="M428" s="8">
        <f t="shared" si="25"/>
        <v>26.220000000000002</v>
      </c>
      <c r="N428" s="7">
        <v>26.22</v>
      </c>
      <c r="O428" s="1"/>
      <c r="P428" s="1">
        <v>0</v>
      </c>
      <c r="AB428" s="1"/>
    </row>
    <row r="429" spans="1:28" ht="24" customHeight="1" x14ac:dyDescent="0.4">
      <c r="A429" s="2">
        <v>425</v>
      </c>
      <c r="B429" s="3">
        <v>6020005191</v>
      </c>
      <c r="C429" s="4" t="s">
        <v>1199</v>
      </c>
      <c r="D429" s="5" t="s">
        <v>3298</v>
      </c>
      <c r="E429" s="5" t="s">
        <v>1200</v>
      </c>
      <c r="F429" s="9" t="s">
        <v>3347</v>
      </c>
      <c r="G429" s="46">
        <v>722.82</v>
      </c>
      <c r="H429" s="125">
        <v>9</v>
      </c>
      <c r="I429" s="7">
        <v>3.5</v>
      </c>
      <c r="J429" s="8">
        <f t="shared" si="27"/>
        <v>31.5</v>
      </c>
      <c r="K429" s="8">
        <f t="shared" si="26"/>
        <v>2.2050000000000001</v>
      </c>
      <c r="L429" s="8">
        <f t="shared" si="24"/>
        <v>33.71</v>
      </c>
      <c r="M429" s="8">
        <f t="shared" si="25"/>
        <v>756.53000000000009</v>
      </c>
      <c r="N429" s="7">
        <v>756.53</v>
      </c>
      <c r="O429" s="1"/>
      <c r="P429" s="1">
        <v>1</v>
      </c>
      <c r="AB429" s="1"/>
    </row>
    <row r="430" spans="1:28" ht="24" customHeight="1" x14ac:dyDescent="0.4">
      <c r="A430" s="2">
        <v>426</v>
      </c>
      <c r="B430" s="3">
        <v>6020005192</v>
      </c>
      <c r="C430" s="4" t="s">
        <v>1201</v>
      </c>
      <c r="D430" s="5" t="s">
        <v>3299</v>
      </c>
      <c r="E430" s="5" t="s">
        <v>1202</v>
      </c>
      <c r="F430" s="9" t="s">
        <v>69</v>
      </c>
      <c r="G430" s="46">
        <v>0</v>
      </c>
      <c r="H430" s="125">
        <v>39</v>
      </c>
      <c r="I430" s="7">
        <v>3.5</v>
      </c>
      <c r="J430" s="8">
        <f t="shared" si="27"/>
        <v>136.5</v>
      </c>
      <c r="K430" s="8">
        <f t="shared" si="26"/>
        <v>9.5550000000000015</v>
      </c>
      <c r="L430" s="8">
        <f t="shared" si="24"/>
        <v>146.06</v>
      </c>
      <c r="M430" s="8">
        <f t="shared" si="25"/>
        <v>146.06</v>
      </c>
      <c r="N430" s="7">
        <v>146.06</v>
      </c>
      <c r="O430" s="1"/>
      <c r="P430" s="1">
        <v>0</v>
      </c>
      <c r="AB430" s="1"/>
    </row>
    <row r="431" spans="1:28" ht="24" customHeight="1" x14ac:dyDescent="0.4">
      <c r="A431" s="2">
        <v>427</v>
      </c>
      <c r="B431" s="3">
        <v>6020005193</v>
      </c>
      <c r="C431" s="4" t="s">
        <v>1203</v>
      </c>
      <c r="D431" s="5" t="s">
        <v>3300</v>
      </c>
      <c r="E431" s="5" t="s">
        <v>1204</v>
      </c>
      <c r="F431" s="9" t="s">
        <v>3351</v>
      </c>
      <c r="G431" s="46">
        <v>801.44</v>
      </c>
      <c r="H431" s="125">
        <v>40</v>
      </c>
      <c r="I431" s="7">
        <v>3.5</v>
      </c>
      <c r="J431" s="8">
        <f t="shared" si="27"/>
        <v>140</v>
      </c>
      <c r="K431" s="8">
        <f t="shared" si="26"/>
        <v>9.8000000000000007</v>
      </c>
      <c r="L431" s="8">
        <f t="shared" si="24"/>
        <v>149.80000000000001</v>
      </c>
      <c r="M431" s="8">
        <f t="shared" si="25"/>
        <v>951.24</v>
      </c>
      <c r="N431" s="7">
        <v>951.24</v>
      </c>
      <c r="O431" s="1"/>
      <c r="P431" s="1">
        <v>1</v>
      </c>
      <c r="AB431" s="1"/>
    </row>
    <row r="432" spans="1:28" ht="24" customHeight="1" x14ac:dyDescent="0.4">
      <c r="A432" s="2">
        <v>428</v>
      </c>
      <c r="B432" s="3">
        <v>6020005194</v>
      </c>
      <c r="C432" s="4" t="s">
        <v>1205</v>
      </c>
      <c r="D432" s="5" t="s">
        <v>1206</v>
      </c>
      <c r="E432" s="5" t="s">
        <v>1207</v>
      </c>
      <c r="F432" s="9" t="s">
        <v>3363</v>
      </c>
      <c r="G432" s="46">
        <v>78.66</v>
      </c>
      <c r="H432" s="125">
        <v>8</v>
      </c>
      <c r="I432" s="7">
        <v>3.5</v>
      </c>
      <c r="J432" s="8">
        <f t="shared" si="27"/>
        <v>28</v>
      </c>
      <c r="K432" s="8">
        <f t="shared" si="26"/>
        <v>1.9600000000000002</v>
      </c>
      <c r="L432" s="8">
        <f t="shared" si="24"/>
        <v>29.96</v>
      </c>
      <c r="M432" s="8">
        <f t="shared" si="25"/>
        <v>108.62</v>
      </c>
      <c r="N432" s="7">
        <v>108.62</v>
      </c>
      <c r="O432" s="1"/>
      <c r="P432" s="1">
        <v>0</v>
      </c>
      <c r="AB432" s="1"/>
    </row>
    <row r="433" spans="1:28" ht="24" customHeight="1" x14ac:dyDescent="0.4">
      <c r="A433" s="2">
        <v>429</v>
      </c>
      <c r="B433" s="3">
        <v>6020005195</v>
      </c>
      <c r="C433" s="4" t="s">
        <v>1208</v>
      </c>
      <c r="D433" s="5" t="s">
        <v>1209</v>
      </c>
      <c r="E433" s="5" t="s">
        <v>1210</v>
      </c>
      <c r="F433" s="4" t="s">
        <v>69</v>
      </c>
      <c r="G433" s="46">
        <v>0</v>
      </c>
      <c r="H433" s="125">
        <v>11</v>
      </c>
      <c r="I433" s="7">
        <v>3.5</v>
      </c>
      <c r="J433" s="8">
        <f t="shared" si="27"/>
        <v>38.5</v>
      </c>
      <c r="K433" s="8">
        <f t="shared" si="26"/>
        <v>2.6950000000000003</v>
      </c>
      <c r="L433" s="8">
        <f t="shared" si="24"/>
        <v>41.199999999999996</v>
      </c>
      <c r="M433" s="8">
        <f t="shared" si="25"/>
        <v>41.199999999999996</v>
      </c>
      <c r="N433" s="7">
        <v>41.2</v>
      </c>
      <c r="O433" s="1"/>
      <c r="P433" s="1">
        <v>1</v>
      </c>
      <c r="AB433" s="1"/>
    </row>
    <row r="434" spans="1:28" ht="24" customHeight="1" x14ac:dyDescent="0.4">
      <c r="A434" s="2">
        <v>430</v>
      </c>
      <c r="B434" s="3">
        <v>6020005196</v>
      </c>
      <c r="C434" s="4" t="s">
        <v>1211</v>
      </c>
      <c r="D434" s="5" t="s">
        <v>1212</v>
      </c>
      <c r="E434" s="5" t="s">
        <v>1213</v>
      </c>
      <c r="F434" s="9" t="s">
        <v>69</v>
      </c>
      <c r="G434" s="46">
        <v>0</v>
      </c>
      <c r="H434" s="125">
        <v>1</v>
      </c>
      <c r="I434" s="7">
        <v>3.5</v>
      </c>
      <c r="J434" s="8">
        <f t="shared" si="27"/>
        <v>3.5</v>
      </c>
      <c r="K434" s="8">
        <f t="shared" si="26"/>
        <v>0.24500000000000002</v>
      </c>
      <c r="L434" s="8">
        <f t="shared" si="24"/>
        <v>3.75</v>
      </c>
      <c r="M434" s="8">
        <f t="shared" si="25"/>
        <v>3.75</v>
      </c>
      <c r="N434" s="7">
        <v>3.75</v>
      </c>
      <c r="O434" s="1"/>
      <c r="P434" s="1">
        <v>0</v>
      </c>
      <c r="AB434" s="1"/>
    </row>
    <row r="435" spans="1:28" ht="24" customHeight="1" x14ac:dyDescent="0.4">
      <c r="A435" s="2">
        <v>431</v>
      </c>
      <c r="B435" s="3">
        <v>6020005197</v>
      </c>
      <c r="C435" s="4" t="s">
        <v>1214</v>
      </c>
      <c r="D435" s="5" t="s">
        <v>3301</v>
      </c>
      <c r="E435" s="5" t="s">
        <v>1215</v>
      </c>
      <c r="F435" s="4" t="s">
        <v>3352</v>
      </c>
      <c r="G435" s="46">
        <v>187.25</v>
      </c>
      <c r="H435" s="125">
        <v>53</v>
      </c>
      <c r="I435" s="7">
        <v>3.5</v>
      </c>
      <c r="J435" s="8">
        <f t="shared" si="27"/>
        <v>185.5</v>
      </c>
      <c r="K435" s="8">
        <f t="shared" si="26"/>
        <v>12.985000000000001</v>
      </c>
      <c r="L435" s="8">
        <f t="shared" si="24"/>
        <v>198.48999999999998</v>
      </c>
      <c r="M435" s="8">
        <f t="shared" si="25"/>
        <v>385.74</v>
      </c>
      <c r="N435" s="7">
        <v>385.74</v>
      </c>
      <c r="O435" s="1"/>
      <c r="P435" s="1">
        <v>1</v>
      </c>
      <c r="AB435" s="1"/>
    </row>
    <row r="436" spans="1:28" ht="24" customHeight="1" x14ac:dyDescent="0.4">
      <c r="A436" s="2">
        <v>432</v>
      </c>
      <c r="B436" s="3">
        <v>6020005198</v>
      </c>
      <c r="C436" s="4" t="s">
        <v>3807</v>
      </c>
      <c r="D436" s="5" t="s">
        <v>3808</v>
      </c>
      <c r="E436" s="5" t="s">
        <v>3809</v>
      </c>
      <c r="F436" s="4" t="s">
        <v>3810</v>
      </c>
      <c r="G436" s="46">
        <v>3.75</v>
      </c>
      <c r="H436" s="125">
        <v>16</v>
      </c>
      <c r="I436" s="7">
        <v>3.5</v>
      </c>
      <c r="J436" s="8">
        <f t="shared" si="27"/>
        <v>56</v>
      </c>
      <c r="K436" s="8">
        <f t="shared" si="26"/>
        <v>3.9200000000000004</v>
      </c>
      <c r="L436" s="8">
        <f t="shared" si="24"/>
        <v>59.92</v>
      </c>
      <c r="M436" s="8">
        <f t="shared" si="25"/>
        <v>63.67</v>
      </c>
      <c r="N436" s="7">
        <v>63.67</v>
      </c>
      <c r="O436" s="1"/>
      <c r="P436" s="1">
        <v>0</v>
      </c>
      <c r="AB436" s="1"/>
    </row>
    <row r="437" spans="1:28" ht="24" customHeight="1" x14ac:dyDescent="0.4">
      <c r="A437" s="2">
        <v>433</v>
      </c>
      <c r="B437" s="3">
        <v>6020005199</v>
      </c>
      <c r="C437" s="4" t="s">
        <v>1216</v>
      </c>
      <c r="D437" s="5" t="s">
        <v>1217</v>
      </c>
      <c r="E437" s="5" t="s">
        <v>1218</v>
      </c>
      <c r="F437" s="4" t="s">
        <v>3362</v>
      </c>
      <c r="G437" s="46">
        <v>441.92</v>
      </c>
      <c r="H437" s="125">
        <v>16</v>
      </c>
      <c r="I437" s="7">
        <v>3.5</v>
      </c>
      <c r="J437" s="8">
        <f t="shared" si="27"/>
        <v>56</v>
      </c>
      <c r="K437" s="8">
        <f t="shared" si="26"/>
        <v>3.9200000000000004</v>
      </c>
      <c r="L437" s="8">
        <f t="shared" si="24"/>
        <v>59.92</v>
      </c>
      <c r="M437" s="8">
        <f t="shared" si="25"/>
        <v>501.84000000000003</v>
      </c>
      <c r="N437" s="7">
        <v>501.84</v>
      </c>
      <c r="O437" s="1"/>
      <c r="P437" s="1">
        <v>1</v>
      </c>
      <c r="AB437" s="1"/>
    </row>
    <row r="438" spans="1:28" ht="24" customHeight="1" x14ac:dyDescent="0.4">
      <c r="A438" s="2">
        <v>434</v>
      </c>
      <c r="B438" s="3">
        <v>6020005200</v>
      </c>
      <c r="C438" s="4" t="s">
        <v>1219</v>
      </c>
      <c r="D438" s="5" t="s">
        <v>3302</v>
      </c>
      <c r="E438" s="5" t="s">
        <v>1220</v>
      </c>
      <c r="F438" s="9" t="s">
        <v>69</v>
      </c>
      <c r="G438" s="46">
        <v>0</v>
      </c>
      <c r="H438" s="125">
        <v>10</v>
      </c>
      <c r="I438" s="7">
        <v>3.5</v>
      </c>
      <c r="J438" s="8">
        <f t="shared" si="27"/>
        <v>35</v>
      </c>
      <c r="K438" s="8">
        <f t="shared" si="26"/>
        <v>2.4500000000000002</v>
      </c>
      <c r="L438" s="8">
        <f t="shared" si="24"/>
        <v>37.450000000000003</v>
      </c>
      <c r="M438" s="8">
        <f t="shared" si="25"/>
        <v>37.450000000000003</v>
      </c>
      <c r="N438" s="7">
        <v>37.450000000000003</v>
      </c>
      <c r="O438" s="1"/>
      <c r="P438" s="1">
        <v>0</v>
      </c>
      <c r="AB438" s="1"/>
    </row>
    <row r="439" spans="1:28" ht="24" customHeight="1" x14ac:dyDescent="0.4">
      <c r="A439" s="2">
        <v>435</v>
      </c>
      <c r="B439" s="3">
        <v>6020005201</v>
      </c>
      <c r="C439" s="4" t="s">
        <v>1221</v>
      </c>
      <c r="D439" s="5" t="s">
        <v>1222</v>
      </c>
      <c r="E439" s="5" t="s">
        <v>1223</v>
      </c>
      <c r="F439" s="4" t="s">
        <v>3353</v>
      </c>
      <c r="G439" s="46">
        <v>752.76</v>
      </c>
      <c r="H439" s="125">
        <v>35</v>
      </c>
      <c r="I439" s="7">
        <v>3.5</v>
      </c>
      <c r="J439" s="8">
        <f t="shared" si="27"/>
        <v>122.5</v>
      </c>
      <c r="K439" s="8">
        <f t="shared" si="26"/>
        <v>8.5750000000000011</v>
      </c>
      <c r="L439" s="8">
        <f t="shared" si="24"/>
        <v>131.07999999999998</v>
      </c>
      <c r="M439" s="8">
        <f t="shared" si="25"/>
        <v>883.83999999999992</v>
      </c>
      <c r="N439" s="7">
        <v>883.84</v>
      </c>
      <c r="O439" s="1"/>
      <c r="P439" s="1">
        <v>1</v>
      </c>
      <c r="AB439" s="1"/>
    </row>
    <row r="440" spans="1:28" ht="24" customHeight="1" x14ac:dyDescent="0.4">
      <c r="A440" s="2">
        <v>436</v>
      </c>
      <c r="B440" s="3">
        <v>6020005202</v>
      </c>
      <c r="C440" s="4" t="s">
        <v>1224</v>
      </c>
      <c r="D440" s="5" t="s">
        <v>1225</v>
      </c>
      <c r="E440" s="5" t="s">
        <v>1226</v>
      </c>
      <c r="F440" s="9" t="s">
        <v>3379</v>
      </c>
      <c r="G440" s="46">
        <v>48.7</v>
      </c>
      <c r="H440" s="125">
        <v>0</v>
      </c>
      <c r="I440" s="7">
        <v>3.5</v>
      </c>
      <c r="J440" s="8">
        <f t="shared" si="27"/>
        <v>0</v>
      </c>
      <c r="K440" s="8">
        <f t="shared" si="26"/>
        <v>0</v>
      </c>
      <c r="L440" s="8">
        <f t="shared" si="24"/>
        <v>0</v>
      </c>
      <c r="M440" s="8">
        <f t="shared" si="25"/>
        <v>48.7</v>
      </c>
      <c r="N440" s="7">
        <v>48.7</v>
      </c>
      <c r="O440" s="1"/>
      <c r="P440" s="1">
        <v>0</v>
      </c>
      <c r="AB440" s="1"/>
    </row>
    <row r="441" spans="1:28" ht="24" customHeight="1" x14ac:dyDescent="0.4">
      <c r="A441" s="2">
        <v>437</v>
      </c>
      <c r="B441" s="3">
        <v>6020005203</v>
      </c>
      <c r="C441" s="4" t="s">
        <v>1227</v>
      </c>
      <c r="D441" s="5" t="s">
        <v>1228</v>
      </c>
      <c r="E441" s="5" t="s">
        <v>1229</v>
      </c>
      <c r="F441" s="4" t="s">
        <v>69</v>
      </c>
      <c r="G441" s="46">
        <v>0</v>
      </c>
      <c r="H441" s="125">
        <v>93</v>
      </c>
      <c r="I441" s="7">
        <v>3.5</v>
      </c>
      <c r="J441" s="8">
        <f t="shared" si="27"/>
        <v>325.5</v>
      </c>
      <c r="K441" s="8">
        <f t="shared" si="26"/>
        <v>22.785000000000004</v>
      </c>
      <c r="L441" s="8">
        <f t="shared" si="24"/>
        <v>348.28999999999996</v>
      </c>
      <c r="M441" s="8">
        <f t="shared" si="25"/>
        <v>348.28999999999996</v>
      </c>
      <c r="N441" s="7">
        <v>348.29</v>
      </c>
      <c r="O441" s="1"/>
      <c r="P441" s="1">
        <v>1</v>
      </c>
      <c r="AB441" s="1"/>
    </row>
    <row r="442" spans="1:28" ht="24" customHeight="1" x14ac:dyDescent="0.4">
      <c r="A442" s="2">
        <v>438</v>
      </c>
      <c r="B442" s="3">
        <v>6020005204</v>
      </c>
      <c r="C442" s="4" t="s">
        <v>1230</v>
      </c>
      <c r="D442" s="5" t="s">
        <v>1231</v>
      </c>
      <c r="E442" s="5" t="s">
        <v>1232</v>
      </c>
      <c r="F442" s="9" t="s">
        <v>3347</v>
      </c>
      <c r="G442" s="46">
        <v>2063.52</v>
      </c>
      <c r="H442" s="125">
        <v>29</v>
      </c>
      <c r="I442" s="7">
        <v>3.5</v>
      </c>
      <c r="J442" s="8">
        <f t="shared" si="27"/>
        <v>101.5</v>
      </c>
      <c r="K442" s="8">
        <f t="shared" si="26"/>
        <v>7.1050000000000004</v>
      </c>
      <c r="L442" s="8">
        <f t="shared" si="24"/>
        <v>108.61</v>
      </c>
      <c r="M442" s="8">
        <f t="shared" si="25"/>
        <v>2172.13</v>
      </c>
      <c r="N442" s="7">
        <v>2172.13</v>
      </c>
      <c r="O442" s="1"/>
      <c r="P442" s="1">
        <v>0</v>
      </c>
      <c r="AB442" s="1"/>
    </row>
    <row r="443" spans="1:28" ht="24" customHeight="1" x14ac:dyDescent="0.4">
      <c r="A443" s="2">
        <v>439</v>
      </c>
      <c r="B443" s="3">
        <v>6020005205</v>
      </c>
      <c r="C443" s="4" t="s">
        <v>1233</v>
      </c>
      <c r="D443" s="5" t="s">
        <v>1234</v>
      </c>
      <c r="E443" s="5" t="s">
        <v>1235</v>
      </c>
      <c r="F443" s="4" t="s">
        <v>3380</v>
      </c>
      <c r="G443" s="46">
        <v>119.86</v>
      </c>
      <c r="H443" s="125">
        <v>7</v>
      </c>
      <c r="I443" s="7">
        <v>3.5</v>
      </c>
      <c r="J443" s="8">
        <f t="shared" si="27"/>
        <v>24.5</v>
      </c>
      <c r="K443" s="8">
        <f t="shared" si="26"/>
        <v>1.7150000000000001</v>
      </c>
      <c r="L443" s="8">
        <f t="shared" si="24"/>
        <v>26.220000000000002</v>
      </c>
      <c r="M443" s="8">
        <f t="shared" si="25"/>
        <v>146.08000000000001</v>
      </c>
      <c r="N443" s="7">
        <v>146.08000000000001</v>
      </c>
      <c r="O443" s="1"/>
      <c r="P443" s="1">
        <v>1</v>
      </c>
      <c r="AB443" s="1"/>
    </row>
    <row r="444" spans="1:28" ht="24" customHeight="1" x14ac:dyDescent="0.4">
      <c r="A444" s="2">
        <v>440</v>
      </c>
      <c r="B444" s="3">
        <v>6020005206</v>
      </c>
      <c r="C444" s="4" t="s">
        <v>1236</v>
      </c>
      <c r="D444" s="5" t="s">
        <v>1237</v>
      </c>
      <c r="E444" s="5" t="s">
        <v>1238</v>
      </c>
      <c r="F444" s="4" t="s">
        <v>3347</v>
      </c>
      <c r="G444" s="46">
        <v>816.44</v>
      </c>
      <c r="H444" s="125">
        <v>12</v>
      </c>
      <c r="I444" s="7">
        <v>3.5</v>
      </c>
      <c r="J444" s="8">
        <f t="shared" si="27"/>
        <v>42</v>
      </c>
      <c r="K444" s="8">
        <f t="shared" si="26"/>
        <v>2.9400000000000004</v>
      </c>
      <c r="L444" s="8">
        <f t="shared" si="24"/>
        <v>44.94</v>
      </c>
      <c r="M444" s="8">
        <f t="shared" si="25"/>
        <v>861.38000000000011</v>
      </c>
      <c r="N444" s="7">
        <v>861.38</v>
      </c>
      <c r="O444" s="1"/>
      <c r="P444" s="1">
        <v>0</v>
      </c>
      <c r="AB444" s="1"/>
    </row>
    <row r="445" spans="1:28" ht="24" customHeight="1" x14ac:dyDescent="0.4">
      <c r="A445" s="2">
        <v>441</v>
      </c>
      <c r="B445" s="3">
        <v>6020005207</v>
      </c>
      <c r="C445" s="4" t="s">
        <v>1239</v>
      </c>
      <c r="D445" s="5" t="s">
        <v>1240</v>
      </c>
      <c r="E445" s="5" t="s">
        <v>1241</v>
      </c>
      <c r="F445" s="4" t="s">
        <v>3352</v>
      </c>
      <c r="G445" s="46">
        <v>86.14</v>
      </c>
      <c r="H445" s="125">
        <v>26</v>
      </c>
      <c r="I445" s="7">
        <v>3.5</v>
      </c>
      <c r="J445" s="8">
        <f t="shared" si="27"/>
        <v>91</v>
      </c>
      <c r="K445" s="8">
        <f t="shared" si="26"/>
        <v>6.370000000000001</v>
      </c>
      <c r="L445" s="8">
        <f t="shared" si="24"/>
        <v>97.37</v>
      </c>
      <c r="M445" s="8">
        <f t="shared" si="25"/>
        <v>183.51</v>
      </c>
      <c r="N445" s="7">
        <v>183.51</v>
      </c>
      <c r="O445" s="1"/>
      <c r="P445" s="1">
        <v>1</v>
      </c>
      <c r="AB445" s="1"/>
    </row>
    <row r="446" spans="1:28" ht="24" customHeight="1" x14ac:dyDescent="0.4">
      <c r="A446" s="2">
        <v>442</v>
      </c>
      <c r="B446" s="3">
        <v>6020005208</v>
      </c>
      <c r="C446" s="4" t="s">
        <v>1243</v>
      </c>
      <c r="D446" s="5" t="s">
        <v>1244</v>
      </c>
      <c r="E446" s="5" t="s">
        <v>1245</v>
      </c>
      <c r="F446" s="4" t="s">
        <v>69</v>
      </c>
      <c r="G446" s="46">
        <v>0</v>
      </c>
      <c r="H446" s="125">
        <v>878</v>
      </c>
      <c r="I446" s="7">
        <v>3.5</v>
      </c>
      <c r="J446" s="8">
        <f t="shared" si="27"/>
        <v>3073</v>
      </c>
      <c r="K446" s="8">
        <f t="shared" si="26"/>
        <v>215.11</v>
      </c>
      <c r="L446" s="8">
        <f t="shared" si="24"/>
        <v>3288.11</v>
      </c>
      <c r="M446" s="8">
        <f t="shared" si="25"/>
        <v>3288.11</v>
      </c>
      <c r="N446" s="7">
        <v>3288.11</v>
      </c>
      <c r="O446" s="1"/>
      <c r="P446" s="1">
        <v>0</v>
      </c>
      <c r="AB446" s="1"/>
    </row>
    <row r="447" spans="1:28" ht="24" customHeight="1" x14ac:dyDescent="0.4">
      <c r="A447" s="2">
        <v>443</v>
      </c>
      <c r="B447" s="3">
        <v>6020005209</v>
      </c>
      <c r="C447" s="4" t="s">
        <v>1246</v>
      </c>
      <c r="D447" s="5" t="s">
        <v>1247</v>
      </c>
      <c r="E447" s="5" t="s">
        <v>1245</v>
      </c>
      <c r="F447" s="2" t="s">
        <v>69</v>
      </c>
      <c r="G447" s="46">
        <v>0</v>
      </c>
      <c r="H447" s="125">
        <v>37</v>
      </c>
      <c r="I447" s="7">
        <v>3.5</v>
      </c>
      <c r="J447" s="8">
        <f t="shared" si="27"/>
        <v>129.5</v>
      </c>
      <c r="K447" s="8">
        <f t="shared" si="26"/>
        <v>9.0650000000000013</v>
      </c>
      <c r="L447" s="8">
        <f t="shared" si="24"/>
        <v>138.57</v>
      </c>
      <c r="M447" s="8">
        <f t="shared" si="25"/>
        <v>138.57</v>
      </c>
      <c r="N447" s="7">
        <v>138.57</v>
      </c>
      <c r="O447" s="1"/>
      <c r="P447" s="1">
        <v>1</v>
      </c>
      <c r="AB447" s="1"/>
    </row>
    <row r="448" spans="1:28" ht="24" customHeight="1" x14ac:dyDescent="0.4">
      <c r="A448" s="2">
        <v>444</v>
      </c>
      <c r="B448" s="3">
        <v>6020005210</v>
      </c>
      <c r="C448" s="4" t="s">
        <v>1248</v>
      </c>
      <c r="D448" s="5" t="s">
        <v>1249</v>
      </c>
      <c r="E448" s="5" t="s">
        <v>1245</v>
      </c>
      <c r="F448" s="4" t="s">
        <v>69</v>
      </c>
      <c r="G448" s="46">
        <v>0</v>
      </c>
      <c r="H448" s="125">
        <v>28</v>
      </c>
      <c r="I448" s="7">
        <v>3.5</v>
      </c>
      <c r="J448" s="8">
        <f t="shared" si="27"/>
        <v>98</v>
      </c>
      <c r="K448" s="8">
        <f t="shared" si="26"/>
        <v>6.86</v>
      </c>
      <c r="L448" s="8">
        <f t="shared" si="24"/>
        <v>104.86</v>
      </c>
      <c r="M448" s="8">
        <f t="shared" si="25"/>
        <v>104.86</v>
      </c>
      <c r="N448" s="7">
        <v>104.86</v>
      </c>
      <c r="O448" s="1"/>
      <c r="P448" s="1">
        <v>0</v>
      </c>
      <c r="AB448" s="1"/>
    </row>
    <row r="449" spans="1:28" ht="24" customHeight="1" x14ac:dyDescent="0.4">
      <c r="A449" s="2">
        <v>445</v>
      </c>
      <c r="B449" s="3">
        <v>6020005211</v>
      </c>
      <c r="C449" s="4" t="s">
        <v>1250</v>
      </c>
      <c r="D449" s="5" t="s">
        <v>1244</v>
      </c>
      <c r="E449" s="5" t="s">
        <v>1245</v>
      </c>
      <c r="F449" s="4" t="s">
        <v>69</v>
      </c>
      <c r="G449" s="46">
        <v>0</v>
      </c>
      <c r="H449" s="125">
        <v>138</v>
      </c>
      <c r="I449" s="7">
        <v>3.5</v>
      </c>
      <c r="J449" s="8">
        <f t="shared" si="27"/>
        <v>483</v>
      </c>
      <c r="K449" s="8">
        <f t="shared" si="26"/>
        <v>33.81</v>
      </c>
      <c r="L449" s="8">
        <f t="shared" si="24"/>
        <v>516.80999999999995</v>
      </c>
      <c r="M449" s="8">
        <f t="shared" si="25"/>
        <v>516.80999999999995</v>
      </c>
      <c r="N449" s="7">
        <v>516.80999999999995</v>
      </c>
      <c r="O449" s="1"/>
      <c r="P449" s="1">
        <v>1</v>
      </c>
      <c r="AB449" s="1"/>
    </row>
    <row r="450" spans="1:28" ht="24" customHeight="1" x14ac:dyDescent="0.4">
      <c r="A450" s="2">
        <v>446</v>
      </c>
      <c r="B450" s="3">
        <v>6020005212</v>
      </c>
      <c r="C450" s="4" t="s">
        <v>1251</v>
      </c>
      <c r="D450" s="5" t="s">
        <v>1252</v>
      </c>
      <c r="E450" s="5" t="s">
        <v>1245</v>
      </c>
      <c r="F450" s="4" t="s">
        <v>3347</v>
      </c>
      <c r="G450" s="46">
        <v>1460.57</v>
      </c>
      <c r="H450" s="125">
        <v>26</v>
      </c>
      <c r="I450" s="7">
        <v>3.5</v>
      </c>
      <c r="J450" s="8">
        <f t="shared" si="27"/>
        <v>91</v>
      </c>
      <c r="K450" s="8">
        <f t="shared" si="26"/>
        <v>6.370000000000001</v>
      </c>
      <c r="L450" s="8">
        <f t="shared" si="24"/>
        <v>97.37</v>
      </c>
      <c r="M450" s="8">
        <f t="shared" si="25"/>
        <v>1557.94</v>
      </c>
      <c r="N450" s="7">
        <v>1557.94</v>
      </c>
      <c r="O450" s="1"/>
      <c r="P450" s="1">
        <v>0</v>
      </c>
      <c r="AB450" s="1"/>
    </row>
    <row r="451" spans="1:28" ht="24" customHeight="1" x14ac:dyDescent="0.4">
      <c r="A451" s="2">
        <v>447</v>
      </c>
      <c r="B451" s="3">
        <v>6020005213</v>
      </c>
      <c r="C451" s="4" t="s">
        <v>1253</v>
      </c>
      <c r="D451" s="5" t="s">
        <v>1254</v>
      </c>
      <c r="E451" s="5" t="s">
        <v>1245</v>
      </c>
      <c r="F451" s="4" t="s">
        <v>3347</v>
      </c>
      <c r="G451" s="46">
        <v>3048.46</v>
      </c>
      <c r="H451" s="125">
        <v>55</v>
      </c>
      <c r="I451" s="7">
        <v>3.5</v>
      </c>
      <c r="J451" s="8">
        <f t="shared" si="27"/>
        <v>192.5</v>
      </c>
      <c r="K451" s="8">
        <f t="shared" si="26"/>
        <v>13.475000000000001</v>
      </c>
      <c r="L451" s="8">
        <f t="shared" si="24"/>
        <v>205.98</v>
      </c>
      <c r="M451" s="8">
        <f t="shared" si="25"/>
        <v>3254.44</v>
      </c>
      <c r="N451" s="7">
        <v>3254.44</v>
      </c>
      <c r="O451" s="1"/>
      <c r="P451" s="1">
        <v>1</v>
      </c>
      <c r="AB451" s="1"/>
    </row>
    <row r="452" spans="1:28" ht="24" customHeight="1" x14ac:dyDescent="0.4">
      <c r="A452" s="2">
        <v>448</v>
      </c>
      <c r="B452" s="3">
        <v>6020005214</v>
      </c>
      <c r="C452" s="4" t="s">
        <v>1255</v>
      </c>
      <c r="D452" s="5" t="s">
        <v>1256</v>
      </c>
      <c r="E452" s="5" t="s">
        <v>1245</v>
      </c>
      <c r="F452" s="4" t="s">
        <v>3347</v>
      </c>
      <c r="G452" s="46">
        <v>883.85</v>
      </c>
      <c r="H452" s="125">
        <v>19</v>
      </c>
      <c r="I452" s="7">
        <v>3.5</v>
      </c>
      <c r="J452" s="8">
        <f t="shared" si="27"/>
        <v>66.5</v>
      </c>
      <c r="K452" s="8">
        <f t="shared" si="26"/>
        <v>4.6550000000000002</v>
      </c>
      <c r="L452" s="8">
        <f t="shared" si="24"/>
        <v>71.160000000000011</v>
      </c>
      <c r="M452" s="8">
        <f t="shared" si="25"/>
        <v>955.01</v>
      </c>
      <c r="N452" s="7">
        <v>955.01</v>
      </c>
      <c r="O452" s="1"/>
      <c r="P452" s="1">
        <v>0</v>
      </c>
      <c r="AB452" s="1"/>
    </row>
    <row r="453" spans="1:28" ht="24" customHeight="1" x14ac:dyDescent="0.4">
      <c r="A453" s="2">
        <v>449</v>
      </c>
      <c r="B453" s="3">
        <v>6020005215</v>
      </c>
      <c r="C453" s="4" t="s">
        <v>1257</v>
      </c>
      <c r="D453" s="5" t="s">
        <v>1258</v>
      </c>
      <c r="E453" s="5" t="s">
        <v>1245</v>
      </c>
      <c r="F453" s="4" t="s">
        <v>3347</v>
      </c>
      <c r="G453" s="46">
        <v>936.29</v>
      </c>
      <c r="H453" s="125">
        <v>18</v>
      </c>
      <c r="I453" s="7">
        <v>3.5</v>
      </c>
      <c r="J453" s="8">
        <f t="shared" si="27"/>
        <v>63</v>
      </c>
      <c r="K453" s="8">
        <f t="shared" si="26"/>
        <v>4.41</v>
      </c>
      <c r="L453" s="8">
        <f t="shared" ref="L453:L516" si="28">ROUNDUP(J453+K453,2)</f>
        <v>67.41</v>
      </c>
      <c r="M453" s="8">
        <f t="shared" ref="M453:M516" si="29">SUM(G453+L453)</f>
        <v>1003.6999999999999</v>
      </c>
      <c r="N453" s="7">
        <v>1003.7</v>
      </c>
      <c r="O453" s="1"/>
      <c r="P453" s="1">
        <v>1</v>
      </c>
      <c r="AB453" s="1"/>
    </row>
    <row r="454" spans="1:28" ht="24" customHeight="1" x14ac:dyDescent="0.4">
      <c r="A454" s="2">
        <v>450</v>
      </c>
      <c r="B454" s="3">
        <v>6020005216</v>
      </c>
      <c r="C454" s="4" t="s">
        <v>1259</v>
      </c>
      <c r="D454" s="5" t="s">
        <v>1260</v>
      </c>
      <c r="E454" s="5" t="s">
        <v>1261</v>
      </c>
      <c r="F454" s="4" t="s">
        <v>69</v>
      </c>
      <c r="G454" s="46">
        <v>0</v>
      </c>
      <c r="H454" s="125">
        <v>50</v>
      </c>
      <c r="I454" s="7">
        <v>3.5</v>
      </c>
      <c r="J454" s="8">
        <f t="shared" si="27"/>
        <v>175</v>
      </c>
      <c r="K454" s="8">
        <f t="shared" si="26"/>
        <v>12.250000000000002</v>
      </c>
      <c r="L454" s="8">
        <f t="shared" si="28"/>
        <v>187.25</v>
      </c>
      <c r="M454" s="8">
        <f t="shared" si="29"/>
        <v>187.25</v>
      </c>
      <c r="N454" s="7">
        <v>187.25</v>
      </c>
      <c r="O454" s="1"/>
      <c r="P454" s="1">
        <v>0</v>
      </c>
      <c r="AB454" s="1"/>
    </row>
    <row r="455" spans="1:28" ht="24" customHeight="1" x14ac:dyDescent="0.4">
      <c r="A455" s="2">
        <v>451</v>
      </c>
      <c r="B455" s="3">
        <v>6020005217</v>
      </c>
      <c r="C455" s="4" t="s">
        <v>1262</v>
      </c>
      <c r="D455" s="5" t="s">
        <v>1263</v>
      </c>
      <c r="E455" s="5" t="s">
        <v>1264</v>
      </c>
      <c r="F455" s="4" t="s">
        <v>69</v>
      </c>
      <c r="G455" s="46">
        <v>0</v>
      </c>
      <c r="H455" s="125">
        <v>719</v>
      </c>
      <c r="I455" s="7">
        <v>3.5</v>
      </c>
      <c r="J455" s="8">
        <f t="shared" si="27"/>
        <v>2516.5</v>
      </c>
      <c r="K455" s="8">
        <f t="shared" ref="K455:K518" si="30">J455*7%</f>
        <v>176.15500000000003</v>
      </c>
      <c r="L455" s="8">
        <f t="shared" si="28"/>
        <v>2692.6600000000003</v>
      </c>
      <c r="M455" s="8">
        <f t="shared" si="29"/>
        <v>2692.6600000000003</v>
      </c>
      <c r="N455" s="7">
        <v>2692.66</v>
      </c>
      <c r="O455" s="1"/>
      <c r="P455" s="1">
        <v>1</v>
      </c>
      <c r="AB455" s="1"/>
    </row>
    <row r="456" spans="1:28" ht="24" customHeight="1" x14ac:dyDescent="0.4">
      <c r="A456" s="2">
        <v>452</v>
      </c>
      <c r="B456" s="3">
        <v>6020005218</v>
      </c>
      <c r="C456" s="4" t="s">
        <v>1265</v>
      </c>
      <c r="D456" s="5" t="s">
        <v>1266</v>
      </c>
      <c r="E456" s="5" t="s">
        <v>1267</v>
      </c>
      <c r="F456" s="4" t="s">
        <v>3347</v>
      </c>
      <c r="G456" s="46">
        <v>1715.24</v>
      </c>
      <c r="H456" s="125">
        <v>28</v>
      </c>
      <c r="I456" s="7">
        <v>3.5</v>
      </c>
      <c r="J456" s="8">
        <f t="shared" ref="J456:J519" si="31">H456*I456</f>
        <v>98</v>
      </c>
      <c r="K456" s="8">
        <f t="shared" si="30"/>
        <v>6.86</v>
      </c>
      <c r="L456" s="8">
        <f t="shared" si="28"/>
        <v>104.86</v>
      </c>
      <c r="M456" s="8">
        <f t="shared" si="29"/>
        <v>1820.1</v>
      </c>
      <c r="N456" s="7">
        <v>1820.1</v>
      </c>
      <c r="O456" s="1"/>
      <c r="P456" s="1">
        <v>0</v>
      </c>
      <c r="AB456" s="1"/>
    </row>
    <row r="457" spans="1:28" ht="24" customHeight="1" x14ac:dyDescent="0.4">
      <c r="A457" s="2">
        <v>453</v>
      </c>
      <c r="B457" s="3">
        <v>6020005219</v>
      </c>
      <c r="C457" s="4" t="s">
        <v>1270</v>
      </c>
      <c r="D457" s="5" t="s">
        <v>1271</v>
      </c>
      <c r="E457" s="5" t="s">
        <v>1272</v>
      </c>
      <c r="F457" s="4" t="s">
        <v>69</v>
      </c>
      <c r="G457" s="46">
        <v>0</v>
      </c>
      <c r="H457" s="125">
        <v>26</v>
      </c>
      <c r="I457" s="7">
        <v>3.5</v>
      </c>
      <c r="J457" s="8">
        <f t="shared" si="31"/>
        <v>91</v>
      </c>
      <c r="K457" s="8">
        <f t="shared" si="30"/>
        <v>6.370000000000001</v>
      </c>
      <c r="L457" s="8">
        <f t="shared" si="28"/>
        <v>97.37</v>
      </c>
      <c r="M457" s="8">
        <f t="shared" si="29"/>
        <v>97.37</v>
      </c>
      <c r="N457" s="7">
        <v>97.37</v>
      </c>
      <c r="O457" s="1"/>
      <c r="P457" s="1">
        <v>1</v>
      </c>
      <c r="AB457" s="1"/>
    </row>
    <row r="458" spans="1:28" ht="24" customHeight="1" x14ac:dyDescent="0.4">
      <c r="A458" s="2">
        <v>454</v>
      </c>
      <c r="B458" s="3">
        <v>6020005220</v>
      </c>
      <c r="C458" s="4" t="s">
        <v>1273</v>
      </c>
      <c r="D458" s="5" t="s">
        <v>687</v>
      </c>
      <c r="E458" s="5" t="s">
        <v>1274</v>
      </c>
      <c r="F458" s="4" t="s">
        <v>3352</v>
      </c>
      <c r="G458" s="46">
        <v>232.19</v>
      </c>
      <c r="H458" s="125">
        <v>64</v>
      </c>
      <c r="I458" s="7">
        <v>3.5</v>
      </c>
      <c r="J458" s="8">
        <f t="shared" si="31"/>
        <v>224</v>
      </c>
      <c r="K458" s="8">
        <f t="shared" si="30"/>
        <v>15.680000000000001</v>
      </c>
      <c r="L458" s="8">
        <f t="shared" si="28"/>
        <v>239.68</v>
      </c>
      <c r="M458" s="8">
        <f t="shared" si="29"/>
        <v>471.87</v>
      </c>
      <c r="N458" s="7">
        <v>471.87</v>
      </c>
      <c r="O458" s="1"/>
      <c r="P458" s="1">
        <v>0</v>
      </c>
      <c r="AB458" s="1"/>
    </row>
    <row r="459" spans="1:28" ht="24" customHeight="1" x14ac:dyDescent="0.4">
      <c r="A459" s="2">
        <v>455</v>
      </c>
      <c r="B459" s="3">
        <v>6020005221</v>
      </c>
      <c r="C459" s="4" t="s">
        <v>1268</v>
      </c>
      <c r="D459" s="5" t="s">
        <v>1269</v>
      </c>
      <c r="E459" s="5" t="s">
        <v>3303</v>
      </c>
      <c r="F459" s="4" t="s">
        <v>69</v>
      </c>
      <c r="G459" s="46">
        <v>0</v>
      </c>
      <c r="H459" s="125">
        <v>17</v>
      </c>
      <c r="I459" s="7">
        <v>3.5</v>
      </c>
      <c r="J459" s="8">
        <f t="shared" si="31"/>
        <v>59.5</v>
      </c>
      <c r="K459" s="8">
        <f t="shared" si="30"/>
        <v>4.165</v>
      </c>
      <c r="L459" s="8">
        <f t="shared" si="28"/>
        <v>63.669999999999995</v>
      </c>
      <c r="M459" s="8">
        <f t="shared" si="29"/>
        <v>63.669999999999995</v>
      </c>
      <c r="N459" s="7">
        <v>63.67</v>
      </c>
      <c r="O459" s="1"/>
      <c r="P459" s="1">
        <v>1</v>
      </c>
      <c r="AB459" s="1"/>
    </row>
    <row r="460" spans="1:28" ht="24" customHeight="1" x14ac:dyDescent="0.4">
      <c r="A460" s="2">
        <v>456</v>
      </c>
      <c r="B460" s="3">
        <v>6020005222</v>
      </c>
      <c r="C460" s="4" t="s">
        <v>1275</v>
      </c>
      <c r="D460" s="5" t="s">
        <v>1276</v>
      </c>
      <c r="E460" s="5" t="s">
        <v>1277</v>
      </c>
      <c r="F460" s="4" t="s">
        <v>3350</v>
      </c>
      <c r="G460" s="46">
        <v>108.61</v>
      </c>
      <c r="H460" s="125">
        <v>7</v>
      </c>
      <c r="I460" s="7">
        <v>3.5</v>
      </c>
      <c r="J460" s="8">
        <f t="shared" si="31"/>
        <v>24.5</v>
      </c>
      <c r="K460" s="8">
        <f t="shared" si="30"/>
        <v>1.7150000000000001</v>
      </c>
      <c r="L460" s="8">
        <f t="shared" si="28"/>
        <v>26.220000000000002</v>
      </c>
      <c r="M460" s="8">
        <f t="shared" si="29"/>
        <v>134.83000000000001</v>
      </c>
      <c r="N460" s="7">
        <v>134.83000000000001</v>
      </c>
      <c r="O460" s="1"/>
      <c r="P460" s="1">
        <v>0</v>
      </c>
      <c r="AB460" s="1"/>
    </row>
    <row r="461" spans="1:28" ht="24" customHeight="1" x14ac:dyDescent="0.4">
      <c r="A461" s="2">
        <v>457</v>
      </c>
      <c r="B461" s="3">
        <v>6020005223</v>
      </c>
      <c r="C461" s="4" t="s">
        <v>1278</v>
      </c>
      <c r="D461" s="5" t="s">
        <v>1279</v>
      </c>
      <c r="E461" s="5" t="s">
        <v>1280</v>
      </c>
      <c r="F461" s="4" t="s">
        <v>3347</v>
      </c>
      <c r="G461" s="46">
        <v>288.38</v>
      </c>
      <c r="H461" s="125">
        <v>14</v>
      </c>
      <c r="I461" s="7">
        <v>3.5</v>
      </c>
      <c r="J461" s="8">
        <f t="shared" si="31"/>
        <v>49</v>
      </c>
      <c r="K461" s="8">
        <f t="shared" si="30"/>
        <v>3.43</v>
      </c>
      <c r="L461" s="8">
        <f t="shared" si="28"/>
        <v>52.43</v>
      </c>
      <c r="M461" s="8">
        <f t="shared" si="29"/>
        <v>340.81</v>
      </c>
      <c r="N461" s="7">
        <v>340.81</v>
      </c>
      <c r="O461" s="1"/>
      <c r="P461" s="1">
        <v>1</v>
      </c>
      <c r="AB461" s="1"/>
    </row>
    <row r="462" spans="1:28" ht="24" customHeight="1" x14ac:dyDescent="0.4">
      <c r="A462" s="2">
        <v>458</v>
      </c>
      <c r="B462" s="3">
        <v>6020005224</v>
      </c>
      <c r="C462" s="4" t="s">
        <v>1281</v>
      </c>
      <c r="D462" s="5" t="s">
        <v>1282</v>
      </c>
      <c r="E462" s="5" t="s">
        <v>1283</v>
      </c>
      <c r="F462" s="4" t="s">
        <v>69</v>
      </c>
      <c r="G462" s="46">
        <v>0</v>
      </c>
      <c r="H462" s="125">
        <v>10</v>
      </c>
      <c r="I462" s="7">
        <v>3.5</v>
      </c>
      <c r="J462" s="8">
        <f t="shared" si="31"/>
        <v>35</v>
      </c>
      <c r="K462" s="8">
        <f t="shared" si="30"/>
        <v>2.4500000000000002</v>
      </c>
      <c r="L462" s="8">
        <f t="shared" si="28"/>
        <v>37.450000000000003</v>
      </c>
      <c r="M462" s="8">
        <f t="shared" si="29"/>
        <v>37.450000000000003</v>
      </c>
      <c r="N462" s="7">
        <v>37.450000000000003</v>
      </c>
      <c r="O462" s="1"/>
      <c r="P462" s="1">
        <v>0</v>
      </c>
      <c r="AB462" s="1"/>
    </row>
    <row r="463" spans="1:28" ht="24" customHeight="1" x14ac:dyDescent="0.4">
      <c r="A463" s="2">
        <v>459</v>
      </c>
      <c r="B463" s="3">
        <v>6020005225</v>
      </c>
      <c r="C463" s="4" t="s">
        <v>1284</v>
      </c>
      <c r="D463" s="5" t="s">
        <v>1285</v>
      </c>
      <c r="E463" s="5" t="s">
        <v>1286</v>
      </c>
      <c r="F463" s="4" t="s">
        <v>69</v>
      </c>
      <c r="G463" s="46">
        <v>0</v>
      </c>
      <c r="H463" s="125">
        <v>7</v>
      </c>
      <c r="I463" s="7">
        <v>3.5</v>
      </c>
      <c r="J463" s="8">
        <f t="shared" si="31"/>
        <v>24.5</v>
      </c>
      <c r="K463" s="8">
        <f t="shared" si="30"/>
        <v>1.7150000000000001</v>
      </c>
      <c r="L463" s="8">
        <f t="shared" si="28"/>
        <v>26.220000000000002</v>
      </c>
      <c r="M463" s="8">
        <f t="shared" si="29"/>
        <v>26.220000000000002</v>
      </c>
      <c r="N463" s="7">
        <v>26.22</v>
      </c>
      <c r="O463" s="1"/>
      <c r="P463" s="1">
        <v>1</v>
      </c>
      <c r="AB463" s="1"/>
    </row>
    <row r="464" spans="1:28" ht="24" customHeight="1" x14ac:dyDescent="0.4">
      <c r="A464" s="2">
        <v>460</v>
      </c>
      <c r="B464" s="3">
        <v>6020005226</v>
      </c>
      <c r="C464" s="4" t="s">
        <v>3263</v>
      </c>
      <c r="D464" s="5" t="s">
        <v>1285</v>
      </c>
      <c r="E464" s="5" t="s">
        <v>3265</v>
      </c>
      <c r="F464" s="6" t="s">
        <v>3350</v>
      </c>
      <c r="G464" s="46">
        <v>11.23</v>
      </c>
      <c r="H464" s="125">
        <v>4</v>
      </c>
      <c r="I464" s="7">
        <v>3.5</v>
      </c>
      <c r="J464" s="8">
        <f t="shared" si="31"/>
        <v>14</v>
      </c>
      <c r="K464" s="8">
        <f t="shared" si="30"/>
        <v>0.98000000000000009</v>
      </c>
      <c r="L464" s="8">
        <f t="shared" si="28"/>
        <v>14.98</v>
      </c>
      <c r="M464" s="8">
        <f t="shared" si="29"/>
        <v>26.21</v>
      </c>
      <c r="N464" s="7">
        <v>26.21</v>
      </c>
      <c r="O464" s="1"/>
      <c r="P464" s="1">
        <v>0</v>
      </c>
      <c r="AB464" s="1"/>
    </row>
    <row r="465" spans="1:28" ht="24" customHeight="1" x14ac:dyDescent="0.4">
      <c r="A465" s="2">
        <v>461</v>
      </c>
      <c r="B465" s="3">
        <v>6020005227</v>
      </c>
      <c r="C465" s="4" t="s">
        <v>1287</v>
      </c>
      <c r="D465" s="5" t="s">
        <v>1288</v>
      </c>
      <c r="E465" s="5" t="s">
        <v>1289</v>
      </c>
      <c r="F465" s="4" t="s">
        <v>3358</v>
      </c>
      <c r="G465" s="46">
        <v>917.55</v>
      </c>
      <c r="H465" s="125">
        <v>22</v>
      </c>
      <c r="I465" s="7">
        <v>3.5</v>
      </c>
      <c r="J465" s="8">
        <f t="shared" si="31"/>
        <v>77</v>
      </c>
      <c r="K465" s="8">
        <f t="shared" si="30"/>
        <v>5.3900000000000006</v>
      </c>
      <c r="L465" s="8">
        <f t="shared" si="28"/>
        <v>82.39</v>
      </c>
      <c r="M465" s="8">
        <f t="shared" si="29"/>
        <v>999.93999999999994</v>
      </c>
      <c r="N465" s="7">
        <v>999.94</v>
      </c>
      <c r="O465" s="1"/>
      <c r="P465" s="1">
        <v>1</v>
      </c>
      <c r="AB465" s="1"/>
    </row>
    <row r="466" spans="1:28" ht="24" customHeight="1" x14ac:dyDescent="0.4">
      <c r="A466" s="2">
        <v>462</v>
      </c>
      <c r="B466" s="3">
        <v>6020005228</v>
      </c>
      <c r="C466" s="4" t="s">
        <v>1290</v>
      </c>
      <c r="D466" s="5" t="s">
        <v>1291</v>
      </c>
      <c r="E466" s="5" t="s">
        <v>1292</v>
      </c>
      <c r="F466" s="4" t="s">
        <v>3347</v>
      </c>
      <c r="G466" s="46">
        <v>453.18</v>
      </c>
      <c r="H466" s="125">
        <v>12</v>
      </c>
      <c r="I466" s="7">
        <v>3.5</v>
      </c>
      <c r="J466" s="8">
        <f t="shared" si="31"/>
        <v>42</v>
      </c>
      <c r="K466" s="8">
        <f t="shared" si="30"/>
        <v>2.9400000000000004</v>
      </c>
      <c r="L466" s="8">
        <f t="shared" si="28"/>
        <v>44.94</v>
      </c>
      <c r="M466" s="8">
        <f t="shared" si="29"/>
        <v>498.12</v>
      </c>
      <c r="N466" s="7">
        <v>498.12</v>
      </c>
      <c r="O466" s="1"/>
      <c r="P466" s="1">
        <v>0</v>
      </c>
      <c r="AB466" s="1"/>
    </row>
    <row r="467" spans="1:28" ht="24" customHeight="1" x14ac:dyDescent="0.4">
      <c r="A467" s="2">
        <v>463</v>
      </c>
      <c r="B467" s="3">
        <v>6020005229</v>
      </c>
      <c r="C467" s="4" t="s">
        <v>1293</v>
      </c>
      <c r="D467" s="5" t="s">
        <v>1294</v>
      </c>
      <c r="E467" s="5" t="s">
        <v>1295</v>
      </c>
      <c r="F467" s="4" t="s">
        <v>69</v>
      </c>
      <c r="G467" s="46">
        <v>0</v>
      </c>
      <c r="H467" s="125">
        <v>9</v>
      </c>
      <c r="I467" s="7">
        <v>3.5</v>
      </c>
      <c r="J467" s="8">
        <f t="shared" si="31"/>
        <v>31.5</v>
      </c>
      <c r="K467" s="8">
        <f t="shared" si="30"/>
        <v>2.2050000000000001</v>
      </c>
      <c r="L467" s="8">
        <f t="shared" si="28"/>
        <v>33.71</v>
      </c>
      <c r="M467" s="8">
        <f t="shared" si="29"/>
        <v>33.71</v>
      </c>
      <c r="N467" s="7">
        <v>33.71</v>
      </c>
      <c r="O467" s="1"/>
      <c r="P467" s="1">
        <v>1</v>
      </c>
      <c r="AB467" s="1"/>
    </row>
    <row r="468" spans="1:28" ht="24" customHeight="1" x14ac:dyDescent="0.4">
      <c r="A468" s="2">
        <v>464</v>
      </c>
      <c r="B468" s="3">
        <v>6020005230</v>
      </c>
      <c r="C468" s="4" t="s">
        <v>1296</v>
      </c>
      <c r="D468" s="5" t="s">
        <v>1297</v>
      </c>
      <c r="E468" s="5" t="s">
        <v>1298</v>
      </c>
      <c r="F468" s="4" t="s">
        <v>3347</v>
      </c>
      <c r="G468" s="46">
        <v>277.14</v>
      </c>
      <c r="H468" s="125">
        <v>0</v>
      </c>
      <c r="I468" s="7">
        <v>3.5</v>
      </c>
      <c r="J468" s="8">
        <f t="shared" si="31"/>
        <v>0</v>
      </c>
      <c r="K468" s="8">
        <f t="shared" si="30"/>
        <v>0</v>
      </c>
      <c r="L468" s="8">
        <f t="shared" si="28"/>
        <v>0</v>
      </c>
      <c r="M468" s="8">
        <f t="shared" si="29"/>
        <v>277.14</v>
      </c>
      <c r="N468" s="7">
        <v>277.14</v>
      </c>
      <c r="O468" s="1"/>
      <c r="P468" s="1">
        <v>0</v>
      </c>
      <c r="AB468" s="1"/>
    </row>
    <row r="469" spans="1:28" ht="24" customHeight="1" x14ac:dyDescent="0.4">
      <c r="A469" s="2">
        <v>465</v>
      </c>
      <c r="B469" s="3">
        <v>6020005231</v>
      </c>
      <c r="C469" s="4" t="s">
        <v>3811</v>
      </c>
      <c r="D469" s="5" t="s">
        <v>3812</v>
      </c>
      <c r="E469" s="5" t="s">
        <v>3813</v>
      </c>
      <c r="F469" s="4" t="s">
        <v>3814</v>
      </c>
      <c r="G469" s="46">
        <v>303.36</v>
      </c>
      <c r="H469" s="125">
        <v>1</v>
      </c>
      <c r="I469" s="7">
        <v>3.5</v>
      </c>
      <c r="J469" s="8">
        <f t="shared" si="31"/>
        <v>3.5</v>
      </c>
      <c r="K469" s="8">
        <f t="shared" si="30"/>
        <v>0.24500000000000002</v>
      </c>
      <c r="L469" s="8">
        <f t="shared" si="28"/>
        <v>3.75</v>
      </c>
      <c r="M469" s="8">
        <f t="shared" si="29"/>
        <v>307.11</v>
      </c>
      <c r="N469" s="7">
        <v>307.11</v>
      </c>
      <c r="O469" s="1"/>
      <c r="P469" s="1">
        <v>1</v>
      </c>
      <c r="AB469" s="1"/>
    </row>
    <row r="470" spans="1:28" ht="24" customHeight="1" x14ac:dyDescent="0.4">
      <c r="A470" s="2">
        <v>466</v>
      </c>
      <c r="B470" s="3">
        <v>6020005232</v>
      </c>
      <c r="C470" s="4" t="s">
        <v>1299</v>
      </c>
      <c r="D470" s="5" t="s">
        <v>1300</v>
      </c>
      <c r="E470" s="5" t="s">
        <v>1301</v>
      </c>
      <c r="F470" s="4" t="s">
        <v>3347</v>
      </c>
      <c r="G470" s="46">
        <v>2486.71</v>
      </c>
      <c r="H470" s="125">
        <v>52</v>
      </c>
      <c r="I470" s="7">
        <v>3.5</v>
      </c>
      <c r="J470" s="8">
        <f t="shared" si="31"/>
        <v>182</v>
      </c>
      <c r="K470" s="8">
        <f t="shared" si="30"/>
        <v>12.740000000000002</v>
      </c>
      <c r="L470" s="8">
        <f t="shared" si="28"/>
        <v>194.74</v>
      </c>
      <c r="M470" s="8">
        <f t="shared" si="29"/>
        <v>2681.45</v>
      </c>
      <c r="N470" s="7">
        <v>2681.45</v>
      </c>
      <c r="O470" s="1"/>
      <c r="P470" s="1">
        <v>0</v>
      </c>
      <c r="AB470" s="1"/>
    </row>
    <row r="471" spans="1:28" ht="24" customHeight="1" x14ac:dyDescent="0.4">
      <c r="A471" s="2">
        <v>467</v>
      </c>
      <c r="B471" s="3">
        <v>6020005233</v>
      </c>
      <c r="C471" s="4" t="s">
        <v>1302</v>
      </c>
      <c r="D471" s="5" t="s">
        <v>1303</v>
      </c>
      <c r="E471" s="5" t="s">
        <v>1304</v>
      </c>
      <c r="F471" s="9" t="s">
        <v>69</v>
      </c>
      <c r="G471" s="46">
        <v>0</v>
      </c>
      <c r="H471" s="125">
        <v>32</v>
      </c>
      <c r="I471" s="7">
        <v>3.5</v>
      </c>
      <c r="J471" s="8">
        <f t="shared" si="31"/>
        <v>112</v>
      </c>
      <c r="K471" s="8">
        <f t="shared" si="30"/>
        <v>7.8400000000000007</v>
      </c>
      <c r="L471" s="8">
        <f t="shared" si="28"/>
        <v>119.84</v>
      </c>
      <c r="M471" s="8">
        <f t="shared" si="29"/>
        <v>119.84</v>
      </c>
      <c r="N471" s="7">
        <v>119.84</v>
      </c>
      <c r="O471" s="1"/>
      <c r="P471" s="1">
        <v>1</v>
      </c>
      <c r="AB471" s="1"/>
    </row>
    <row r="472" spans="1:28" ht="24" customHeight="1" x14ac:dyDescent="0.4">
      <c r="A472" s="2">
        <v>468</v>
      </c>
      <c r="B472" s="3">
        <v>6020005234</v>
      </c>
      <c r="C472" s="4" t="s">
        <v>1305</v>
      </c>
      <c r="D472" s="5" t="s">
        <v>1306</v>
      </c>
      <c r="E472" s="5" t="s">
        <v>1307</v>
      </c>
      <c r="F472" s="4" t="s">
        <v>3361</v>
      </c>
      <c r="G472" s="46">
        <v>131.08000000000001</v>
      </c>
      <c r="H472" s="125">
        <v>9</v>
      </c>
      <c r="I472" s="7">
        <v>3.5</v>
      </c>
      <c r="J472" s="8">
        <f t="shared" si="31"/>
        <v>31.5</v>
      </c>
      <c r="K472" s="8">
        <f t="shared" si="30"/>
        <v>2.2050000000000001</v>
      </c>
      <c r="L472" s="8">
        <f t="shared" si="28"/>
        <v>33.71</v>
      </c>
      <c r="M472" s="8">
        <f t="shared" si="29"/>
        <v>164.79000000000002</v>
      </c>
      <c r="N472" s="7">
        <v>164.79</v>
      </c>
      <c r="O472" s="1"/>
      <c r="P472" s="1">
        <v>0</v>
      </c>
      <c r="AB472" s="1"/>
    </row>
    <row r="473" spans="1:28" ht="24" customHeight="1" x14ac:dyDescent="0.4">
      <c r="A473" s="2">
        <v>469</v>
      </c>
      <c r="B473" s="3">
        <v>6020005235</v>
      </c>
      <c r="C473" s="4" t="s">
        <v>1308</v>
      </c>
      <c r="D473" s="5" t="s">
        <v>1309</v>
      </c>
      <c r="E473" s="5" t="s">
        <v>1310</v>
      </c>
      <c r="F473" s="4" t="s">
        <v>69</v>
      </c>
      <c r="G473" s="46">
        <v>0</v>
      </c>
      <c r="H473" s="125">
        <v>2</v>
      </c>
      <c r="I473" s="7">
        <v>3.5</v>
      </c>
      <c r="J473" s="8">
        <f t="shared" si="31"/>
        <v>7</v>
      </c>
      <c r="K473" s="8">
        <f t="shared" si="30"/>
        <v>0.49000000000000005</v>
      </c>
      <c r="L473" s="8">
        <f t="shared" si="28"/>
        <v>7.49</v>
      </c>
      <c r="M473" s="8">
        <f t="shared" si="29"/>
        <v>7.49</v>
      </c>
      <c r="N473" s="7">
        <v>7.49</v>
      </c>
      <c r="O473" s="1"/>
      <c r="P473" s="1">
        <v>1</v>
      </c>
      <c r="AB473" s="1"/>
    </row>
    <row r="474" spans="1:28" ht="24" customHeight="1" x14ac:dyDescent="0.4">
      <c r="A474" s="2">
        <v>470</v>
      </c>
      <c r="B474" s="3">
        <v>6020005236</v>
      </c>
      <c r="C474" s="4" t="s">
        <v>1311</v>
      </c>
      <c r="D474" s="5" t="s">
        <v>1312</v>
      </c>
      <c r="E474" s="5" t="s">
        <v>1313</v>
      </c>
      <c r="F474" s="4" t="s">
        <v>3347</v>
      </c>
      <c r="G474" s="46">
        <v>1232.1400000000001</v>
      </c>
      <c r="H474" s="125">
        <v>22</v>
      </c>
      <c r="I474" s="7">
        <v>3.5</v>
      </c>
      <c r="J474" s="8">
        <f t="shared" si="31"/>
        <v>77</v>
      </c>
      <c r="K474" s="8">
        <f t="shared" si="30"/>
        <v>5.3900000000000006</v>
      </c>
      <c r="L474" s="8">
        <f t="shared" si="28"/>
        <v>82.39</v>
      </c>
      <c r="M474" s="8">
        <f t="shared" si="29"/>
        <v>1314.5300000000002</v>
      </c>
      <c r="N474" s="7">
        <v>1314.53</v>
      </c>
      <c r="O474" s="1"/>
      <c r="P474" s="1">
        <v>0</v>
      </c>
      <c r="AB474" s="1"/>
    </row>
    <row r="475" spans="1:28" ht="24" customHeight="1" x14ac:dyDescent="0.4">
      <c r="A475" s="2">
        <v>471</v>
      </c>
      <c r="B475" s="3">
        <v>6020005237</v>
      </c>
      <c r="C475" s="4" t="s">
        <v>1314</v>
      </c>
      <c r="D475" s="5" t="s">
        <v>1309</v>
      </c>
      <c r="E475" s="5" t="s">
        <v>1315</v>
      </c>
      <c r="F475" s="4" t="s">
        <v>69</v>
      </c>
      <c r="G475" s="46">
        <v>0</v>
      </c>
      <c r="H475" s="125">
        <v>39</v>
      </c>
      <c r="I475" s="7">
        <v>3.5</v>
      </c>
      <c r="J475" s="8">
        <f t="shared" si="31"/>
        <v>136.5</v>
      </c>
      <c r="K475" s="8">
        <f t="shared" si="30"/>
        <v>9.5550000000000015</v>
      </c>
      <c r="L475" s="8">
        <f t="shared" si="28"/>
        <v>146.06</v>
      </c>
      <c r="M475" s="8">
        <f t="shared" si="29"/>
        <v>146.06</v>
      </c>
      <c r="N475" s="7">
        <v>146.06</v>
      </c>
      <c r="O475" s="1"/>
      <c r="P475" s="1">
        <v>1</v>
      </c>
      <c r="AB475" s="1"/>
    </row>
    <row r="476" spans="1:28" ht="24" customHeight="1" x14ac:dyDescent="0.4">
      <c r="A476" s="2">
        <v>472</v>
      </c>
      <c r="B476" s="3">
        <v>6020005238</v>
      </c>
      <c r="C476" s="4" t="s">
        <v>1316</v>
      </c>
      <c r="D476" s="5" t="s">
        <v>1317</v>
      </c>
      <c r="E476" s="5" t="s">
        <v>1318</v>
      </c>
      <c r="F476" s="4" t="s">
        <v>3347</v>
      </c>
      <c r="G476" s="46">
        <v>1677.79</v>
      </c>
      <c r="H476" s="125">
        <v>41</v>
      </c>
      <c r="I476" s="7">
        <v>3.5</v>
      </c>
      <c r="J476" s="8">
        <f t="shared" si="31"/>
        <v>143.5</v>
      </c>
      <c r="K476" s="8">
        <f t="shared" si="30"/>
        <v>10.045000000000002</v>
      </c>
      <c r="L476" s="8">
        <f t="shared" si="28"/>
        <v>153.54999999999998</v>
      </c>
      <c r="M476" s="8">
        <f t="shared" si="29"/>
        <v>1831.34</v>
      </c>
      <c r="N476" s="7">
        <v>1831.34</v>
      </c>
      <c r="O476" s="1"/>
      <c r="P476" s="1">
        <v>0</v>
      </c>
      <c r="AB476" s="1"/>
    </row>
    <row r="477" spans="1:28" ht="24" customHeight="1" x14ac:dyDescent="0.4">
      <c r="A477" s="2">
        <v>473</v>
      </c>
      <c r="B477" s="3">
        <v>6020005239</v>
      </c>
      <c r="C477" s="4" t="s">
        <v>1319</v>
      </c>
      <c r="D477" s="5" t="s">
        <v>1320</v>
      </c>
      <c r="E477" s="5" t="s">
        <v>1321</v>
      </c>
      <c r="F477" s="4" t="s">
        <v>69</v>
      </c>
      <c r="G477" s="46">
        <v>0</v>
      </c>
      <c r="H477" s="125">
        <v>8</v>
      </c>
      <c r="I477" s="7">
        <v>3.5</v>
      </c>
      <c r="J477" s="8">
        <f t="shared" si="31"/>
        <v>28</v>
      </c>
      <c r="K477" s="8">
        <f t="shared" si="30"/>
        <v>1.9600000000000002</v>
      </c>
      <c r="L477" s="8">
        <f t="shared" si="28"/>
        <v>29.96</v>
      </c>
      <c r="M477" s="8">
        <f t="shared" si="29"/>
        <v>29.96</v>
      </c>
      <c r="N477" s="7">
        <v>29.96</v>
      </c>
      <c r="O477" s="1"/>
      <c r="P477" s="1">
        <v>1</v>
      </c>
      <c r="AB477" s="1"/>
    </row>
    <row r="478" spans="1:28" ht="24" customHeight="1" x14ac:dyDescent="0.4">
      <c r="A478" s="2">
        <v>474</v>
      </c>
      <c r="B478" s="3">
        <v>6020005240</v>
      </c>
      <c r="C478" s="4" t="s">
        <v>1322</v>
      </c>
      <c r="D478" s="5" t="s">
        <v>1323</v>
      </c>
      <c r="E478" s="5" t="s">
        <v>1324</v>
      </c>
      <c r="F478" s="4" t="s">
        <v>69</v>
      </c>
      <c r="G478" s="46">
        <v>0</v>
      </c>
      <c r="H478" s="125">
        <v>85</v>
      </c>
      <c r="I478" s="7">
        <v>3.5</v>
      </c>
      <c r="J478" s="8">
        <f t="shared" si="31"/>
        <v>297.5</v>
      </c>
      <c r="K478" s="8">
        <f t="shared" si="30"/>
        <v>20.825000000000003</v>
      </c>
      <c r="L478" s="8">
        <f t="shared" si="28"/>
        <v>318.33</v>
      </c>
      <c r="M478" s="8">
        <f t="shared" si="29"/>
        <v>318.33</v>
      </c>
      <c r="N478" s="7">
        <v>318.33</v>
      </c>
      <c r="O478" s="1"/>
      <c r="P478" s="1">
        <v>0</v>
      </c>
      <c r="AB478" s="1"/>
    </row>
    <row r="479" spans="1:28" ht="24" customHeight="1" x14ac:dyDescent="0.4">
      <c r="A479" s="2">
        <v>475</v>
      </c>
      <c r="B479" s="3">
        <v>6020005241</v>
      </c>
      <c r="C479" s="4" t="s">
        <v>1325</v>
      </c>
      <c r="D479" s="5" t="s">
        <v>1326</v>
      </c>
      <c r="E479" s="5" t="s">
        <v>1327</v>
      </c>
      <c r="F479" s="4" t="s">
        <v>3357</v>
      </c>
      <c r="G479" s="46">
        <v>2082.25</v>
      </c>
      <c r="H479" s="125">
        <v>67</v>
      </c>
      <c r="I479" s="7">
        <v>3.5</v>
      </c>
      <c r="J479" s="8">
        <f t="shared" si="31"/>
        <v>234.5</v>
      </c>
      <c r="K479" s="8">
        <f t="shared" si="30"/>
        <v>16.415000000000003</v>
      </c>
      <c r="L479" s="8">
        <f t="shared" si="28"/>
        <v>250.92</v>
      </c>
      <c r="M479" s="8">
        <f t="shared" si="29"/>
        <v>2333.17</v>
      </c>
      <c r="N479" s="7">
        <v>2333.17</v>
      </c>
      <c r="O479" s="1"/>
      <c r="P479" s="1">
        <v>1</v>
      </c>
      <c r="AB479" s="1"/>
    </row>
    <row r="480" spans="1:28" ht="24" customHeight="1" x14ac:dyDescent="0.4">
      <c r="A480" s="2">
        <v>476</v>
      </c>
      <c r="B480" s="3">
        <v>6020005242</v>
      </c>
      <c r="C480" s="4" t="s">
        <v>1328</v>
      </c>
      <c r="D480" s="5" t="s">
        <v>1160</v>
      </c>
      <c r="E480" s="5" t="s">
        <v>1329</v>
      </c>
      <c r="F480" s="4" t="s">
        <v>69</v>
      </c>
      <c r="G480" s="46">
        <v>0</v>
      </c>
      <c r="H480" s="125">
        <v>23</v>
      </c>
      <c r="I480" s="7">
        <v>3.5</v>
      </c>
      <c r="J480" s="8">
        <f t="shared" si="31"/>
        <v>80.5</v>
      </c>
      <c r="K480" s="8">
        <f t="shared" si="30"/>
        <v>5.6350000000000007</v>
      </c>
      <c r="L480" s="8">
        <f t="shared" si="28"/>
        <v>86.14</v>
      </c>
      <c r="M480" s="8">
        <f t="shared" si="29"/>
        <v>86.14</v>
      </c>
      <c r="N480" s="7">
        <v>86.14</v>
      </c>
      <c r="O480" s="1"/>
      <c r="P480" s="1">
        <v>0</v>
      </c>
      <c r="AB480" s="1"/>
    </row>
    <row r="481" spans="1:28" ht="24" customHeight="1" x14ac:dyDescent="0.4">
      <c r="A481" s="2">
        <v>477</v>
      </c>
      <c r="B481" s="3">
        <v>6020005243</v>
      </c>
      <c r="C481" s="4" t="s">
        <v>1330</v>
      </c>
      <c r="D481" s="5" t="s">
        <v>1160</v>
      </c>
      <c r="E481" s="5" t="s">
        <v>1331</v>
      </c>
      <c r="F481" s="4" t="s">
        <v>3347</v>
      </c>
      <c r="G481" s="46">
        <v>3572.76</v>
      </c>
      <c r="H481" s="125">
        <v>84</v>
      </c>
      <c r="I481" s="7">
        <v>3.5</v>
      </c>
      <c r="J481" s="8">
        <f t="shared" si="31"/>
        <v>294</v>
      </c>
      <c r="K481" s="8">
        <f t="shared" si="30"/>
        <v>20.580000000000002</v>
      </c>
      <c r="L481" s="8">
        <f t="shared" si="28"/>
        <v>314.58</v>
      </c>
      <c r="M481" s="8">
        <f t="shared" si="29"/>
        <v>3887.34</v>
      </c>
      <c r="N481" s="7">
        <v>3887.34</v>
      </c>
      <c r="O481" s="1"/>
      <c r="P481" s="1">
        <v>1</v>
      </c>
      <c r="AB481" s="1"/>
    </row>
    <row r="482" spans="1:28" ht="24" customHeight="1" x14ac:dyDescent="0.4">
      <c r="A482" s="2">
        <v>478</v>
      </c>
      <c r="B482" s="3">
        <v>6020005244</v>
      </c>
      <c r="C482" s="4" t="s">
        <v>1332</v>
      </c>
      <c r="D482" s="5" t="s">
        <v>1333</v>
      </c>
      <c r="E482" s="5" t="s">
        <v>1334</v>
      </c>
      <c r="F482" s="4" t="s">
        <v>3362</v>
      </c>
      <c r="G482" s="46">
        <v>5377.83</v>
      </c>
      <c r="H482" s="125">
        <v>269</v>
      </c>
      <c r="I482" s="7">
        <v>3.5</v>
      </c>
      <c r="J482" s="8">
        <f t="shared" si="31"/>
        <v>941.5</v>
      </c>
      <c r="K482" s="8">
        <f t="shared" si="30"/>
        <v>65.905000000000001</v>
      </c>
      <c r="L482" s="8">
        <f t="shared" si="28"/>
        <v>1007.41</v>
      </c>
      <c r="M482" s="8">
        <f t="shared" si="29"/>
        <v>6385.24</v>
      </c>
      <c r="N482" s="7">
        <v>6385.24</v>
      </c>
      <c r="O482" s="1"/>
      <c r="P482" s="1">
        <v>0</v>
      </c>
      <c r="AB482" s="1"/>
    </row>
    <row r="483" spans="1:28" ht="24" customHeight="1" x14ac:dyDescent="0.4">
      <c r="A483" s="2">
        <v>479</v>
      </c>
      <c r="B483" s="3">
        <v>6020005245</v>
      </c>
      <c r="C483" s="4" t="s">
        <v>1335</v>
      </c>
      <c r="D483" s="5" t="s">
        <v>1160</v>
      </c>
      <c r="E483" s="5" t="s">
        <v>1336</v>
      </c>
      <c r="F483" s="4" t="s">
        <v>3347</v>
      </c>
      <c r="G483" s="46">
        <v>220.98</v>
      </c>
      <c r="H483" s="125">
        <v>6</v>
      </c>
      <c r="I483" s="7">
        <v>3.5</v>
      </c>
      <c r="J483" s="8">
        <f t="shared" si="31"/>
        <v>21</v>
      </c>
      <c r="K483" s="8">
        <f t="shared" si="30"/>
        <v>1.4700000000000002</v>
      </c>
      <c r="L483" s="8">
        <f t="shared" si="28"/>
        <v>22.47</v>
      </c>
      <c r="M483" s="8">
        <f t="shared" si="29"/>
        <v>243.45</v>
      </c>
      <c r="N483" s="7">
        <v>243.45</v>
      </c>
      <c r="O483" s="1"/>
      <c r="P483" s="1">
        <v>1</v>
      </c>
      <c r="AB483" s="1"/>
    </row>
    <row r="484" spans="1:28" ht="24" customHeight="1" x14ac:dyDescent="0.4">
      <c r="A484" s="2">
        <v>480</v>
      </c>
      <c r="B484" s="3">
        <v>6020005246</v>
      </c>
      <c r="C484" s="4" t="s">
        <v>1337</v>
      </c>
      <c r="D484" s="5" t="s">
        <v>1160</v>
      </c>
      <c r="E484" s="5" t="s">
        <v>1338</v>
      </c>
      <c r="F484" s="4" t="s">
        <v>3347</v>
      </c>
      <c r="G484" s="46">
        <v>172.28</v>
      </c>
      <c r="H484" s="125">
        <v>9</v>
      </c>
      <c r="I484" s="7">
        <v>3.5</v>
      </c>
      <c r="J484" s="8">
        <f t="shared" si="31"/>
        <v>31.5</v>
      </c>
      <c r="K484" s="8">
        <f t="shared" si="30"/>
        <v>2.2050000000000001</v>
      </c>
      <c r="L484" s="8">
        <f t="shared" si="28"/>
        <v>33.71</v>
      </c>
      <c r="M484" s="8">
        <f t="shared" si="29"/>
        <v>205.99</v>
      </c>
      <c r="N484" s="7">
        <v>205.99</v>
      </c>
      <c r="O484" s="1"/>
      <c r="P484" s="1">
        <v>0</v>
      </c>
      <c r="AB484" s="1"/>
    </row>
    <row r="485" spans="1:28" ht="24" customHeight="1" x14ac:dyDescent="0.4">
      <c r="A485" s="2">
        <v>481</v>
      </c>
      <c r="B485" s="3">
        <v>6020005247</v>
      </c>
      <c r="C485" s="4" t="s">
        <v>1339</v>
      </c>
      <c r="D485" s="5" t="s">
        <v>1260</v>
      </c>
      <c r="E485" s="5" t="s">
        <v>1340</v>
      </c>
      <c r="F485" s="9" t="s">
        <v>69</v>
      </c>
      <c r="G485" s="46">
        <v>0</v>
      </c>
      <c r="H485" s="125">
        <v>14</v>
      </c>
      <c r="I485" s="7">
        <v>3.5</v>
      </c>
      <c r="J485" s="8">
        <f t="shared" si="31"/>
        <v>49</v>
      </c>
      <c r="K485" s="8">
        <f t="shared" si="30"/>
        <v>3.43</v>
      </c>
      <c r="L485" s="8">
        <f t="shared" si="28"/>
        <v>52.43</v>
      </c>
      <c r="M485" s="8">
        <f t="shared" si="29"/>
        <v>52.43</v>
      </c>
      <c r="N485" s="7">
        <v>52.43</v>
      </c>
      <c r="O485" s="1"/>
      <c r="P485" s="1">
        <v>1</v>
      </c>
      <c r="AB485" s="1"/>
    </row>
    <row r="486" spans="1:28" ht="24" customHeight="1" x14ac:dyDescent="0.4">
      <c r="A486" s="2">
        <v>482</v>
      </c>
      <c r="B486" s="3">
        <v>6020005248</v>
      </c>
      <c r="C486" s="4" t="s">
        <v>1341</v>
      </c>
      <c r="D486" s="5" t="s">
        <v>1342</v>
      </c>
      <c r="E486" s="5" t="s">
        <v>1343</v>
      </c>
      <c r="F486" s="9" t="s">
        <v>69</v>
      </c>
      <c r="G486" s="46">
        <v>0</v>
      </c>
      <c r="H486" s="125">
        <v>109</v>
      </c>
      <c r="I486" s="7">
        <v>3.5</v>
      </c>
      <c r="J486" s="8">
        <f t="shared" si="31"/>
        <v>381.5</v>
      </c>
      <c r="K486" s="8">
        <f t="shared" si="30"/>
        <v>26.705000000000002</v>
      </c>
      <c r="L486" s="8">
        <f t="shared" si="28"/>
        <v>408.21</v>
      </c>
      <c r="M486" s="8">
        <f t="shared" si="29"/>
        <v>408.21</v>
      </c>
      <c r="N486" s="7">
        <v>408.21</v>
      </c>
      <c r="O486" s="1"/>
      <c r="P486" s="1">
        <v>0</v>
      </c>
      <c r="AB486" s="1"/>
    </row>
    <row r="487" spans="1:28" ht="24" customHeight="1" x14ac:dyDescent="0.4">
      <c r="A487" s="2">
        <v>483</v>
      </c>
      <c r="B487" s="3">
        <v>6020005249</v>
      </c>
      <c r="C487" s="4" t="s">
        <v>1344</v>
      </c>
      <c r="D487" s="5" t="s">
        <v>1342</v>
      </c>
      <c r="E487" s="5" t="s">
        <v>1345</v>
      </c>
      <c r="F487" s="4" t="s">
        <v>69</v>
      </c>
      <c r="G487" s="46">
        <v>0</v>
      </c>
      <c r="H487" s="125">
        <v>110</v>
      </c>
      <c r="I487" s="7">
        <v>3.5</v>
      </c>
      <c r="J487" s="8">
        <f t="shared" si="31"/>
        <v>385</v>
      </c>
      <c r="K487" s="8">
        <f t="shared" si="30"/>
        <v>26.950000000000003</v>
      </c>
      <c r="L487" s="8">
        <f t="shared" si="28"/>
        <v>411.95</v>
      </c>
      <c r="M487" s="8">
        <f t="shared" si="29"/>
        <v>411.95</v>
      </c>
      <c r="N487" s="7">
        <v>411.95</v>
      </c>
      <c r="O487" s="1"/>
      <c r="P487" s="1">
        <v>1</v>
      </c>
      <c r="AB487" s="1"/>
    </row>
    <row r="488" spans="1:28" ht="24" customHeight="1" x14ac:dyDescent="0.4">
      <c r="A488" s="2">
        <v>484</v>
      </c>
      <c r="B488" s="3">
        <v>6020005250</v>
      </c>
      <c r="C488" s="4" t="s">
        <v>1346</v>
      </c>
      <c r="D488" s="5" t="s">
        <v>1342</v>
      </c>
      <c r="E488" s="5" t="s">
        <v>1347</v>
      </c>
      <c r="F488" s="9" t="s">
        <v>69</v>
      </c>
      <c r="G488" s="46">
        <v>0</v>
      </c>
      <c r="H488" s="125">
        <v>28</v>
      </c>
      <c r="I488" s="7">
        <v>3.5</v>
      </c>
      <c r="J488" s="8">
        <f t="shared" si="31"/>
        <v>98</v>
      </c>
      <c r="K488" s="8">
        <f t="shared" si="30"/>
        <v>6.86</v>
      </c>
      <c r="L488" s="8">
        <f t="shared" si="28"/>
        <v>104.86</v>
      </c>
      <c r="M488" s="8">
        <f t="shared" si="29"/>
        <v>104.86</v>
      </c>
      <c r="N488" s="7">
        <v>104.86</v>
      </c>
      <c r="O488" s="1"/>
      <c r="P488" s="1">
        <v>0</v>
      </c>
      <c r="AB488" s="1"/>
    </row>
    <row r="489" spans="1:28" ht="24" customHeight="1" x14ac:dyDescent="0.4">
      <c r="A489" s="2">
        <v>485</v>
      </c>
      <c r="B489" s="3">
        <v>6020005251</v>
      </c>
      <c r="C489" s="4" t="s">
        <v>1348</v>
      </c>
      <c r="D489" s="5" t="s">
        <v>1260</v>
      </c>
      <c r="E489" s="5" t="s">
        <v>1349</v>
      </c>
      <c r="F489" s="9" t="s">
        <v>69</v>
      </c>
      <c r="G489" s="46">
        <v>0</v>
      </c>
      <c r="H489" s="125">
        <v>47</v>
      </c>
      <c r="I489" s="7">
        <v>3.5</v>
      </c>
      <c r="J489" s="8">
        <f t="shared" si="31"/>
        <v>164.5</v>
      </c>
      <c r="K489" s="8">
        <f t="shared" si="30"/>
        <v>11.515000000000001</v>
      </c>
      <c r="L489" s="8">
        <f t="shared" si="28"/>
        <v>176.01999999999998</v>
      </c>
      <c r="M489" s="8">
        <f t="shared" si="29"/>
        <v>176.01999999999998</v>
      </c>
      <c r="N489" s="7">
        <v>176.02</v>
      </c>
      <c r="O489" s="1"/>
      <c r="P489" s="1">
        <v>1</v>
      </c>
      <c r="AB489" s="1"/>
    </row>
    <row r="490" spans="1:28" ht="24" customHeight="1" x14ac:dyDescent="0.4">
      <c r="A490" s="2">
        <v>486</v>
      </c>
      <c r="B490" s="3">
        <v>6020005252</v>
      </c>
      <c r="C490" s="4" t="s">
        <v>1350</v>
      </c>
      <c r="D490" s="5" t="s">
        <v>1260</v>
      </c>
      <c r="E490" s="5" t="s">
        <v>1351</v>
      </c>
      <c r="F490" s="9" t="s">
        <v>69</v>
      </c>
      <c r="G490" s="46">
        <v>0</v>
      </c>
      <c r="H490" s="125">
        <v>84</v>
      </c>
      <c r="I490" s="7">
        <v>3.5</v>
      </c>
      <c r="J490" s="8">
        <f t="shared" si="31"/>
        <v>294</v>
      </c>
      <c r="K490" s="8">
        <f t="shared" si="30"/>
        <v>20.580000000000002</v>
      </c>
      <c r="L490" s="8">
        <f t="shared" si="28"/>
        <v>314.58</v>
      </c>
      <c r="M490" s="8">
        <f t="shared" si="29"/>
        <v>314.58</v>
      </c>
      <c r="N490" s="7">
        <v>314.58</v>
      </c>
      <c r="O490" s="1"/>
      <c r="P490" s="1">
        <v>0</v>
      </c>
      <c r="AB490" s="1"/>
    </row>
    <row r="491" spans="1:28" ht="24" customHeight="1" x14ac:dyDescent="0.4">
      <c r="A491" s="2">
        <v>487</v>
      </c>
      <c r="B491" s="3">
        <v>6020005253</v>
      </c>
      <c r="C491" s="4" t="s">
        <v>1352</v>
      </c>
      <c r="D491" s="5" t="s">
        <v>1353</v>
      </c>
      <c r="E491" s="5" t="s">
        <v>1354</v>
      </c>
      <c r="F491" s="9" t="s">
        <v>3358</v>
      </c>
      <c r="G491" s="46">
        <v>183.54</v>
      </c>
      <c r="H491" s="125">
        <v>9</v>
      </c>
      <c r="I491" s="7">
        <v>3.5</v>
      </c>
      <c r="J491" s="8">
        <f t="shared" si="31"/>
        <v>31.5</v>
      </c>
      <c r="K491" s="8">
        <f t="shared" si="30"/>
        <v>2.2050000000000001</v>
      </c>
      <c r="L491" s="8">
        <f t="shared" si="28"/>
        <v>33.71</v>
      </c>
      <c r="M491" s="8">
        <f t="shared" si="29"/>
        <v>217.25</v>
      </c>
      <c r="N491" s="7">
        <v>217.25</v>
      </c>
      <c r="O491" s="1"/>
      <c r="P491" s="1">
        <v>1</v>
      </c>
      <c r="AB491" s="1"/>
    </row>
    <row r="492" spans="1:28" ht="24" customHeight="1" x14ac:dyDescent="0.4">
      <c r="A492" s="2">
        <v>488</v>
      </c>
      <c r="B492" s="3">
        <v>6020005254</v>
      </c>
      <c r="C492" s="4" t="s">
        <v>1355</v>
      </c>
      <c r="D492" s="5" t="s">
        <v>1260</v>
      </c>
      <c r="E492" s="5" t="s">
        <v>1356</v>
      </c>
      <c r="F492" s="9" t="s">
        <v>3352</v>
      </c>
      <c r="G492" s="46">
        <v>164.78</v>
      </c>
      <c r="H492" s="125">
        <v>42</v>
      </c>
      <c r="I492" s="7">
        <v>3.5</v>
      </c>
      <c r="J492" s="8">
        <f t="shared" si="31"/>
        <v>147</v>
      </c>
      <c r="K492" s="8">
        <f t="shared" si="30"/>
        <v>10.290000000000001</v>
      </c>
      <c r="L492" s="8">
        <f t="shared" si="28"/>
        <v>157.29</v>
      </c>
      <c r="M492" s="8">
        <f t="shared" si="29"/>
        <v>322.07</v>
      </c>
      <c r="N492" s="7">
        <v>322.07</v>
      </c>
      <c r="O492" s="1"/>
      <c r="P492" s="1">
        <v>0</v>
      </c>
      <c r="AB492" s="1"/>
    </row>
    <row r="493" spans="1:28" ht="24" customHeight="1" x14ac:dyDescent="0.4">
      <c r="A493" s="2">
        <v>489</v>
      </c>
      <c r="B493" s="3">
        <v>6020005255</v>
      </c>
      <c r="C493" s="4" t="s">
        <v>1357</v>
      </c>
      <c r="D493" s="5" t="s">
        <v>1353</v>
      </c>
      <c r="E493" s="5" t="s">
        <v>1358</v>
      </c>
      <c r="F493" s="9" t="s">
        <v>3358</v>
      </c>
      <c r="G493" s="46">
        <v>59.95</v>
      </c>
      <c r="H493" s="125">
        <v>2</v>
      </c>
      <c r="I493" s="7">
        <v>3.5</v>
      </c>
      <c r="J493" s="8">
        <f t="shared" si="31"/>
        <v>7</v>
      </c>
      <c r="K493" s="8">
        <f t="shared" si="30"/>
        <v>0.49000000000000005</v>
      </c>
      <c r="L493" s="8">
        <f t="shared" si="28"/>
        <v>7.49</v>
      </c>
      <c r="M493" s="8">
        <f t="shared" si="29"/>
        <v>67.44</v>
      </c>
      <c r="N493" s="7">
        <v>67.44</v>
      </c>
      <c r="O493" s="1"/>
      <c r="P493" s="1">
        <v>1</v>
      </c>
      <c r="AB493" s="1"/>
    </row>
    <row r="494" spans="1:28" ht="24" customHeight="1" x14ac:dyDescent="0.4">
      <c r="A494" s="2">
        <v>490</v>
      </c>
      <c r="B494" s="3">
        <v>6020005256</v>
      </c>
      <c r="C494" s="4" t="s">
        <v>1359</v>
      </c>
      <c r="D494" s="5" t="s">
        <v>1360</v>
      </c>
      <c r="E494" s="5" t="s">
        <v>1361</v>
      </c>
      <c r="F494" s="9" t="s">
        <v>69</v>
      </c>
      <c r="G494" s="46">
        <v>0</v>
      </c>
      <c r="H494" s="125">
        <v>12</v>
      </c>
      <c r="I494" s="7">
        <v>3.5</v>
      </c>
      <c r="J494" s="8">
        <f t="shared" si="31"/>
        <v>42</v>
      </c>
      <c r="K494" s="8">
        <f t="shared" si="30"/>
        <v>2.9400000000000004</v>
      </c>
      <c r="L494" s="8">
        <f t="shared" si="28"/>
        <v>44.94</v>
      </c>
      <c r="M494" s="8">
        <f t="shared" si="29"/>
        <v>44.94</v>
      </c>
      <c r="N494" s="7">
        <v>44.94</v>
      </c>
      <c r="O494" s="1"/>
      <c r="P494" s="1">
        <v>0</v>
      </c>
      <c r="AB494" s="1"/>
    </row>
    <row r="495" spans="1:28" ht="24" customHeight="1" x14ac:dyDescent="0.4">
      <c r="A495" s="2">
        <v>491</v>
      </c>
      <c r="B495" s="3">
        <v>6020005257</v>
      </c>
      <c r="C495" s="4" t="s">
        <v>1362</v>
      </c>
      <c r="D495" s="5" t="s">
        <v>1363</v>
      </c>
      <c r="E495" s="5" t="s">
        <v>1364</v>
      </c>
      <c r="F495" s="4" t="s">
        <v>3358</v>
      </c>
      <c r="G495" s="46">
        <v>561.78</v>
      </c>
      <c r="H495" s="125">
        <v>8</v>
      </c>
      <c r="I495" s="7">
        <v>3.5</v>
      </c>
      <c r="J495" s="8">
        <f t="shared" si="31"/>
        <v>28</v>
      </c>
      <c r="K495" s="8">
        <f t="shared" si="30"/>
        <v>1.9600000000000002</v>
      </c>
      <c r="L495" s="8">
        <f t="shared" si="28"/>
        <v>29.96</v>
      </c>
      <c r="M495" s="8">
        <f t="shared" si="29"/>
        <v>591.74</v>
      </c>
      <c r="N495" s="7">
        <v>591.74</v>
      </c>
      <c r="O495" s="1"/>
      <c r="P495" s="1">
        <v>1</v>
      </c>
      <c r="AB495" s="1"/>
    </row>
    <row r="496" spans="1:28" ht="24" customHeight="1" x14ac:dyDescent="0.4">
      <c r="A496" s="2">
        <v>492</v>
      </c>
      <c r="B496" s="3">
        <v>6020005258</v>
      </c>
      <c r="C496" s="4" t="s">
        <v>1365</v>
      </c>
      <c r="D496" s="5" t="s">
        <v>1366</v>
      </c>
      <c r="E496" s="5" t="s">
        <v>1367</v>
      </c>
      <c r="F496" s="4" t="s">
        <v>69</v>
      </c>
      <c r="G496" s="46">
        <v>0</v>
      </c>
      <c r="H496" s="125">
        <v>1</v>
      </c>
      <c r="I496" s="7">
        <v>3.5</v>
      </c>
      <c r="J496" s="8">
        <f t="shared" si="31"/>
        <v>3.5</v>
      </c>
      <c r="K496" s="8">
        <f t="shared" si="30"/>
        <v>0.24500000000000002</v>
      </c>
      <c r="L496" s="8">
        <f t="shared" si="28"/>
        <v>3.75</v>
      </c>
      <c r="M496" s="8">
        <f t="shared" si="29"/>
        <v>3.75</v>
      </c>
      <c r="N496" s="7">
        <v>3.75</v>
      </c>
      <c r="O496" s="1"/>
      <c r="P496" s="1">
        <v>0</v>
      </c>
      <c r="AB496" s="1"/>
    </row>
    <row r="497" spans="1:28" ht="24" customHeight="1" x14ac:dyDescent="0.4">
      <c r="A497" s="2">
        <v>493</v>
      </c>
      <c r="B497" s="3">
        <v>6020005259</v>
      </c>
      <c r="C497" s="4" t="s">
        <v>1368</v>
      </c>
      <c r="D497" s="5" t="s">
        <v>1369</v>
      </c>
      <c r="E497" s="5" t="s">
        <v>1370</v>
      </c>
      <c r="F497" s="9" t="s">
        <v>3347</v>
      </c>
      <c r="G497" s="46">
        <v>1490.53</v>
      </c>
      <c r="H497" s="125">
        <v>35</v>
      </c>
      <c r="I497" s="7">
        <v>3.5</v>
      </c>
      <c r="J497" s="8">
        <f t="shared" si="31"/>
        <v>122.5</v>
      </c>
      <c r="K497" s="8">
        <f t="shared" si="30"/>
        <v>8.5750000000000011</v>
      </c>
      <c r="L497" s="8">
        <f t="shared" si="28"/>
        <v>131.07999999999998</v>
      </c>
      <c r="M497" s="8">
        <f t="shared" si="29"/>
        <v>1621.61</v>
      </c>
      <c r="N497" s="7">
        <v>1621.61</v>
      </c>
      <c r="O497" s="1"/>
      <c r="P497" s="1">
        <v>1</v>
      </c>
      <c r="AB497" s="1"/>
    </row>
    <row r="498" spans="1:28" ht="24" customHeight="1" x14ac:dyDescent="0.4">
      <c r="A498" s="2">
        <v>494</v>
      </c>
      <c r="B498" s="3">
        <v>6020005260</v>
      </c>
      <c r="C498" s="4" t="s">
        <v>1371</v>
      </c>
      <c r="D498" s="5" t="s">
        <v>1372</v>
      </c>
      <c r="E498" s="5" t="s">
        <v>1373</v>
      </c>
      <c r="F498" s="9" t="s">
        <v>69</v>
      </c>
      <c r="G498" s="46">
        <v>0</v>
      </c>
      <c r="H498" s="125">
        <v>2</v>
      </c>
      <c r="I498" s="7">
        <v>3.5</v>
      </c>
      <c r="J498" s="8">
        <f t="shared" si="31"/>
        <v>7</v>
      </c>
      <c r="K498" s="8">
        <f t="shared" si="30"/>
        <v>0.49000000000000005</v>
      </c>
      <c r="L498" s="8">
        <f t="shared" si="28"/>
        <v>7.49</v>
      </c>
      <c r="M498" s="8">
        <f t="shared" si="29"/>
        <v>7.49</v>
      </c>
      <c r="N498" s="7">
        <v>7.49</v>
      </c>
      <c r="O498" s="1"/>
      <c r="P498" s="1">
        <v>0</v>
      </c>
      <c r="AB498" s="1"/>
    </row>
    <row r="499" spans="1:28" ht="24" customHeight="1" x14ac:dyDescent="0.4">
      <c r="A499" s="2">
        <v>495</v>
      </c>
      <c r="B499" s="3">
        <v>6020005261</v>
      </c>
      <c r="C499" s="4" t="s">
        <v>1374</v>
      </c>
      <c r="D499" s="5" t="s">
        <v>1375</v>
      </c>
      <c r="E499" s="5" t="s">
        <v>1376</v>
      </c>
      <c r="F499" s="4" t="s">
        <v>69</v>
      </c>
      <c r="G499" s="46">
        <v>0</v>
      </c>
      <c r="H499" s="125">
        <v>11</v>
      </c>
      <c r="I499" s="7">
        <v>3.5</v>
      </c>
      <c r="J499" s="8">
        <f t="shared" si="31"/>
        <v>38.5</v>
      </c>
      <c r="K499" s="8">
        <f t="shared" si="30"/>
        <v>2.6950000000000003</v>
      </c>
      <c r="L499" s="8">
        <f t="shared" si="28"/>
        <v>41.199999999999996</v>
      </c>
      <c r="M499" s="8">
        <f t="shared" si="29"/>
        <v>41.199999999999996</v>
      </c>
      <c r="N499" s="7">
        <v>41.2</v>
      </c>
      <c r="O499" s="1"/>
      <c r="P499" s="1">
        <v>1</v>
      </c>
      <c r="AB499" s="1"/>
    </row>
    <row r="500" spans="1:28" ht="24" customHeight="1" x14ac:dyDescent="0.4">
      <c r="A500" s="2">
        <v>496</v>
      </c>
      <c r="B500" s="3">
        <v>6020005262</v>
      </c>
      <c r="C500" s="4" t="s">
        <v>1377</v>
      </c>
      <c r="D500" s="5" t="s">
        <v>1375</v>
      </c>
      <c r="E500" s="5" t="s">
        <v>1378</v>
      </c>
      <c r="F500" s="4" t="s">
        <v>69</v>
      </c>
      <c r="G500" s="46">
        <v>0</v>
      </c>
      <c r="H500" s="125">
        <v>9</v>
      </c>
      <c r="I500" s="7">
        <v>3.5</v>
      </c>
      <c r="J500" s="8">
        <f t="shared" si="31"/>
        <v>31.5</v>
      </c>
      <c r="K500" s="8">
        <f t="shared" si="30"/>
        <v>2.2050000000000001</v>
      </c>
      <c r="L500" s="8">
        <f t="shared" si="28"/>
        <v>33.71</v>
      </c>
      <c r="M500" s="8">
        <f t="shared" si="29"/>
        <v>33.71</v>
      </c>
      <c r="N500" s="7">
        <v>33.71</v>
      </c>
      <c r="O500" s="1"/>
      <c r="P500" s="1">
        <v>0</v>
      </c>
      <c r="AB500" s="1"/>
    </row>
    <row r="501" spans="1:28" ht="24" customHeight="1" x14ac:dyDescent="0.4">
      <c r="A501" s="2">
        <v>497</v>
      </c>
      <c r="B501" s="3">
        <v>6020005263</v>
      </c>
      <c r="C501" s="4" t="s">
        <v>1379</v>
      </c>
      <c r="D501" s="5" t="s">
        <v>1380</v>
      </c>
      <c r="E501" s="5" t="s">
        <v>1381</v>
      </c>
      <c r="F501" s="4" t="s">
        <v>69</v>
      </c>
      <c r="G501" s="46">
        <v>0</v>
      </c>
      <c r="H501" s="125">
        <v>30</v>
      </c>
      <c r="I501" s="7">
        <v>3.5</v>
      </c>
      <c r="J501" s="8">
        <f t="shared" si="31"/>
        <v>105</v>
      </c>
      <c r="K501" s="8">
        <f t="shared" si="30"/>
        <v>7.3500000000000005</v>
      </c>
      <c r="L501" s="8">
        <f t="shared" si="28"/>
        <v>112.35</v>
      </c>
      <c r="M501" s="8">
        <f t="shared" si="29"/>
        <v>112.35</v>
      </c>
      <c r="N501" s="7">
        <v>112.35</v>
      </c>
      <c r="O501" s="1"/>
      <c r="P501" s="1">
        <v>1</v>
      </c>
      <c r="AB501" s="1"/>
    </row>
    <row r="502" spans="1:28" ht="24" customHeight="1" x14ac:dyDescent="0.4">
      <c r="A502" s="2">
        <v>498</v>
      </c>
      <c r="B502" s="3">
        <v>6020005264</v>
      </c>
      <c r="C502" s="26" t="s">
        <v>3244</v>
      </c>
      <c r="D502" s="5" t="s">
        <v>3815</v>
      </c>
      <c r="E502" s="5" t="s">
        <v>3816</v>
      </c>
      <c r="F502" s="4" t="s">
        <v>3350</v>
      </c>
      <c r="G502" s="46">
        <v>352.04</v>
      </c>
      <c r="H502" s="125">
        <v>22</v>
      </c>
      <c r="I502" s="7">
        <v>3.5</v>
      </c>
      <c r="J502" s="8">
        <f t="shared" si="31"/>
        <v>77</v>
      </c>
      <c r="K502" s="8">
        <f t="shared" si="30"/>
        <v>5.3900000000000006</v>
      </c>
      <c r="L502" s="8">
        <f t="shared" si="28"/>
        <v>82.39</v>
      </c>
      <c r="M502" s="8">
        <f t="shared" si="29"/>
        <v>434.43</v>
      </c>
      <c r="N502" s="7">
        <v>434.43</v>
      </c>
      <c r="O502" s="1"/>
      <c r="P502" s="1">
        <v>0</v>
      </c>
      <c r="AB502" s="1"/>
    </row>
    <row r="503" spans="1:28" ht="24" customHeight="1" x14ac:dyDescent="0.4">
      <c r="A503" s="2">
        <v>499</v>
      </c>
      <c r="B503" s="3">
        <v>6020005265</v>
      </c>
      <c r="C503" s="4" t="s">
        <v>1382</v>
      </c>
      <c r="D503" s="5" t="s">
        <v>1383</v>
      </c>
      <c r="E503" s="5" t="s">
        <v>1384</v>
      </c>
      <c r="F503" s="4" t="s">
        <v>3382</v>
      </c>
      <c r="G503" s="46">
        <v>138.58000000000001</v>
      </c>
      <c r="H503" s="125">
        <v>30</v>
      </c>
      <c r="I503" s="7">
        <v>3.5</v>
      </c>
      <c r="J503" s="8">
        <f t="shared" si="31"/>
        <v>105</v>
      </c>
      <c r="K503" s="8">
        <f t="shared" si="30"/>
        <v>7.3500000000000005</v>
      </c>
      <c r="L503" s="8">
        <f t="shared" si="28"/>
        <v>112.35</v>
      </c>
      <c r="M503" s="8">
        <f t="shared" si="29"/>
        <v>250.93</v>
      </c>
      <c r="N503" s="7">
        <v>250.93</v>
      </c>
      <c r="O503" s="1"/>
      <c r="P503" s="1">
        <v>1</v>
      </c>
      <c r="AB503" s="1"/>
    </row>
    <row r="504" spans="1:28" ht="24" customHeight="1" x14ac:dyDescent="0.4">
      <c r="A504" s="2">
        <v>500</v>
      </c>
      <c r="B504" s="3">
        <v>6020005266</v>
      </c>
      <c r="C504" s="4" t="s">
        <v>1385</v>
      </c>
      <c r="D504" s="5" t="s">
        <v>1386</v>
      </c>
      <c r="E504" s="5" t="s">
        <v>1387</v>
      </c>
      <c r="F504" s="4" t="s">
        <v>3347</v>
      </c>
      <c r="G504" s="46">
        <v>449.43</v>
      </c>
      <c r="H504" s="125">
        <v>25</v>
      </c>
      <c r="I504" s="7">
        <v>3.5</v>
      </c>
      <c r="J504" s="8">
        <f t="shared" si="31"/>
        <v>87.5</v>
      </c>
      <c r="K504" s="8">
        <f t="shared" si="30"/>
        <v>6.1250000000000009</v>
      </c>
      <c r="L504" s="8">
        <f t="shared" si="28"/>
        <v>93.63000000000001</v>
      </c>
      <c r="M504" s="8">
        <f t="shared" si="29"/>
        <v>543.06000000000006</v>
      </c>
      <c r="N504" s="7">
        <v>543.05999999999995</v>
      </c>
      <c r="O504" s="1"/>
      <c r="P504" s="1">
        <v>0</v>
      </c>
      <c r="AB504" s="1"/>
    </row>
    <row r="505" spans="1:28" ht="24" customHeight="1" x14ac:dyDescent="0.4">
      <c r="A505" s="2">
        <v>501</v>
      </c>
      <c r="B505" s="3">
        <v>6020005267</v>
      </c>
      <c r="C505" s="4" t="s">
        <v>1388</v>
      </c>
      <c r="D505" s="5" t="s">
        <v>1389</v>
      </c>
      <c r="E505" s="5" t="s">
        <v>1390</v>
      </c>
      <c r="F505" s="4" t="s">
        <v>3347</v>
      </c>
      <c r="G505" s="46">
        <v>1059.8599999999999</v>
      </c>
      <c r="H505" s="125">
        <v>19</v>
      </c>
      <c r="I505" s="7">
        <v>3.5</v>
      </c>
      <c r="J505" s="8">
        <f t="shared" si="31"/>
        <v>66.5</v>
      </c>
      <c r="K505" s="8">
        <f t="shared" si="30"/>
        <v>4.6550000000000002</v>
      </c>
      <c r="L505" s="8">
        <f t="shared" si="28"/>
        <v>71.160000000000011</v>
      </c>
      <c r="M505" s="8">
        <f t="shared" si="29"/>
        <v>1131.02</v>
      </c>
      <c r="N505" s="7">
        <v>1131.02</v>
      </c>
      <c r="O505" s="1"/>
      <c r="P505" s="1">
        <v>1</v>
      </c>
      <c r="AB505" s="1"/>
    </row>
    <row r="506" spans="1:28" ht="24" customHeight="1" x14ac:dyDescent="0.4">
      <c r="A506" s="2">
        <v>502</v>
      </c>
      <c r="B506" s="3">
        <v>6020005268</v>
      </c>
      <c r="C506" s="4" t="s">
        <v>1391</v>
      </c>
      <c r="D506" s="5" t="s">
        <v>1392</v>
      </c>
      <c r="E506" s="5" t="s">
        <v>1393</v>
      </c>
      <c r="F506" s="4" t="s">
        <v>3347</v>
      </c>
      <c r="G506" s="46">
        <v>1842.57</v>
      </c>
      <c r="H506" s="125">
        <v>37</v>
      </c>
      <c r="I506" s="7">
        <v>3.5</v>
      </c>
      <c r="J506" s="8">
        <f t="shared" si="31"/>
        <v>129.5</v>
      </c>
      <c r="K506" s="8">
        <f t="shared" si="30"/>
        <v>9.0650000000000013</v>
      </c>
      <c r="L506" s="8">
        <f t="shared" si="28"/>
        <v>138.57</v>
      </c>
      <c r="M506" s="8">
        <f t="shared" si="29"/>
        <v>1981.1399999999999</v>
      </c>
      <c r="N506" s="7">
        <v>1981.14</v>
      </c>
      <c r="O506" s="1"/>
      <c r="P506" s="1">
        <v>0</v>
      </c>
      <c r="AB506" s="1"/>
    </row>
    <row r="507" spans="1:28" ht="24" customHeight="1" x14ac:dyDescent="0.4">
      <c r="A507" s="2">
        <v>503</v>
      </c>
      <c r="B507" s="3">
        <v>6020005269</v>
      </c>
      <c r="C507" s="4" t="s">
        <v>1394</v>
      </c>
      <c r="D507" s="5" t="s">
        <v>1395</v>
      </c>
      <c r="E507" s="5" t="s">
        <v>1396</v>
      </c>
      <c r="F507" s="4" t="s">
        <v>3347</v>
      </c>
      <c r="G507" s="46">
        <v>1404.41</v>
      </c>
      <c r="H507" s="125">
        <v>28</v>
      </c>
      <c r="I507" s="7">
        <v>3.5</v>
      </c>
      <c r="J507" s="8">
        <f t="shared" si="31"/>
        <v>98</v>
      </c>
      <c r="K507" s="8">
        <f t="shared" si="30"/>
        <v>6.86</v>
      </c>
      <c r="L507" s="8">
        <f t="shared" si="28"/>
        <v>104.86</v>
      </c>
      <c r="M507" s="8">
        <f t="shared" si="29"/>
        <v>1509.27</v>
      </c>
      <c r="N507" s="7">
        <v>1509.27</v>
      </c>
      <c r="O507" s="1"/>
      <c r="P507" s="1">
        <v>1</v>
      </c>
      <c r="AB507" s="1"/>
    </row>
    <row r="508" spans="1:28" ht="24" customHeight="1" x14ac:dyDescent="0.4">
      <c r="A508" s="2">
        <v>504</v>
      </c>
      <c r="B508" s="3">
        <v>6020005270</v>
      </c>
      <c r="C508" s="4" t="s">
        <v>1397</v>
      </c>
      <c r="D508" s="5" t="s">
        <v>1398</v>
      </c>
      <c r="E508" s="5" t="s">
        <v>1399</v>
      </c>
      <c r="F508" s="4" t="s">
        <v>3347</v>
      </c>
      <c r="G508" s="46">
        <v>1441.87</v>
      </c>
      <c r="H508" s="125">
        <v>23</v>
      </c>
      <c r="I508" s="7">
        <v>3.5</v>
      </c>
      <c r="J508" s="8">
        <f t="shared" si="31"/>
        <v>80.5</v>
      </c>
      <c r="K508" s="8">
        <f t="shared" si="30"/>
        <v>5.6350000000000007</v>
      </c>
      <c r="L508" s="8">
        <f t="shared" si="28"/>
        <v>86.14</v>
      </c>
      <c r="M508" s="8">
        <f t="shared" si="29"/>
        <v>1528.01</v>
      </c>
      <c r="N508" s="7">
        <v>1528.01</v>
      </c>
      <c r="O508" s="1"/>
      <c r="P508" s="1">
        <v>0</v>
      </c>
      <c r="AB508" s="1"/>
    </row>
    <row r="509" spans="1:28" ht="24" customHeight="1" x14ac:dyDescent="0.4">
      <c r="A509" s="2">
        <v>505</v>
      </c>
      <c r="B509" s="3">
        <v>6020005271</v>
      </c>
      <c r="C509" s="4" t="s">
        <v>1400</v>
      </c>
      <c r="D509" s="5" t="s">
        <v>1401</v>
      </c>
      <c r="E509" s="5" t="s">
        <v>1402</v>
      </c>
      <c r="F509" s="4" t="s">
        <v>3347</v>
      </c>
      <c r="G509" s="46">
        <v>292.14999999999998</v>
      </c>
      <c r="H509" s="125">
        <v>6</v>
      </c>
      <c r="I509" s="7">
        <v>3.5</v>
      </c>
      <c r="J509" s="8">
        <f t="shared" si="31"/>
        <v>21</v>
      </c>
      <c r="K509" s="8">
        <f t="shared" si="30"/>
        <v>1.4700000000000002</v>
      </c>
      <c r="L509" s="8">
        <f t="shared" si="28"/>
        <v>22.47</v>
      </c>
      <c r="M509" s="8">
        <f t="shared" si="29"/>
        <v>314.62</v>
      </c>
      <c r="N509" s="7">
        <v>314.62</v>
      </c>
      <c r="O509" s="1"/>
      <c r="P509" s="1">
        <v>1</v>
      </c>
      <c r="AB509" s="1"/>
    </row>
    <row r="510" spans="1:28" ht="24" customHeight="1" x14ac:dyDescent="0.4">
      <c r="A510" s="2">
        <v>506</v>
      </c>
      <c r="B510" s="3">
        <v>6020005272</v>
      </c>
      <c r="C510" s="4" t="s">
        <v>1403</v>
      </c>
      <c r="D510" s="5" t="s">
        <v>1404</v>
      </c>
      <c r="E510" s="5" t="s">
        <v>1405</v>
      </c>
      <c r="F510" s="4" t="s">
        <v>3347</v>
      </c>
      <c r="G510" s="46">
        <v>1056.1300000000001</v>
      </c>
      <c r="H510" s="125">
        <v>23</v>
      </c>
      <c r="I510" s="7">
        <v>3.5</v>
      </c>
      <c r="J510" s="8">
        <f t="shared" si="31"/>
        <v>80.5</v>
      </c>
      <c r="K510" s="8">
        <f t="shared" si="30"/>
        <v>5.6350000000000007</v>
      </c>
      <c r="L510" s="8">
        <f t="shared" si="28"/>
        <v>86.14</v>
      </c>
      <c r="M510" s="8">
        <f t="shared" si="29"/>
        <v>1142.2700000000002</v>
      </c>
      <c r="N510" s="7">
        <v>1142.27</v>
      </c>
      <c r="O510" s="1"/>
      <c r="P510" s="1">
        <v>0</v>
      </c>
      <c r="AB510" s="1"/>
    </row>
    <row r="511" spans="1:28" ht="24" customHeight="1" x14ac:dyDescent="0.4">
      <c r="A511" s="2">
        <v>507</v>
      </c>
      <c r="B511" s="3">
        <v>6020005273</v>
      </c>
      <c r="C511" s="4" t="s">
        <v>1406</v>
      </c>
      <c r="D511" s="5" t="s">
        <v>1407</v>
      </c>
      <c r="E511" s="5" t="s">
        <v>1408</v>
      </c>
      <c r="F511" s="4" t="s">
        <v>3347</v>
      </c>
      <c r="G511" s="46">
        <v>2119.6999999999998</v>
      </c>
      <c r="H511" s="125">
        <v>61</v>
      </c>
      <c r="I511" s="7">
        <v>3.5</v>
      </c>
      <c r="J511" s="8">
        <f t="shared" si="31"/>
        <v>213.5</v>
      </c>
      <c r="K511" s="8">
        <f t="shared" si="30"/>
        <v>14.945000000000002</v>
      </c>
      <c r="L511" s="8">
        <f t="shared" si="28"/>
        <v>228.45</v>
      </c>
      <c r="M511" s="8">
        <f t="shared" si="29"/>
        <v>2348.1499999999996</v>
      </c>
      <c r="N511" s="7">
        <v>2348.15</v>
      </c>
      <c r="O511" s="1"/>
      <c r="P511" s="1">
        <v>1</v>
      </c>
      <c r="AB511" s="1"/>
    </row>
    <row r="512" spans="1:28" ht="24" customHeight="1" x14ac:dyDescent="0.4">
      <c r="A512" s="2">
        <v>508</v>
      </c>
      <c r="B512" s="3">
        <v>6020005274</v>
      </c>
      <c r="C512" s="4" t="s">
        <v>1409</v>
      </c>
      <c r="D512" s="5" t="s">
        <v>1410</v>
      </c>
      <c r="E512" s="5" t="s">
        <v>1411</v>
      </c>
      <c r="F512" s="4" t="s">
        <v>3351</v>
      </c>
      <c r="G512" s="46">
        <v>56.19</v>
      </c>
      <c r="H512" s="125">
        <v>3</v>
      </c>
      <c r="I512" s="7">
        <v>3.5</v>
      </c>
      <c r="J512" s="8">
        <f t="shared" si="31"/>
        <v>10.5</v>
      </c>
      <c r="K512" s="8">
        <f t="shared" si="30"/>
        <v>0.7350000000000001</v>
      </c>
      <c r="L512" s="8">
        <f t="shared" si="28"/>
        <v>11.24</v>
      </c>
      <c r="M512" s="8">
        <f t="shared" si="29"/>
        <v>67.429999999999993</v>
      </c>
      <c r="N512" s="7">
        <v>67.430000000000007</v>
      </c>
      <c r="O512" s="1"/>
      <c r="P512" s="1">
        <v>0</v>
      </c>
      <c r="AB512" s="1"/>
    </row>
    <row r="513" spans="1:28" ht="24" customHeight="1" x14ac:dyDescent="0.4">
      <c r="A513" s="2">
        <v>509</v>
      </c>
      <c r="B513" s="3">
        <v>6020005275</v>
      </c>
      <c r="C513" s="4" t="s">
        <v>1412</v>
      </c>
      <c r="D513" s="5" t="s">
        <v>1413</v>
      </c>
      <c r="E513" s="5" t="s">
        <v>1414</v>
      </c>
      <c r="F513" s="4" t="s">
        <v>3358</v>
      </c>
      <c r="G513" s="46">
        <v>97.39</v>
      </c>
      <c r="H513" s="125">
        <v>3</v>
      </c>
      <c r="I513" s="7">
        <v>3.5</v>
      </c>
      <c r="J513" s="8">
        <f t="shared" si="31"/>
        <v>10.5</v>
      </c>
      <c r="K513" s="8">
        <f t="shared" si="30"/>
        <v>0.7350000000000001</v>
      </c>
      <c r="L513" s="8">
        <f t="shared" si="28"/>
        <v>11.24</v>
      </c>
      <c r="M513" s="8">
        <f t="shared" si="29"/>
        <v>108.63</v>
      </c>
      <c r="N513" s="7">
        <v>108.63</v>
      </c>
      <c r="O513" s="1"/>
      <c r="P513" s="1">
        <v>1</v>
      </c>
      <c r="AB513" s="1"/>
    </row>
    <row r="514" spans="1:28" ht="24" customHeight="1" x14ac:dyDescent="0.4">
      <c r="A514" s="2">
        <v>510</v>
      </c>
      <c r="B514" s="3">
        <v>6020005276</v>
      </c>
      <c r="C514" s="4" t="s">
        <v>1415</v>
      </c>
      <c r="D514" s="5" t="s">
        <v>1416</v>
      </c>
      <c r="E514" s="5" t="s">
        <v>1417</v>
      </c>
      <c r="F514" s="4" t="s">
        <v>3347</v>
      </c>
      <c r="G514" s="46">
        <v>2183.36</v>
      </c>
      <c r="H514" s="125">
        <v>41</v>
      </c>
      <c r="I514" s="7">
        <v>3.5</v>
      </c>
      <c r="J514" s="8">
        <f t="shared" si="31"/>
        <v>143.5</v>
      </c>
      <c r="K514" s="8">
        <f t="shared" si="30"/>
        <v>10.045000000000002</v>
      </c>
      <c r="L514" s="8">
        <f t="shared" si="28"/>
        <v>153.54999999999998</v>
      </c>
      <c r="M514" s="8">
        <f t="shared" si="29"/>
        <v>2336.9100000000003</v>
      </c>
      <c r="N514" s="7">
        <v>2336.91</v>
      </c>
      <c r="O514" s="1"/>
      <c r="P514" s="1">
        <v>0</v>
      </c>
      <c r="AB514" s="1"/>
    </row>
    <row r="515" spans="1:28" ht="24" customHeight="1" x14ac:dyDescent="0.4">
      <c r="A515" s="2">
        <v>511</v>
      </c>
      <c r="B515" s="3">
        <v>6020005277</v>
      </c>
      <c r="C515" s="4" t="s">
        <v>1418</v>
      </c>
      <c r="D515" s="5" t="s">
        <v>1419</v>
      </c>
      <c r="E515" s="5" t="s">
        <v>1420</v>
      </c>
      <c r="F515" s="4" t="s">
        <v>3347</v>
      </c>
      <c r="G515" s="46">
        <v>880.1</v>
      </c>
      <c r="H515" s="125">
        <v>20</v>
      </c>
      <c r="I515" s="7">
        <v>3.5</v>
      </c>
      <c r="J515" s="8">
        <f t="shared" si="31"/>
        <v>70</v>
      </c>
      <c r="K515" s="8">
        <f t="shared" si="30"/>
        <v>4.9000000000000004</v>
      </c>
      <c r="L515" s="8">
        <f t="shared" si="28"/>
        <v>74.900000000000006</v>
      </c>
      <c r="M515" s="8">
        <f t="shared" si="29"/>
        <v>955</v>
      </c>
      <c r="N515" s="7">
        <v>955</v>
      </c>
      <c r="O515" s="1"/>
      <c r="P515" s="1">
        <v>1</v>
      </c>
      <c r="AB515" s="1"/>
    </row>
    <row r="516" spans="1:28" ht="24" customHeight="1" x14ac:dyDescent="0.4">
      <c r="A516" s="2">
        <v>512</v>
      </c>
      <c r="B516" s="3">
        <v>6020005278</v>
      </c>
      <c r="C516" s="4" t="s">
        <v>1421</v>
      </c>
      <c r="D516" s="5" t="s">
        <v>1422</v>
      </c>
      <c r="E516" s="5" t="s">
        <v>1420</v>
      </c>
      <c r="F516" s="4" t="s">
        <v>3351</v>
      </c>
      <c r="G516" s="46">
        <v>430.69</v>
      </c>
      <c r="H516" s="125">
        <v>34</v>
      </c>
      <c r="I516" s="7">
        <v>3.5</v>
      </c>
      <c r="J516" s="8">
        <f t="shared" si="31"/>
        <v>119</v>
      </c>
      <c r="K516" s="8">
        <f t="shared" si="30"/>
        <v>8.33</v>
      </c>
      <c r="L516" s="8">
        <f t="shared" si="28"/>
        <v>127.33</v>
      </c>
      <c r="M516" s="8">
        <f t="shared" si="29"/>
        <v>558.02</v>
      </c>
      <c r="N516" s="7">
        <v>558.02</v>
      </c>
      <c r="O516" s="1"/>
      <c r="P516" s="1">
        <v>0</v>
      </c>
      <c r="AB516" s="1"/>
    </row>
    <row r="517" spans="1:28" ht="24" customHeight="1" x14ac:dyDescent="0.4">
      <c r="A517" s="2">
        <v>513</v>
      </c>
      <c r="B517" s="3">
        <v>6020005279</v>
      </c>
      <c r="C517" s="4" t="s">
        <v>1423</v>
      </c>
      <c r="D517" s="5" t="s">
        <v>1422</v>
      </c>
      <c r="E517" s="5" t="s">
        <v>1424</v>
      </c>
      <c r="F517" s="4" t="s">
        <v>3347</v>
      </c>
      <c r="G517" s="46">
        <v>1131.01</v>
      </c>
      <c r="H517" s="125">
        <v>18</v>
      </c>
      <c r="I517" s="7">
        <v>3.5</v>
      </c>
      <c r="J517" s="8">
        <f t="shared" si="31"/>
        <v>63</v>
      </c>
      <c r="K517" s="8">
        <f t="shared" si="30"/>
        <v>4.41</v>
      </c>
      <c r="L517" s="8">
        <f t="shared" ref="L517:L580" si="32">ROUNDUP(J517+K517,2)</f>
        <v>67.41</v>
      </c>
      <c r="M517" s="8">
        <f t="shared" ref="M517:M580" si="33">SUM(G517+L517)</f>
        <v>1198.42</v>
      </c>
      <c r="N517" s="7">
        <v>1198.42</v>
      </c>
      <c r="O517" s="1"/>
      <c r="P517" s="1">
        <v>1</v>
      </c>
      <c r="AB517" s="1"/>
    </row>
    <row r="518" spans="1:28" ht="24" customHeight="1" x14ac:dyDescent="0.4">
      <c r="A518" s="2">
        <v>514</v>
      </c>
      <c r="B518" s="3">
        <v>6020005280</v>
      </c>
      <c r="C518" s="4" t="s">
        <v>1425</v>
      </c>
      <c r="D518" s="5" t="s">
        <v>1426</v>
      </c>
      <c r="E518" s="5" t="s">
        <v>1427</v>
      </c>
      <c r="F518" s="4" t="s">
        <v>3353</v>
      </c>
      <c r="G518" s="46">
        <v>404.47</v>
      </c>
      <c r="H518" s="125">
        <v>22</v>
      </c>
      <c r="I518" s="7">
        <v>3.5</v>
      </c>
      <c r="J518" s="8">
        <f t="shared" si="31"/>
        <v>77</v>
      </c>
      <c r="K518" s="8">
        <f t="shared" si="30"/>
        <v>5.3900000000000006</v>
      </c>
      <c r="L518" s="8">
        <f t="shared" si="32"/>
        <v>82.39</v>
      </c>
      <c r="M518" s="8">
        <f t="shared" si="33"/>
        <v>486.86</v>
      </c>
      <c r="N518" s="7">
        <v>486.863</v>
      </c>
      <c r="O518" s="1"/>
      <c r="P518" s="1">
        <v>0</v>
      </c>
      <c r="AB518" s="1"/>
    </row>
    <row r="519" spans="1:28" ht="24" customHeight="1" x14ac:dyDescent="0.4">
      <c r="A519" s="2">
        <v>515</v>
      </c>
      <c r="B519" s="3">
        <v>6020005281</v>
      </c>
      <c r="C519" s="4" t="s">
        <v>1428</v>
      </c>
      <c r="D519" s="5" t="s">
        <v>1429</v>
      </c>
      <c r="E519" s="5" t="s">
        <v>1430</v>
      </c>
      <c r="F519" s="4" t="s">
        <v>3347</v>
      </c>
      <c r="G519" s="46">
        <v>4115.78</v>
      </c>
      <c r="H519" s="125">
        <v>89</v>
      </c>
      <c r="I519" s="7">
        <v>3.5</v>
      </c>
      <c r="J519" s="8">
        <f t="shared" si="31"/>
        <v>311.5</v>
      </c>
      <c r="K519" s="8">
        <f t="shared" ref="K519:K582" si="34">J519*7%</f>
        <v>21.805000000000003</v>
      </c>
      <c r="L519" s="8">
        <f t="shared" si="32"/>
        <v>333.31</v>
      </c>
      <c r="M519" s="8">
        <f t="shared" si="33"/>
        <v>4449.09</v>
      </c>
      <c r="N519" s="7">
        <v>4449.09</v>
      </c>
      <c r="O519" s="1"/>
      <c r="P519" s="1">
        <v>1</v>
      </c>
      <c r="AB519" s="1"/>
    </row>
    <row r="520" spans="1:28" ht="24" customHeight="1" x14ac:dyDescent="0.4">
      <c r="A520" s="2">
        <v>516</v>
      </c>
      <c r="B520" s="3">
        <v>6020005282</v>
      </c>
      <c r="C520" s="4" t="s">
        <v>1431</v>
      </c>
      <c r="D520" s="5" t="s">
        <v>1432</v>
      </c>
      <c r="E520" s="5" t="s">
        <v>1433</v>
      </c>
      <c r="F520" s="4" t="s">
        <v>69</v>
      </c>
      <c r="G520" s="46">
        <v>0</v>
      </c>
      <c r="H520" s="125">
        <v>32</v>
      </c>
      <c r="I520" s="7">
        <v>3.5</v>
      </c>
      <c r="J520" s="8">
        <f t="shared" ref="J520:J583" si="35">H520*I520</f>
        <v>112</v>
      </c>
      <c r="K520" s="8">
        <f t="shared" si="34"/>
        <v>7.8400000000000007</v>
      </c>
      <c r="L520" s="8">
        <f t="shared" si="32"/>
        <v>119.84</v>
      </c>
      <c r="M520" s="8">
        <f t="shared" si="33"/>
        <v>119.84</v>
      </c>
      <c r="N520" s="7">
        <v>119.84</v>
      </c>
      <c r="O520" s="1"/>
      <c r="P520" s="1">
        <v>0</v>
      </c>
      <c r="AB520" s="1"/>
    </row>
    <row r="521" spans="1:28" ht="24" customHeight="1" x14ac:dyDescent="0.4">
      <c r="A521" s="2">
        <v>517</v>
      </c>
      <c r="B521" s="3">
        <v>6020005283</v>
      </c>
      <c r="C521" s="4" t="s">
        <v>1434</v>
      </c>
      <c r="D521" s="5" t="s">
        <v>1435</v>
      </c>
      <c r="E521" s="5" t="s">
        <v>1436</v>
      </c>
      <c r="F521" s="4" t="s">
        <v>3347</v>
      </c>
      <c r="G521" s="46">
        <v>853.9</v>
      </c>
      <c r="H521" s="125">
        <v>20</v>
      </c>
      <c r="I521" s="7">
        <v>3.5</v>
      </c>
      <c r="J521" s="8">
        <f t="shared" si="35"/>
        <v>70</v>
      </c>
      <c r="K521" s="8">
        <f t="shared" si="34"/>
        <v>4.9000000000000004</v>
      </c>
      <c r="L521" s="8">
        <f t="shared" si="32"/>
        <v>74.900000000000006</v>
      </c>
      <c r="M521" s="8">
        <f t="shared" si="33"/>
        <v>928.8</v>
      </c>
      <c r="N521" s="7">
        <v>928.8</v>
      </c>
      <c r="O521" s="1"/>
      <c r="P521" s="1">
        <v>1</v>
      </c>
      <c r="AB521" s="1"/>
    </row>
    <row r="522" spans="1:28" ht="24" customHeight="1" x14ac:dyDescent="0.4">
      <c r="A522" s="2">
        <v>518</v>
      </c>
      <c r="B522" s="3">
        <v>6020005284</v>
      </c>
      <c r="C522" s="4" t="s">
        <v>1437</v>
      </c>
      <c r="D522" s="5" t="s">
        <v>1438</v>
      </c>
      <c r="E522" s="5" t="s">
        <v>1439</v>
      </c>
      <c r="F522" s="4" t="s">
        <v>3347</v>
      </c>
      <c r="G522" s="46">
        <v>696.6</v>
      </c>
      <c r="H522" s="125">
        <v>6</v>
      </c>
      <c r="I522" s="7">
        <v>3.5</v>
      </c>
      <c r="J522" s="8">
        <f t="shared" si="35"/>
        <v>21</v>
      </c>
      <c r="K522" s="8">
        <f t="shared" si="34"/>
        <v>1.4700000000000002</v>
      </c>
      <c r="L522" s="8">
        <f t="shared" si="32"/>
        <v>22.47</v>
      </c>
      <c r="M522" s="8">
        <f t="shared" si="33"/>
        <v>719.07</v>
      </c>
      <c r="N522" s="7">
        <v>719.07</v>
      </c>
      <c r="O522" s="1"/>
      <c r="P522" s="1">
        <v>0</v>
      </c>
      <c r="AB522" s="1"/>
    </row>
    <row r="523" spans="1:28" ht="24" customHeight="1" x14ac:dyDescent="0.4">
      <c r="A523" s="2">
        <v>519</v>
      </c>
      <c r="B523" s="3">
        <v>6020005285</v>
      </c>
      <c r="C523" s="4" t="s">
        <v>1440</v>
      </c>
      <c r="D523" s="5" t="s">
        <v>1438</v>
      </c>
      <c r="E523" s="5" t="s">
        <v>1441</v>
      </c>
      <c r="F523" s="4" t="s">
        <v>3347</v>
      </c>
      <c r="G523" s="46">
        <v>4265.59</v>
      </c>
      <c r="H523" s="125">
        <v>89</v>
      </c>
      <c r="I523" s="7">
        <v>3.5</v>
      </c>
      <c r="J523" s="8">
        <f t="shared" si="35"/>
        <v>311.5</v>
      </c>
      <c r="K523" s="8">
        <f t="shared" si="34"/>
        <v>21.805000000000003</v>
      </c>
      <c r="L523" s="8">
        <f t="shared" si="32"/>
        <v>333.31</v>
      </c>
      <c r="M523" s="8">
        <f t="shared" si="33"/>
        <v>4598.9000000000005</v>
      </c>
      <c r="N523" s="7">
        <v>4598.8999999999996</v>
      </c>
      <c r="O523" s="1"/>
      <c r="P523" s="1">
        <v>1</v>
      </c>
      <c r="AB523" s="1"/>
    </row>
    <row r="524" spans="1:28" ht="24" customHeight="1" x14ac:dyDescent="0.4">
      <c r="A524" s="2">
        <v>520</v>
      </c>
      <c r="B524" s="3">
        <v>6020005286</v>
      </c>
      <c r="C524" s="4" t="s">
        <v>1442</v>
      </c>
      <c r="D524" s="5" t="s">
        <v>1443</v>
      </c>
      <c r="E524" s="5" t="s">
        <v>1444</v>
      </c>
      <c r="F524" s="4" t="s">
        <v>69</v>
      </c>
      <c r="G524" s="46">
        <v>0</v>
      </c>
      <c r="H524" s="125">
        <v>27</v>
      </c>
      <c r="I524" s="7">
        <v>3.5</v>
      </c>
      <c r="J524" s="8">
        <f t="shared" si="35"/>
        <v>94.5</v>
      </c>
      <c r="K524" s="8">
        <f t="shared" si="34"/>
        <v>6.6150000000000002</v>
      </c>
      <c r="L524" s="8">
        <f t="shared" si="32"/>
        <v>101.12</v>
      </c>
      <c r="M524" s="8">
        <f t="shared" si="33"/>
        <v>101.12</v>
      </c>
      <c r="N524" s="7">
        <v>101.12</v>
      </c>
      <c r="O524" s="1"/>
      <c r="P524" s="1">
        <v>0</v>
      </c>
      <c r="AB524" s="1"/>
    </row>
    <row r="525" spans="1:28" ht="24" customHeight="1" x14ac:dyDescent="0.4">
      <c r="A525" s="2">
        <v>521</v>
      </c>
      <c r="B525" s="3">
        <v>6020005287</v>
      </c>
      <c r="C525" s="4" t="s">
        <v>1445</v>
      </c>
      <c r="D525" s="5" t="s">
        <v>1446</v>
      </c>
      <c r="E525" s="5" t="s">
        <v>1447</v>
      </c>
      <c r="F525" s="4" t="s">
        <v>1448</v>
      </c>
      <c r="G525" s="46">
        <v>299.61</v>
      </c>
      <c r="H525" s="125">
        <v>0</v>
      </c>
      <c r="I525" s="7">
        <v>3.5</v>
      </c>
      <c r="J525" s="8">
        <f t="shared" si="35"/>
        <v>0</v>
      </c>
      <c r="K525" s="8">
        <f t="shared" si="34"/>
        <v>0</v>
      </c>
      <c r="L525" s="8">
        <f t="shared" si="32"/>
        <v>0</v>
      </c>
      <c r="M525" s="8">
        <f t="shared" si="33"/>
        <v>299.61</v>
      </c>
      <c r="N525" s="7">
        <v>299.61</v>
      </c>
      <c r="O525" s="1"/>
      <c r="P525" s="1">
        <v>1</v>
      </c>
      <c r="AB525" s="1"/>
    </row>
    <row r="526" spans="1:28" ht="24" customHeight="1" x14ac:dyDescent="0.4">
      <c r="A526" s="2">
        <v>522</v>
      </c>
      <c r="B526" s="3">
        <v>6020005288</v>
      </c>
      <c r="C526" s="4" t="s">
        <v>1449</v>
      </c>
      <c r="D526" s="5" t="s">
        <v>1450</v>
      </c>
      <c r="E526" s="5" t="s">
        <v>1451</v>
      </c>
      <c r="F526" s="4" t="s">
        <v>69</v>
      </c>
      <c r="G526" s="46">
        <v>0</v>
      </c>
      <c r="H526" s="125">
        <v>3</v>
      </c>
      <c r="I526" s="7">
        <v>3.5</v>
      </c>
      <c r="J526" s="8">
        <f t="shared" si="35"/>
        <v>10.5</v>
      </c>
      <c r="K526" s="8">
        <f t="shared" si="34"/>
        <v>0.7350000000000001</v>
      </c>
      <c r="L526" s="8">
        <f t="shared" si="32"/>
        <v>11.24</v>
      </c>
      <c r="M526" s="8">
        <f t="shared" si="33"/>
        <v>11.24</v>
      </c>
      <c r="N526" s="7">
        <v>11.24</v>
      </c>
      <c r="O526" s="1"/>
      <c r="P526" s="1">
        <v>0</v>
      </c>
      <c r="AB526" s="1"/>
    </row>
    <row r="527" spans="1:28" ht="24" customHeight="1" x14ac:dyDescent="0.4">
      <c r="A527" s="2">
        <v>523</v>
      </c>
      <c r="B527" s="3">
        <v>6020005289</v>
      </c>
      <c r="C527" s="4" t="s">
        <v>1452</v>
      </c>
      <c r="D527" s="5" t="s">
        <v>1453</v>
      </c>
      <c r="E527" s="5" t="s">
        <v>1454</v>
      </c>
      <c r="F527" s="4" t="s">
        <v>3260</v>
      </c>
      <c r="G527" s="46">
        <v>1498.01</v>
      </c>
      <c r="H527" s="125">
        <v>0</v>
      </c>
      <c r="I527" s="7">
        <v>3.5</v>
      </c>
      <c r="J527" s="8">
        <f t="shared" si="35"/>
        <v>0</v>
      </c>
      <c r="K527" s="8">
        <f t="shared" si="34"/>
        <v>0</v>
      </c>
      <c r="L527" s="8">
        <f t="shared" si="32"/>
        <v>0</v>
      </c>
      <c r="M527" s="8">
        <f t="shared" si="33"/>
        <v>1498.01</v>
      </c>
      <c r="N527" s="7">
        <v>1498.01</v>
      </c>
      <c r="O527" s="1"/>
      <c r="P527" s="1">
        <v>1</v>
      </c>
      <c r="AB527" s="1"/>
    </row>
    <row r="528" spans="1:28" ht="24" customHeight="1" x14ac:dyDescent="0.4">
      <c r="A528" s="2">
        <v>524</v>
      </c>
      <c r="B528" s="3">
        <v>6020005290</v>
      </c>
      <c r="C528" s="4" t="s">
        <v>3817</v>
      </c>
      <c r="D528" s="5" t="s">
        <v>3818</v>
      </c>
      <c r="E528" s="5" t="s">
        <v>3819</v>
      </c>
      <c r="F528" s="4" t="s">
        <v>3820</v>
      </c>
      <c r="G528" s="46">
        <v>82.41</v>
      </c>
      <c r="H528" s="125">
        <v>0</v>
      </c>
      <c r="I528" s="7">
        <v>3.5</v>
      </c>
      <c r="J528" s="8">
        <f t="shared" si="35"/>
        <v>0</v>
      </c>
      <c r="K528" s="8">
        <f t="shared" si="34"/>
        <v>0</v>
      </c>
      <c r="L528" s="8">
        <f t="shared" si="32"/>
        <v>0</v>
      </c>
      <c r="M528" s="8">
        <f t="shared" si="33"/>
        <v>82.41</v>
      </c>
      <c r="N528" s="7">
        <v>82.41</v>
      </c>
      <c r="O528" s="1"/>
      <c r="P528" s="1">
        <v>0</v>
      </c>
      <c r="AB528" s="1"/>
    </row>
    <row r="529" spans="1:28" ht="24" customHeight="1" x14ac:dyDescent="0.4">
      <c r="A529" s="2">
        <v>525</v>
      </c>
      <c r="B529" s="3">
        <v>6020005291</v>
      </c>
      <c r="C529" s="4" t="s">
        <v>1455</v>
      </c>
      <c r="D529" s="5" t="s">
        <v>1456</v>
      </c>
      <c r="E529" s="5" t="s">
        <v>1457</v>
      </c>
      <c r="F529" s="4" t="s">
        <v>3347</v>
      </c>
      <c r="G529" s="46">
        <v>880.12</v>
      </c>
      <c r="H529" s="125">
        <v>33</v>
      </c>
      <c r="I529" s="7">
        <v>3.5</v>
      </c>
      <c r="J529" s="8">
        <f t="shared" si="35"/>
        <v>115.5</v>
      </c>
      <c r="K529" s="8">
        <f t="shared" si="34"/>
        <v>8.0850000000000009</v>
      </c>
      <c r="L529" s="8">
        <f t="shared" si="32"/>
        <v>123.59</v>
      </c>
      <c r="M529" s="8">
        <f t="shared" si="33"/>
        <v>1003.71</v>
      </c>
      <c r="N529" s="7">
        <v>1003.71</v>
      </c>
      <c r="O529" s="1"/>
      <c r="P529" s="1">
        <v>1</v>
      </c>
      <c r="AB529" s="1"/>
    </row>
    <row r="530" spans="1:28" ht="24" customHeight="1" x14ac:dyDescent="0.4">
      <c r="A530" s="2">
        <v>526</v>
      </c>
      <c r="B530" s="3">
        <v>6020005292</v>
      </c>
      <c r="C530" s="4" t="s">
        <v>1458</v>
      </c>
      <c r="D530" s="5" t="s">
        <v>1459</v>
      </c>
      <c r="E530" s="5" t="s">
        <v>1460</v>
      </c>
      <c r="F530" s="2" t="s">
        <v>69</v>
      </c>
      <c r="G530" s="46">
        <v>0</v>
      </c>
      <c r="H530" s="125">
        <v>2</v>
      </c>
      <c r="I530" s="7">
        <v>3.5</v>
      </c>
      <c r="J530" s="8">
        <f t="shared" si="35"/>
        <v>7</v>
      </c>
      <c r="K530" s="8">
        <f t="shared" si="34"/>
        <v>0.49000000000000005</v>
      </c>
      <c r="L530" s="8">
        <f t="shared" si="32"/>
        <v>7.49</v>
      </c>
      <c r="M530" s="8">
        <f t="shared" si="33"/>
        <v>7.49</v>
      </c>
      <c r="N530" s="7">
        <v>7.49</v>
      </c>
      <c r="O530" s="1"/>
      <c r="P530" s="1">
        <v>0</v>
      </c>
      <c r="AB530" s="1"/>
    </row>
    <row r="531" spans="1:28" ht="24" customHeight="1" x14ac:dyDescent="0.4">
      <c r="A531" s="2">
        <v>527</v>
      </c>
      <c r="B531" s="3">
        <v>6020005293</v>
      </c>
      <c r="C531" s="4" t="s">
        <v>1461</v>
      </c>
      <c r="D531" s="5" t="s">
        <v>1462</v>
      </c>
      <c r="E531" s="5" t="s">
        <v>1463</v>
      </c>
      <c r="F531" s="4" t="s">
        <v>3351</v>
      </c>
      <c r="G531" s="46">
        <v>524.30999999999995</v>
      </c>
      <c r="H531" s="125">
        <v>24</v>
      </c>
      <c r="I531" s="7">
        <v>3.5</v>
      </c>
      <c r="J531" s="8">
        <f t="shared" si="35"/>
        <v>84</v>
      </c>
      <c r="K531" s="8">
        <f t="shared" si="34"/>
        <v>5.8800000000000008</v>
      </c>
      <c r="L531" s="8">
        <f t="shared" si="32"/>
        <v>89.88</v>
      </c>
      <c r="M531" s="8">
        <f t="shared" si="33"/>
        <v>614.18999999999994</v>
      </c>
      <c r="N531" s="7">
        <v>614.19000000000005</v>
      </c>
      <c r="O531" s="1"/>
      <c r="P531" s="1">
        <v>1</v>
      </c>
      <c r="AB531" s="1"/>
    </row>
    <row r="532" spans="1:28" ht="24" customHeight="1" x14ac:dyDescent="0.4">
      <c r="A532" s="2">
        <v>528</v>
      </c>
      <c r="B532" s="3">
        <v>6020005294</v>
      </c>
      <c r="C532" s="4" t="s">
        <v>1464</v>
      </c>
      <c r="D532" s="5" t="s">
        <v>1465</v>
      </c>
      <c r="E532" s="5" t="s">
        <v>1466</v>
      </c>
      <c r="F532" s="4" t="s">
        <v>3358</v>
      </c>
      <c r="G532" s="46">
        <v>887.58</v>
      </c>
      <c r="H532" s="125">
        <v>23</v>
      </c>
      <c r="I532" s="7">
        <v>3.5</v>
      </c>
      <c r="J532" s="8">
        <f t="shared" si="35"/>
        <v>80.5</v>
      </c>
      <c r="K532" s="8">
        <f t="shared" si="34"/>
        <v>5.6350000000000007</v>
      </c>
      <c r="L532" s="8">
        <f t="shared" si="32"/>
        <v>86.14</v>
      </c>
      <c r="M532" s="8">
        <f t="shared" si="33"/>
        <v>973.72</v>
      </c>
      <c r="N532" s="7">
        <v>973.72</v>
      </c>
      <c r="O532" s="1"/>
      <c r="P532" s="1">
        <v>0</v>
      </c>
      <c r="AB532" s="1"/>
    </row>
    <row r="533" spans="1:28" ht="24" customHeight="1" x14ac:dyDescent="0.4">
      <c r="A533" s="2">
        <v>529</v>
      </c>
      <c r="B533" s="3">
        <v>6020005295</v>
      </c>
      <c r="C533" s="4" t="s">
        <v>1467</v>
      </c>
      <c r="D533" s="5" t="s">
        <v>1468</v>
      </c>
      <c r="E533" s="5" t="s">
        <v>1469</v>
      </c>
      <c r="F533" s="4" t="s">
        <v>3383</v>
      </c>
      <c r="G533" s="46">
        <v>52.44</v>
      </c>
      <c r="H533" s="125">
        <v>10</v>
      </c>
      <c r="I533" s="7">
        <v>3.5</v>
      </c>
      <c r="J533" s="8">
        <f t="shared" si="35"/>
        <v>35</v>
      </c>
      <c r="K533" s="8">
        <f t="shared" si="34"/>
        <v>2.4500000000000002</v>
      </c>
      <c r="L533" s="8">
        <f t="shared" si="32"/>
        <v>37.450000000000003</v>
      </c>
      <c r="M533" s="8">
        <f t="shared" si="33"/>
        <v>89.89</v>
      </c>
      <c r="N533" s="7">
        <v>89.89</v>
      </c>
      <c r="O533" s="1"/>
      <c r="P533" s="1">
        <v>1</v>
      </c>
      <c r="AB533" s="1"/>
    </row>
    <row r="534" spans="1:28" ht="24" customHeight="1" x14ac:dyDescent="0.4">
      <c r="A534" s="2">
        <v>530</v>
      </c>
      <c r="B534" s="3">
        <v>6020005296</v>
      </c>
      <c r="C534" s="4" t="s">
        <v>1470</v>
      </c>
      <c r="D534" s="5" t="s">
        <v>1468</v>
      </c>
      <c r="E534" s="5" t="s">
        <v>1471</v>
      </c>
      <c r="F534" s="6" t="s">
        <v>3361</v>
      </c>
      <c r="G534" s="46">
        <v>74.91</v>
      </c>
      <c r="H534" s="125">
        <v>6</v>
      </c>
      <c r="I534" s="7">
        <v>3.5</v>
      </c>
      <c r="J534" s="8">
        <f t="shared" si="35"/>
        <v>21</v>
      </c>
      <c r="K534" s="8">
        <f t="shared" si="34"/>
        <v>1.4700000000000002</v>
      </c>
      <c r="L534" s="8">
        <f t="shared" si="32"/>
        <v>22.47</v>
      </c>
      <c r="M534" s="8">
        <f t="shared" si="33"/>
        <v>97.38</v>
      </c>
      <c r="N534" s="7">
        <v>97.38</v>
      </c>
      <c r="O534" s="1"/>
      <c r="P534" s="1">
        <v>0</v>
      </c>
      <c r="AB534" s="1"/>
    </row>
    <row r="535" spans="1:28" ht="24" customHeight="1" x14ac:dyDescent="0.4">
      <c r="A535" s="2">
        <v>531</v>
      </c>
      <c r="B535" s="3">
        <v>6020005297</v>
      </c>
      <c r="C535" s="4" t="s">
        <v>1472</v>
      </c>
      <c r="D535" s="5" t="s">
        <v>1468</v>
      </c>
      <c r="E535" s="5" t="s">
        <v>1473</v>
      </c>
      <c r="F535" s="4" t="s">
        <v>3384</v>
      </c>
      <c r="G535" s="46">
        <v>33.72</v>
      </c>
      <c r="H535" s="125">
        <v>1</v>
      </c>
      <c r="I535" s="7">
        <v>3.5</v>
      </c>
      <c r="J535" s="8">
        <f t="shared" si="35"/>
        <v>3.5</v>
      </c>
      <c r="K535" s="8">
        <f t="shared" si="34"/>
        <v>0.24500000000000002</v>
      </c>
      <c r="L535" s="8">
        <f t="shared" si="32"/>
        <v>3.75</v>
      </c>
      <c r="M535" s="8">
        <f t="shared" si="33"/>
        <v>37.47</v>
      </c>
      <c r="N535" s="7">
        <v>37.47</v>
      </c>
      <c r="O535" s="1"/>
      <c r="P535" s="1">
        <v>1</v>
      </c>
      <c r="AB535" s="1"/>
    </row>
    <row r="536" spans="1:28" ht="24" customHeight="1" x14ac:dyDescent="0.4">
      <c r="A536" s="2">
        <v>532</v>
      </c>
      <c r="B536" s="3">
        <v>6020005298</v>
      </c>
      <c r="C536" s="4" t="s">
        <v>1474</v>
      </c>
      <c r="D536" s="5" t="s">
        <v>1468</v>
      </c>
      <c r="E536" s="5" t="s">
        <v>1475</v>
      </c>
      <c r="F536" s="4" t="s">
        <v>3383</v>
      </c>
      <c r="G536" s="46">
        <v>48.7</v>
      </c>
      <c r="H536" s="125">
        <v>7</v>
      </c>
      <c r="I536" s="7">
        <v>3.5</v>
      </c>
      <c r="J536" s="8">
        <f t="shared" si="35"/>
        <v>24.5</v>
      </c>
      <c r="K536" s="8">
        <f t="shared" si="34"/>
        <v>1.7150000000000001</v>
      </c>
      <c r="L536" s="8">
        <f t="shared" si="32"/>
        <v>26.220000000000002</v>
      </c>
      <c r="M536" s="8">
        <f t="shared" si="33"/>
        <v>74.92</v>
      </c>
      <c r="N536" s="7">
        <v>74.92</v>
      </c>
      <c r="O536" s="1"/>
      <c r="P536" s="1">
        <v>0</v>
      </c>
      <c r="AB536" s="1"/>
    </row>
    <row r="537" spans="1:28" ht="24" customHeight="1" x14ac:dyDescent="0.4">
      <c r="A537" s="2">
        <v>533</v>
      </c>
      <c r="B537" s="3">
        <v>6020005299</v>
      </c>
      <c r="C537" s="4" t="s">
        <v>1476</v>
      </c>
      <c r="D537" s="5" t="s">
        <v>1477</v>
      </c>
      <c r="E537" s="5" t="s">
        <v>1478</v>
      </c>
      <c r="F537" s="4" t="s">
        <v>3385</v>
      </c>
      <c r="G537" s="46">
        <v>44.96</v>
      </c>
      <c r="H537" s="125">
        <v>0</v>
      </c>
      <c r="I537" s="7">
        <v>3.5</v>
      </c>
      <c r="J537" s="8">
        <f t="shared" si="35"/>
        <v>0</v>
      </c>
      <c r="K537" s="8">
        <f t="shared" si="34"/>
        <v>0</v>
      </c>
      <c r="L537" s="8">
        <f t="shared" si="32"/>
        <v>0</v>
      </c>
      <c r="M537" s="8">
        <f t="shared" si="33"/>
        <v>44.96</v>
      </c>
      <c r="N537" s="7">
        <v>44.96</v>
      </c>
      <c r="O537" s="1"/>
      <c r="P537" s="1">
        <v>1</v>
      </c>
      <c r="AB537" s="1"/>
    </row>
    <row r="538" spans="1:28" ht="24" customHeight="1" x14ac:dyDescent="0.4">
      <c r="A538" s="2">
        <v>534</v>
      </c>
      <c r="B538" s="3">
        <v>6020005300</v>
      </c>
      <c r="C538" s="4" t="s">
        <v>1479</v>
      </c>
      <c r="D538" s="5" t="s">
        <v>1480</v>
      </c>
      <c r="E538" s="5" t="s">
        <v>1481</v>
      </c>
      <c r="F538" s="4" t="s">
        <v>69</v>
      </c>
      <c r="G538" s="46">
        <v>0</v>
      </c>
      <c r="H538" s="125">
        <v>16</v>
      </c>
      <c r="I538" s="7">
        <v>3.5</v>
      </c>
      <c r="J538" s="8">
        <f t="shared" si="35"/>
        <v>56</v>
      </c>
      <c r="K538" s="8">
        <f t="shared" si="34"/>
        <v>3.9200000000000004</v>
      </c>
      <c r="L538" s="8">
        <f t="shared" si="32"/>
        <v>59.92</v>
      </c>
      <c r="M538" s="8">
        <f t="shared" si="33"/>
        <v>59.92</v>
      </c>
      <c r="N538" s="7">
        <v>59.92</v>
      </c>
      <c r="O538" s="1"/>
      <c r="P538" s="1">
        <v>0</v>
      </c>
      <c r="AB538" s="1"/>
    </row>
    <row r="539" spans="1:28" ht="24" customHeight="1" x14ac:dyDescent="0.4">
      <c r="A539" s="2">
        <v>535</v>
      </c>
      <c r="B539" s="3">
        <v>6020005301</v>
      </c>
      <c r="C539" s="4" t="s">
        <v>1482</v>
      </c>
      <c r="D539" s="5" t="s">
        <v>1483</v>
      </c>
      <c r="E539" s="5" t="s">
        <v>1484</v>
      </c>
      <c r="F539" s="4" t="s">
        <v>3351</v>
      </c>
      <c r="G539" s="46">
        <v>370.76</v>
      </c>
      <c r="H539" s="125">
        <v>19</v>
      </c>
      <c r="I539" s="7">
        <v>3.5</v>
      </c>
      <c r="J539" s="8">
        <f t="shared" si="35"/>
        <v>66.5</v>
      </c>
      <c r="K539" s="8">
        <f t="shared" si="34"/>
        <v>4.6550000000000002</v>
      </c>
      <c r="L539" s="8">
        <f t="shared" si="32"/>
        <v>71.160000000000011</v>
      </c>
      <c r="M539" s="8">
        <f t="shared" si="33"/>
        <v>441.92</v>
      </c>
      <c r="N539" s="7">
        <v>441.92</v>
      </c>
      <c r="O539" s="1"/>
      <c r="P539" s="1">
        <v>1</v>
      </c>
      <c r="AB539" s="1"/>
    </row>
    <row r="540" spans="1:28" ht="24" customHeight="1" x14ac:dyDescent="0.4">
      <c r="A540" s="2">
        <v>536</v>
      </c>
      <c r="B540" s="3">
        <v>6020005302</v>
      </c>
      <c r="C540" s="4" t="s">
        <v>1485</v>
      </c>
      <c r="D540" s="5" t="s">
        <v>1486</v>
      </c>
      <c r="E540" s="5" t="s">
        <v>1487</v>
      </c>
      <c r="F540" s="4" t="s">
        <v>3347</v>
      </c>
      <c r="G540" s="46">
        <v>2636.51</v>
      </c>
      <c r="H540" s="125">
        <v>55</v>
      </c>
      <c r="I540" s="7">
        <v>3.5</v>
      </c>
      <c r="J540" s="8">
        <f t="shared" si="35"/>
        <v>192.5</v>
      </c>
      <c r="K540" s="8">
        <f t="shared" si="34"/>
        <v>13.475000000000001</v>
      </c>
      <c r="L540" s="8">
        <f t="shared" si="32"/>
        <v>205.98</v>
      </c>
      <c r="M540" s="8">
        <f t="shared" si="33"/>
        <v>2842.4900000000002</v>
      </c>
      <c r="N540" s="7">
        <v>2842.49</v>
      </c>
      <c r="O540" s="1"/>
      <c r="P540" s="1">
        <v>0</v>
      </c>
      <c r="AB540" s="1"/>
    </row>
    <row r="541" spans="1:28" ht="24" customHeight="1" x14ac:dyDescent="0.4">
      <c r="A541" s="2">
        <v>537</v>
      </c>
      <c r="B541" s="3">
        <v>6020005303</v>
      </c>
      <c r="C541" s="4" t="s">
        <v>1488</v>
      </c>
      <c r="D541" s="5" t="s">
        <v>1489</v>
      </c>
      <c r="E541" s="5" t="s">
        <v>1490</v>
      </c>
      <c r="F541" s="4" t="s">
        <v>3347</v>
      </c>
      <c r="G541" s="46">
        <v>2849.96</v>
      </c>
      <c r="H541" s="125">
        <v>2</v>
      </c>
      <c r="I541" s="7">
        <v>3.5</v>
      </c>
      <c r="J541" s="8">
        <f t="shared" si="35"/>
        <v>7</v>
      </c>
      <c r="K541" s="8">
        <f t="shared" si="34"/>
        <v>0.49000000000000005</v>
      </c>
      <c r="L541" s="8">
        <f t="shared" si="32"/>
        <v>7.49</v>
      </c>
      <c r="M541" s="8">
        <f t="shared" si="33"/>
        <v>2857.45</v>
      </c>
      <c r="N541" s="7">
        <v>2857.45</v>
      </c>
      <c r="O541" s="1"/>
      <c r="P541" s="1">
        <v>1</v>
      </c>
      <c r="AB541" s="1"/>
    </row>
    <row r="542" spans="1:28" ht="24" customHeight="1" x14ac:dyDescent="0.4">
      <c r="A542" s="2">
        <v>538</v>
      </c>
      <c r="B542" s="3">
        <v>6020005304</v>
      </c>
      <c r="C542" s="4" t="s">
        <v>1491</v>
      </c>
      <c r="D542" s="5" t="s">
        <v>1492</v>
      </c>
      <c r="E542" s="5" t="s">
        <v>1493</v>
      </c>
      <c r="F542" s="4" t="s">
        <v>3348</v>
      </c>
      <c r="G542" s="46">
        <v>778.99</v>
      </c>
      <c r="H542" s="125">
        <v>36</v>
      </c>
      <c r="I542" s="7">
        <v>3.5</v>
      </c>
      <c r="J542" s="8">
        <f t="shared" si="35"/>
        <v>126</v>
      </c>
      <c r="K542" s="8">
        <f t="shared" si="34"/>
        <v>8.82</v>
      </c>
      <c r="L542" s="8">
        <f t="shared" si="32"/>
        <v>134.82</v>
      </c>
      <c r="M542" s="8">
        <f t="shared" si="33"/>
        <v>913.81</v>
      </c>
      <c r="N542" s="7">
        <v>913.81</v>
      </c>
      <c r="O542" s="1"/>
      <c r="P542" s="1">
        <v>0</v>
      </c>
      <c r="AB542" s="1"/>
    </row>
    <row r="543" spans="1:28" ht="24" customHeight="1" x14ac:dyDescent="0.4">
      <c r="A543" s="2">
        <v>539</v>
      </c>
      <c r="B543" s="3">
        <v>6020005305</v>
      </c>
      <c r="C543" s="4" t="s">
        <v>1494</v>
      </c>
      <c r="D543" s="5" t="s">
        <v>1495</v>
      </c>
      <c r="E543" s="5" t="s">
        <v>1496</v>
      </c>
      <c r="F543" s="4" t="s">
        <v>3347</v>
      </c>
      <c r="G543" s="46">
        <v>617.95000000000005</v>
      </c>
      <c r="H543" s="125">
        <v>21</v>
      </c>
      <c r="I543" s="7">
        <v>3.5</v>
      </c>
      <c r="J543" s="8">
        <f t="shared" si="35"/>
        <v>73.5</v>
      </c>
      <c r="K543" s="8">
        <f t="shared" si="34"/>
        <v>5.1450000000000005</v>
      </c>
      <c r="L543" s="8">
        <f t="shared" si="32"/>
        <v>78.650000000000006</v>
      </c>
      <c r="M543" s="8">
        <f t="shared" si="33"/>
        <v>696.6</v>
      </c>
      <c r="N543" s="7">
        <v>696.6</v>
      </c>
      <c r="O543" s="1"/>
      <c r="P543" s="1">
        <v>1</v>
      </c>
      <c r="AB543" s="1"/>
    </row>
    <row r="544" spans="1:28" ht="24" customHeight="1" x14ac:dyDescent="0.4">
      <c r="A544" s="2">
        <v>540</v>
      </c>
      <c r="B544" s="3">
        <v>6020005306</v>
      </c>
      <c r="C544" s="4" t="s">
        <v>1497</v>
      </c>
      <c r="D544" s="5" t="s">
        <v>1498</v>
      </c>
      <c r="E544" s="5" t="s">
        <v>1499</v>
      </c>
      <c r="F544" s="4" t="s">
        <v>3361</v>
      </c>
      <c r="G544" s="46">
        <v>48.69</v>
      </c>
      <c r="H544" s="125">
        <v>2</v>
      </c>
      <c r="I544" s="7">
        <v>3.5</v>
      </c>
      <c r="J544" s="8">
        <f t="shared" si="35"/>
        <v>7</v>
      </c>
      <c r="K544" s="8">
        <f t="shared" si="34"/>
        <v>0.49000000000000005</v>
      </c>
      <c r="L544" s="8">
        <f t="shared" si="32"/>
        <v>7.49</v>
      </c>
      <c r="M544" s="8">
        <f t="shared" si="33"/>
        <v>56.18</v>
      </c>
      <c r="N544" s="7">
        <v>56.18</v>
      </c>
      <c r="O544" s="1"/>
      <c r="P544" s="1">
        <v>0</v>
      </c>
      <c r="AB544" s="1"/>
    </row>
    <row r="545" spans="1:28" ht="24" customHeight="1" x14ac:dyDescent="0.4">
      <c r="A545" s="2">
        <v>541</v>
      </c>
      <c r="B545" s="3">
        <v>6020005307</v>
      </c>
      <c r="C545" s="4" t="s">
        <v>1500</v>
      </c>
      <c r="D545" s="5" t="s">
        <v>1498</v>
      </c>
      <c r="E545" s="5" t="s">
        <v>1501</v>
      </c>
      <c r="F545" s="4" t="s">
        <v>3347</v>
      </c>
      <c r="G545" s="46">
        <v>535.55999999999995</v>
      </c>
      <c r="H545" s="125">
        <v>11</v>
      </c>
      <c r="I545" s="7">
        <v>3.5</v>
      </c>
      <c r="J545" s="8">
        <f t="shared" si="35"/>
        <v>38.5</v>
      </c>
      <c r="K545" s="8">
        <f t="shared" si="34"/>
        <v>2.6950000000000003</v>
      </c>
      <c r="L545" s="8">
        <f t="shared" si="32"/>
        <v>41.199999999999996</v>
      </c>
      <c r="M545" s="8">
        <f t="shared" si="33"/>
        <v>576.76</v>
      </c>
      <c r="N545" s="7">
        <v>576.76</v>
      </c>
      <c r="O545" s="1"/>
      <c r="P545" s="1">
        <v>1</v>
      </c>
      <c r="AB545" s="1"/>
    </row>
    <row r="546" spans="1:28" ht="24" customHeight="1" x14ac:dyDescent="0.4">
      <c r="A546" s="2">
        <v>542</v>
      </c>
      <c r="B546" s="3">
        <v>6020005308</v>
      </c>
      <c r="C546" s="4" t="s">
        <v>1502</v>
      </c>
      <c r="D546" s="5" t="s">
        <v>1498</v>
      </c>
      <c r="E546" s="5" t="s">
        <v>1503</v>
      </c>
      <c r="F546" s="4" t="s">
        <v>3351</v>
      </c>
      <c r="G546" s="46">
        <v>183.52</v>
      </c>
      <c r="H546" s="125">
        <v>6</v>
      </c>
      <c r="I546" s="7">
        <v>3.5</v>
      </c>
      <c r="J546" s="8">
        <f t="shared" si="35"/>
        <v>21</v>
      </c>
      <c r="K546" s="8">
        <f t="shared" si="34"/>
        <v>1.4700000000000002</v>
      </c>
      <c r="L546" s="8">
        <f t="shared" si="32"/>
        <v>22.47</v>
      </c>
      <c r="M546" s="8">
        <f t="shared" si="33"/>
        <v>205.99</v>
      </c>
      <c r="N546" s="7">
        <v>205.99</v>
      </c>
      <c r="O546" s="1"/>
      <c r="P546" s="1">
        <v>0</v>
      </c>
      <c r="AB546" s="1"/>
    </row>
    <row r="547" spans="1:28" ht="24" customHeight="1" x14ac:dyDescent="0.4">
      <c r="A547" s="2">
        <v>543</v>
      </c>
      <c r="B547" s="3">
        <v>6020005309</v>
      </c>
      <c r="C547" s="4" t="s">
        <v>1504</v>
      </c>
      <c r="D547" s="5" t="s">
        <v>1505</v>
      </c>
      <c r="E547" s="5" t="s">
        <v>1506</v>
      </c>
      <c r="F547" s="4" t="s">
        <v>69</v>
      </c>
      <c r="G547" s="46">
        <v>0</v>
      </c>
      <c r="H547" s="125">
        <v>15</v>
      </c>
      <c r="I547" s="7">
        <v>3.5</v>
      </c>
      <c r="J547" s="8">
        <f t="shared" si="35"/>
        <v>52.5</v>
      </c>
      <c r="K547" s="8">
        <f t="shared" si="34"/>
        <v>3.6750000000000003</v>
      </c>
      <c r="L547" s="8">
        <f t="shared" si="32"/>
        <v>56.18</v>
      </c>
      <c r="M547" s="8">
        <f t="shared" si="33"/>
        <v>56.18</v>
      </c>
      <c r="N547" s="7">
        <v>56.18</v>
      </c>
      <c r="O547" s="1"/>
      <c r="P547" s="1">
        <v>1</v>
      </c>
      <c r="AB547" s="1"/>
    </row>
    <row r="548" spans="1:28" ht="24" customHeight="1" x14ac:dyDescent="0.4">
      <c r="A548" s="2">
        <v>544</v>
      </c>
      <c r="B548" s="3">
        <v>6020005310</v>
      </c>
      <c r="C548" s="4" t="s">
        <v>1507</v>
      </c>
      <c r="D548" s="5" t="s">
        <v>1508</v>
      </c>
      <c r="E548" s="5" t="s">
        <v>1509</v>
      </c>
      <c r="F548" s="4" t="s">
        <v>3347</v>
      </c>
      <c r="G548" s="46">
        <v>602.98</v>
      </c>
      <c r="H548" s="125">
        <v>15</v>
      </c>
      <c r="I548" s="7">
        <v>3.5</v>
      </c>
      <c r="J548" s="8">
        <f t="shared" si="35"/>
        <v>52.5</v>
      </c>
      <c r="K548" s="8">
        <f t="shared" si="34"/>
        <v>3.6750000000000003</v>
      </c>
      <c r="L548" s="8">
        <f t="shared" si="32"/>
        <v>56.18</v>
      </c>
      <c r="M548" s="8">
        <f t="shared" si="33"/>
        <v>659.16</v>
      </c>
      <c r="N548" s="7">
        <v>659.16</v>
      </c>
      <c r="O548" s="1"/>
      <c r="P548" s="1">
        <v>0</v>
      </c>
      <c r="AB548" s="1"/>
    </row>
    <row r="549" spans="1:28" ht="24" customHeight="1" x14ac:dyDescent="0.4">
      <c r="A549" s="2">
        <v>545</v>
      </c>
      <c r="B549" s="3">
        <v>6020005311</v>
      </c>
      <c r="C549" s="4" t="s">
        <v>1510</v>
      </c>
      <c r="D549" s="5" t="s">
        <v>1511</v>
      </c>
      <c r="E549" s="5" t="s">
        <v>1512</v>
      </c>
      <c r="F549" s="9" t="s">
        <v>3347</v>
      </c>
      <c r="G549" s="46">
        <v>224.73</v>
      </c>
      <c r="H549" s="125">
        <v>5</v>
      </c>
      <c r="I549" s="7">
        <v>3.5</v>
      </c>
      <c r="J549" s="8">
        <f t="shared" si="35"/>
        <v>17.5</v>
      </c>
      <c r="K549" s="8">
        <f t="shared" si="34"/>
        <v>1.2250000000000001</v>
      </c>
      <c r="L549" s="8">
        <f t="shared" si="32"/>
        <v>18.73</v>
      </c>
      <c r="M549" s="8">
        <f t="shared" si="33"/>
        <v>243.45999999999998</v>
      </c>
      <c r="N549" s="7">
        <v>243.46</v>
      </c>
      <c r="O549" s="1"/>
      <c r="P549" s="1">
        <v>1</v>
      </c>
      <c r="AB549" s="1"/>
    </row>
    <row r="550" spans="1:28" ht="24" customHeight="1" x14ac:dyDescent="0.4">
      <c r="A550" s="2">
        <v>546</v>
      </c>
      <c r="B550" s="3">
        <v>6020005312</v>
      </c>
      <c r="C550" s="4" t="s">
        <v>1513</v>
      </c>
      <c r="D550" s="5" t="s">
        <v>1514</v>
      </c>
      <c r="E550" s="5" t="s">
        <v>1515</v>
      </c>
      <c r="F550" s="4" t="s">
        <v>3352</v>
      </c>
      <c r="G550" s="46">
        <v>48.69</v>
      </c>
      <c r="H550" s="125">
        <v>13</v>
      </c>
      <c r="I550" s="7">
        <v>3.5</v>
      </c>
      <c r="J550" s="8">
        <f t="shared" si="35"/>
        <v>45.5</v>
      </c>
      <c r="K550" s="8">
        <f t="shared" si="34"/>
        <v>3.1850000000000005</v>
      </c>
      <c r="L550" s="8">
        <f t="shared" si="32"/>
        <v>48.69</v>
      </c>
      <c r="M550" s="8">
        <f t="shared" si="33"/>
        <v>97.38</v>
      </c>
      <c r="N550" s="7">
        <v>97.38</v>
      </c>
      <c r="O550" s="1"/>
      <c r="P550" s="1">
        <v>0</v>
      </c>
      <c r="AB550" s="1"/>
    </row>
    <row r="551" spans="1:28" ht="24" customHeight="1" x14ac:dyDescent="0.4">
      <c r="A551" s="2">
        <v>547</v>
      </c>
      <c r="B551" s="3">
        <v>6020005313</v>
      </c>
      <c r="C551" s="4" t="s">
        <v>1516</v>
      </c>
      <c r="D551" s="5" t="s">
        <v>1517</v>
      </c>
      <c r="E551" s="5" t="s">
        <v>1518</v>
      </c>
      <c r="F551" s="4" t="s">
        <v>3351</v>
      </c>
      <c r="G551" s="46">
        <v>456.9</v>
      </c>
      <c r="H551" s="125">
        <v>20</v>
      </c>
      <c r="I551" s="7">
        <v>3.5</v>
      </c>
      <c r="J551" s="8">
        <f t="shared" si="35"/>
        <v>70</v>
      </c>
      <c r="K551" s="8">
        <f t="shared" si="34"/>
        <v>4.9000000000000004</v>
      </c>
      <c r="L551" s="8">
        <f t="shared" si="32"/>
        <v>74.900000000000006</v>
      </c>
      <c r="M551" s="8">
        <f t="shared" si="33"/>
        <v>531.79999999999995</v>
      </c>
      <c r="N551" s="7">
        <v>531.79999999999995</v>
      </c>
      <c r="O551" s="1"/>
      <c r="P551" s="1">
        <v>1</v>
      </c>
      <c r="AB551" s="1"/>
    </row>
    <row r="552" spans="1:28" ht="24" customHeight="1" x14ac:dyDescent="0.4">
      <c r="A552" s="2">
        <v>548</v>
      </c>
      <c r="B552" s="3">
        <v>6020005314</v>
      </c>
      <c r="C552" s="4" t="s">
        <v>1519</v>
      </c>
      <c r="D552" s="5" t="s">
        <v>1517</v>
      </c>
      <c r="E552" s="5" t="s">
        <v>1520</v>
      </c>
      <c r="F552" s="4" t="s">
        <v>3351</v>
      </c>
      <c r="G552" s="46">
        <v>303.35000000000002</v>
      </c>
      <c r="H552" s="125">
        <v>17</v>
      </c>
      <c r="I552" s="7">
        <v>3.5</v>
      </c>
      <c r="J552" s="8">
        <f t="shared" si="35"/>
        <v>59.5</v>
      </c>
      <c r="K552" s="8">
        <f t="shared" si="34"/>
        <v>4.165</v>
      </c>
      <c r="L552" s="8">
        <f t="shared" si="32"/>
        <v>63.669999999999995</v>
      </c>
      <c r="M552" s="8">
        <f t="shared" si="33"/>
        <v>367.02000000000004</v>
      </c>
      <c r="N552" s="7">
        <v>367.02</v>
      </c>
      <c r="O552" s="1"/>
      <c r="P552" s="1">
        <v>0</v>
      </c>
      <c r="AB552" s="1"/>
    </row>
    <row r="553" spans="1:28" ht="24" customHeight="1" x14ac:dyDescent="0.4">
      <c r="A553" s="2">
        <v>549</v>
      </c>
      <c r="B553" s="3">
        <v>6020005315</v>
      </c>
      <c r="C553" s="4" t="s">
        <v>1521</v>
      </c>
      <c r="D553" s="5" t="s">
        <v>1522</v>
      </c>
      <c r="E553" s="5" t="s">
        <v>1523</v>
      </c>
      <c r="F553" s="4" t="s">
        <v>3358</v>
      </c>
      <c r="G553" s="46">
        <v>1655.32</v>
      </c>
      <c r="H553" s="125">
        <v>0</v>
      </c>
      <c r="I553" s="7">
        <v>3.5</v>
      </c>
      <c r="J553" s="8">
        <f t="shared" si="35"/>
        <v>0</v>
      </c>
      <c r="K553" s="8">
        <f t="shared" si="34"/>
        <v>0</v>
      </c>
      <c r="L553" s="8">
        <f t="shared" si="32"/>
        <v>0</v>
      </c>
      <c r="M553" s="8">
        <f t="shared" si="33"/>
        <v>1655.32</v>
      </c>
      <c r="N553" s="7">
        <v>1655.32</v>
      </c>
      <c r="O553" s="1"/>
      <c r="P553" s="1">
        <v>1</v>
      </c>
      <c r="AB553" s="1"/>
    </row>
    <row r="554" spans="1:28" ht="24" customHeight="1" x14ac:dyDescent="0.4">
      <c r="A554" s="2">
        <v>550</v>
      </c>
      <c r="B554" s="3">
        <v>6020005316</v>
      </c>
      <c r="C554" s="4" t="s">
        <v>1524</v>
      </c>
      <c r="D554" s="5" t="s">
        <v>1525</v>
      </c>
      <c r="E554" s="5" t="s">
        <v>1526</v>
      </c>
      <c r="F554" s="4" t="s">
        <v>3347</v>
      </c>
      <c r="G554" s="46">
        <v>1086.0899999999999</v>
      </c>
      <c r="H554" s="125">
        <v>27</v>
      </c>
      <c r="I554" s="7">
        <v>3.5</v>
      </c>
      <c r="J554" s="8">
        <f t="shared" si="35"/>
        <v>94.5</v>
      </c>
      <c r="K554" s="8">
        <f t="shared" si="34"/>
        <v>6.6150000000000002</v>
      </c>
      <c r="L554" s="8">
        <f t="shared" si="32"/>
        <v>101.12</v>
      </c>
      <c r="M554" s="8">
        <f t="shared" si="33"/>
        <v>1187.21</v>
      </c>
      <c r="N554" s="7">
        <v>1187.21</v>
      </c>
      <c r="O554" s="1"/>
      <c r="P554" s="1">
        <v>0</v>
      </c>
      <c r="AB554" s="1"/>
    </row>
    <row r="555" spans="1:28" ht="24" customHeight="1" x14ac:dyDescent="0.4">
      <c r="A555" s="2">
        <v>551</v>
      </c>
      <c r="B555" s="3">
        <v>6020005317</v>
      </c>
      <c r="C555" s="4" t="s">
        <v>1527</v>
      </c>
      <c r="D555" s="5" t="s">
        <v>1528</v>
      </c>
      <c r="E555" s="5" t="s">
        <v>1529</v>
      </c>
      <c r="F555" s="4" t="s">
        <v>69</v>
      </c>
      <c r="G555" s="46">
        <v>0</v>
      </c>
      <c r="H555" s="125">
        <v>75</v>
      </c>
      <c r="I555" s="7">
        <v>3.5</v>
      </c>
      <c r="J555" s="8">
        <f t="shared" si="35"/>
        <v>262.5</v>
      </c>
      <c r="K555" s="8">
        <f t="shared" si="34"/>
        <v>18.375</v>
      </c>
      <c r="L555" s="8">
        <f t="shared" si="32"/>
        <v>280.88</v>
      </c>
      <c r="M555" s="8">
        <f t="shared" si="33"/>
        <v>280.88</v>
      </c>
      <c r="N555" s="7">
        <v>280.88</v>
      </c>
      <c r="O555" s="1"/>
      <c r="P555" s="1">
        <v>1</v>
      </c>
      <c r="AB555" s="1"/>
    </row>
    <row r="556" spans="1:28" ht="24" customHeight="1" x14ac:dyDescent="0.4">
      <c r="A556" s="2">
        <v>552</v>
      </c>
      <c r="B556" s="3">
        <v>6020005318</v>
      </c>
      <c r="C556" s="4" t="s">
        <v>1530</v>
      </c>
      <c r="D556" s="5" t="s">
        <v>1531</v>
      </c>
      <c r="E556" s="5" t="s">
        <v>1532</v>
      </c>
      <c r="F556" s="4" t="s">
        <v>3347</v>
      </c>
      <c r="G556" s="46">
        <v>1494.26</v>
      </c>
      <c r="H556" s="125">
        <v>29</v>
      </c>
      <c r="I556" s="7">
        <v>3.5</v>
      </c>
      <c r="J556" s="8">
        <f t="shared" si="35"/>
        <v>101.5</v>
      </c>
      <c r="K556" s="8">
        <f t="shared" si="34"/>
        <v>7.1050000000000004</v>
      </c>
      <c r="L556" s="8">
        <f t="shared" si="32"/>
        <v>108.61</v>
      </c>
      <c r="M556" s="8">
        <f t="shared" si="33"/>
        <v>1602.87</v>
      </c>
      <c r="N556" s="7">
        <v>1602.87</v>
      </c>
      <c r="O556" s="1"/>
      <c r="P556" s="1">
        <v>0</v>
      </c>
      <c r="AB556" s="1"/>
    </row>
    <row r="557" spans="1:28" ht="24" customHeight="1" x14ac:dyDescent="0.4">
      <c r="A557" s="2">
        <v>553</v>
      </c>
      <c r="B557" s="3">
        <v>6020005319</v>
      </c>
      <c r="C557" s="4" t="s">
        <v>1533</v>
      </c>
      <c r="D557" s="5" t="s">
        <v>1534</v>
      </c>
      <c r="E557" s="5" t="s">
        <v>1535</v>
      </c>
      <c r="F557" s="4" t="s">
        <v>3361</v>
      </c>
      <c r="G557" s="46">
        <v>205.99</v>
      </c>
      <c r="H557" s="125">
        <v>17</v>
      </c>
      <c r="I557" s="7">
        <v>3.5</v>
      </c>
      <c r="J557" s="8">
        <f t="shared" si="35"/>
        <v>59.5</v>
      </c>
      <c r="K557" s="8">
        <f t="shared" si="34"/>
        <v>4.165</v>
      </c>
      <c r="L557" s="8">
        <f t="shared" si="32"/>
        <v>63.669999999999995</v>
      </c>
      <c r="M557" s="8">
        <f t="shared" si="33"/>
        <v>269.66000000000003</v>
      </c>
      <c r="N557" s="7">
        <v>269.66000000000003</v>
      </c>
      <c r="O557" s="1"/>
      <c r="P557" s="1">
        <v>1</v>
      </c>
      <c r="AB557" s="1"/>
    </row>
    <row r="558" spans="1:28" ht="24" customHeight="1" x14ac:dyDescent="0.4">
      <c r="A558" s="2">
        <v>554</v>
      </c>
      <c r="B558" s="3">
        <v>6020005320</v>
      </c>
      <c r="C558" s="4" t="s">
        <v>1536</v>
      </c>
      <c r="D558" s="5" t="s">
        <v>1537</v>
      </c>
      <c r="E558" s="5" t="s">
        <v>1538</v>
      </c>
      <c r="F558" s="4" t="s">
        <v>3358</v>
      </c>
      <c r="G558" s="46">
        <v>483.13</v>
      </c>
      <c r="H558" s="125">
        <v>14</v>
      </c>
      <c r="I558" s="7">
        <v>3.5</v>
      </c>
      <c r="J558" s="8">
        <f t="shared" si="35"/>
        <v>49</v>
      </c>
      <c r="K558" s="8">
        <f t="shared" si="34"/>
        <v>3.43</v>
      </c>
      <c r="L558" s="8">
        <f t="shared" si="32"/>
        <v>52.43</v>
      </c>
      <c r="M558" s="8">
        <f t="shared" si="33"/>
        <v>535.55999999999995</v>
      </c>
      <c r="N558" s="7">
        <v>535.55999999999995</v>
      </c>
      <c r="O558" s="1"/>
      <c r="P558" s="1">
        <v>0</v>
      </c>
      <c r="AB558" s="1"/>
    </row>
    <row r="559" spans="1:28" ht="24" customHeight="1" x14ac:dyDescent="0.4">
      <c r="A559" s="2">
        <v>555</v>
      </c>
      <c r="B559" s="3">
        <v>6020005321</v>
      </c>
      <c r="C559" s="4" t="s">
        <v>1539</v>
      </c>
      <c r="D559" s="5" t="s">
        <v>1540</v>
      </c>
      <c r="E559" s="5" t="s">
        <v>1541</v>
      </c>
      <c r="F559" s="4" t="s">
        <v>69</v>
      </c>
      <c r="G559" s="46">
        <v>0</v>
      </c>
      <c r="H559" s="125">
        <v>20</v>
      </c>
      <c r="I559" s="7">
        <v>3.5</v>
      </c>
      <c r="J559" s="8">
        <f t="shared" si="35"/>
        <v>70</v>
      </c>
      <c r="K559" s="8">
        <f t="shared" si="34"/>
        <v>4.9000000000000004</v>
      </c>
      <c r="L559" s="8">
        <f t="shared" si="32"/>
        <v>74.900000000000006</v>
      </c>
      <c r="M559" s="8">
        <f t="shared" si="33"/>
        <v>74.900000000000006</v>
      </c>
      <c r="N559" s="7">
        <v>74.900000000000006</v>
      </c>
      <c r="O559" s="1"/>
      <c r="P559" s="1">
        <v>1</v>
      </c>
      <c r="AB559" s="1"/>
    </row>
    <row r="560" spans="1:28" ht="24" customHeight="1" x14ac:dyDescent="0.4">
      <c r="A560" s="2">
        <v>556</v>
      </c>
      <c r="B560" s="3">
        <v>6020005322</v>
      </c>
      <c r="C560" s="4" t="s">
        <v>1542</v>
      </c>
      <c r="D560" s="5" t="s">
        <v>1543</v>
      </c>
      <c r="E560" s="5" t="s">
        <v>1544</v>
      </c>
      <c r="F560" s="4" t="s">
        <v>3353</v>
      </c>
      <c r="G560" s="46">
        <v>382</v>
      </c>
      <c r="H560" s="125">
        <v>16</v>
      </c>
      <c r="I560" s="7">
        <v>3.5</v>
      </c>
      <c r="J560" s="8">
        <f t="shared" si="35"/>
        <v>56</v>
      </c>
      <c r="K560" s="8">
        <f t="shared" si="34"/>
        <v>3.9200000000000004</v>
      </c>
      <c r="L560" s="8">
        <f t="shared" si="32"/>
        <v>59.92</v>
      </c>
      <c r="M560" s="8">
        <f t="shared" si="33"/>
        <v>441.92</v>
      </c>
      <c r="N560" s="7">
        <v>441.92</v>
      </c>
      <c r="O560" s="1"/>
      <c r="P560" s="1">
        <v>0</v>
      </c>
      <c r="AB560" s="1"/>
    </row>
    <row r="561" spans="1:28" ht="24" customHeight="1" x14ac:dyDescent="0.4">
      <c r="A561" s="2">
        <v>557</v>
      </c>
      <c r="B561" s="3">
        <v>6020005323</v>
      </c>
      <c r="C561" s="4" t="s">
        <v>1545</v>
      </c>
      <c r="D561" s="5" t="s">
        <v>1546</v>
      </c>
      <c r="E561" s="5" t="s">
        <v>1547</v>
      </c>
      <c r="F561" s="9" t="s">
        <v>3373</v>
      </c>
      <c r="G561" s="46">
        <v>232.2</v>
      </c>
      <c r="H561" s="125">
        <v>6</v>
      </c>
      <c r="I561" s="7">
        <v>3.5</v>
      </c>
      <c r="J561" s="8">
        <f t="shared" si="35"/>
        <v>21</v>
      </c>
      <c r="K561" s="8">
        <f t="shared" si="34"/>
        <v>1.4700000000000002</v>
      </c>
      <c r="L561" s="8">
        <f t="shared" si="32"/>
        <v>22.47</v>
      </c>
      <c r="M561" s="8">
        <f t="shared" si="33"/>
        <v>254.67</v>
      </c>
      <c r="N561" s="7">
        <v>254.67</v>
      </c>
      <c r="O561" s="1"/>
      <c r="P561" s="1">
        <v>1</v>
      </c>
      <c r="AB561" s="1"/>
    </row>
    <row r="562" spans="1:28" ht="24" customHeight="1" x14ac:dyDescent="0.4">
      <c r="A562" s="2">
        <v>558</v>
      </c>
      <c r="B562" s="3">
        <v>6020005324</v>
      </c>
      <c r="C562" s="4" t="s">
        <v>1548</v>
      </c>
      <c r="D562" s="5" t="s">
        <v>1549</v>
      </c>
      <c r="E562" s="5" t="s">
        <v>1550</v>
      </c>
      <c r="F562" s="4" t="s">
        <v>69</v>
      </c>
      <c r="G562" s="46">
        <v>0</v>
      </c>
      <c r="H562" s="125">
        <v>9</v>
      </c>
      <c r="I562" s="7">
        <v>3.5</v>
      </c>
      <c r="J562" s="8">
        <f t="shared" si="35"/>
        <v>31.5</v>
      </c>
      <c r="K562" s="8">
        <f t="shared" si="34"/>
        <v>2.2050000000000001</v>
      </c>
      <c r="L562" s="8">
        <f t="shared" si="32"/>
        <v>33.71</v>
      </c>
      <c r="M562" s="8">
        <f t="shared" si="33"/>
        <v>33.71</v>
      </c>
      <c r="N562" s="7">
        <v>33.71</v>
      </c>
      <c r="O562" s="1"/>
      <c r="P562" s="1">
        <v>0</v>
      </c>
      <c r="AB562" s="1"/>
    </row>
    <row r="563" spans="1:28" ht="24" customHeight="1" x14ac:dyDescent="0.4">
      <c r="A563" s="2">
        <v>559</v>
      </c>
      <c r="B563" s="3">
        <v>6020005325</v>
      </c>
      <c r="C563" s="4" t="s">
        <v>1551</v>
      </c>
      <c r="D563" s="5" t="s">
        <v>1552</v>
      </c>
      <c r="E563" s="5" t="s">
        <v>1553</v>
      </c>
      <c r="F563" s="9" t="s">
        <v>3361</v>
      </c>
      <c r="G563" s="46">
        <v>56.18</v>
      </c>
      <c r="H563" s="125">
        <v>8</v>
      </c>
      <c r="I563" s="7">
        <v>3.5</v>
      </c>
      <c r="J563" s="8">
        <f t="shared" si="35"/>
        <v>28</v>
      </c>
      <c r="K563" s="8">
        <f t="shared" si="34"/>
        <v>1.9600000000000002</v>
      </c>
      <c r="L563" s="8">
        <f t="shared" si="32"/>
        <v>29.96</v>
      </c>
      <c r="M563" s="8">
        <f t="shared" si="33"/>
        <v>86.14</v>
      </c>
      <c r="N563" s="7">
        <v>86.14</v>
      </c>
      <c r="O563" s="1"/>
      <c r="P563" s="1">
        <v>1</v>
      </c>
      <c r="AB563" s="1"/>
    </row>
    <row r="564" spans="1:28" ht="24" customHeight="1" x14ac:dyDescent="0.4">
      <c r="A564" s="2">
        <v>560</v>
      </c>
      <c r="B564" s="3">
        <v>6020005326</v>
      </c>
      <c r="C564" s="4" t="s">
        <v>1554</v>
      </c>
      <c r="D564" s="5" t="s">
        <v>1555</v>
      </c>
      <c r="E564" s="5" t="s">
        <v>1556</v>
      </c>
      <c r="F564" s="4" t="s">
        <v>3347</v>
      </c>
      <c r="G564" s="46">
        <v>823.93</v>
      </c>
      <c r="H564" s="125">
        <v>18</v>
      </c>
      <c r="I564" s="7">
        <v>3.5</v>
      </c>
      <c r="J564" s="8">
        <f t="shared" si="35"/>
        <v>63</v>
      </c>
      <c r="K564" s="8">
        <f t="shared" si="34"/>
        <v>4.41</v>
      </c>
      <c r="L564" s="8">
        <f t="shared" si="32"/>
        <v>67.41</v>
      </c>
      <c r="M564" s="8">
        <f t="shared" si="33"/>
        <v>891.33999999999992</v>
      </c>
      <c r="N564" s="7">
        <v>891.34</v>
      </c>
      <c r="O564" s="1"/>
      <c r="P564" s="1">
        <v>0</v>
      </c>
      <c r="AB564" s="1"/>
    </row>
    <row r="565" spans="1:28" ht="24" customHeight="1" x14ac:dyDescent="0.4">
      <c r="A565" s="2">
        <v>561</v>
      </c>
      <c r="B565" s="3">
        <v>6020005327</v>
      </c>
      <c r="C565" s="4" t="s">
        <v>1557</v>
      </c>
      <c r="D565" s="5" t="s">
        <v>1558</v>
      </c>
      <c r="E565" s="5" t="s">
        <v>1559</v>
      </c>
      <c r="F565" s="9" t="s">
        <v>3347</v>
      </c>
      <c r="G565" s="46">
        <v>932.54</v>
      </c>
      <c r="H565" s="125">
        <v>20</v>
      </c>
      <c r="I565" s="7">
        <v>3.5</v>
      </c>
      <c r="J565" s="8">
        <f t="shared" si="35"/>
        <v>70</v>
      </c>
      <c r="K565" s="8">
        <f t="shared" si="34"/>
        <v>4.9000000000000004</v>
      </c>
      <c r="L565" s="8">
        <f t="shared" si="32"/>
        <v>74.900000000000006</v>
      </c>
      <c r="M565" s="8">
        <f t="shared" si="33"/>
        <v>1007.4399999999999</v>
      </c>
      <c r="N565" s="7">
        <v>1007.44</v>
      </c>
      <c r="O565" s="1"/>
      <c r="P565" s="1">
        <v>1</v>
      </c>
      <c r="AB565" s="1"/>
    </row>
    <row r="566" spans="1:28" ht="24" customHeight="1" x14ac:dyDescent="0.4">
      <c r="A566" s="2">
        <v>562</v>
      </c>
      <c r="B566" s="3">
        <v>6020005328</v>
      </c>
      <c r="C566" s="4" t="s">
        <v>1560</v>
      </c>
      <c r="D566" s="5" t="s">
        <v>1561</v>
      </c>
      <c r="E566" s="5" t="s">
        <v>1562</v>
      </c>
      <c r="F566" s="4" t="s">
        <v>3386</v>
      </c>
      <c r="G566" s="46">
        <v>168.56</v>
      </c>
      <c r="H566" s="125">
        <v>1</v>
      </c>
      <c r="I566" s="7">
        <v>3.5</v>
      </c>
      <c r="J566" s="8">
        <f t="shared" si="35"/>
        <v>3.5</v>
      </c>
      <c r="K566" s="8">
        <f t="shared" si="34"/>
        <v>0.24500000000000002</v>
      </c>
      <c r="L566" s="8">
        <f t="shared" si="32"/>
        <v>3.75</v>
      </c>
      <c r="M566" s="8">
        <f t="shared" si="33"/>
        <v>172.31</v>
      </c>
      <c r="N566" s="7">
        <v>172.31</v>
      </c>
      <c r="O566" s="1"/>
      <c r="P566" s="1">
        <v>0</v>
      </c>
      <c r="AB566" s="1"/>
    </row>
    <row r="567" spans="1:28" ht="24" customHeight="1" x14ac:dyDescent="0.4">
      <c r="A567" s="2">
        <v>563</v>
      </c>
      <c r="B567" s="3">
        <v>6020005329</v>
      </c>
      <c r="C567" s="4" t="s">
        <v>1563</v>
      </c>
      <c r="D567" s="5" t="s">
        <v>1564</v>
      </c>
      <c r="E567" s="5" t="s">
        <v>1565</v>
      </c>
      <c r="F567" s="9" t="s">
        <v>3362</v>
      </c>
      <c r="G567" s="46">
        <v>340.81</v>
      </c>
      <c r="H567" s="125">
        <v>11</v>
      </c>
      <c r="I567" s="7">
        <v>3.5</v>
      </c>
      <c r="J567" s="8">
        <f t="shared" si="35"/>
        <v>38.5</v>
      </c>
      <c r="K567" s="8">
        <f t="shared" si="34"/>
        <v>2.6950000000000003</v>
      </c>
      <c r="L567" s="8">
        <f t="shared" si="32"/>
        <v>41.199999999999996</v>
      </c>
      <c r="M567" s="8">
        <f t="shared" si="33"/>
        <v>382.01</v>
      </c>
      <c r="N567" s="7">
        <v>382.01</v>
      </c>
      <c r="O567" s="1"/>
      <c r="P567" s="1">
        <v>1</v>
      </c>
      <c r="AB567" s="1"/>
    </row>
    <row r="568" spans="1:28" ht="24" customHeight="1" x14ac:dyDescent="0.4">
      <c r="A568" s="2">
        <v>564</v>
      </c>
      <c r="B568" s="3">
        <v>6020005330</v>
      </c>
      <c r="C568" s="4" t="s">
        <v>1566</v>
      </c>
      <c r="D568" s="5" t="s">
        <v>1567</v>
      </c>
      <c r="E568" s="5" t="s">
        <v>1568</v>
      </c>
      <c r="F568" s="4" t="s">
        <v>69</v>
      </c>
      <c r="G568" s="46">
        <v>0</v>
      </c>
      <c r="H568" s="125">
        <v>8</v>
      </c>
      <c r="I568" s="7">
        <v>3.5</v>
      </c>
      <c r="J568" s="8">
        <f t="shared" si="35"/>
        <v>28</v>
      </c>
      <c r="K568" s="8">
        <f t="shared" si="34"/>
        <v>1.9600000000000002</v>
      </c>
      <c r="L568" s="8">
        <f t="shared" si="32"/>
        <v>29.96</v>
      </c>
      <c r="M568" s="8">
        <f t="shared" si="33"/>
        <v>29.96</v>
      </c>
      <c r="N568" s="7">
        <v>29.96</v>
      </c>
      <c r="O568" s="1"/>
      <c r="P568" s="1">
        <v>0</v>
      </c>
      <c r="AB568" s="1"/>
    </row>
    <row r="569" spans="1:28" ht="24" customHeight="1" x14ac:dyDescent="0.4">
      <c r="A569" s="2">
        <v>565</v>
      </c>
      <c r="B569" s="3">
        <v>6020005331</v>
      </c>
      <c r="C569" s="4" t="s">
        <v>1569</v>
      </c>
      <c r="D569" s="5" t="s">
        <v>1570</v>
      </c>
      <c r="E569" s="5" t="s">
        <v>1571</v>
      </c>
      <c r="F569" s="4" t="s">
        <v>3347</v>
      </c>
      <c r="G569" s="46">
        <v>490.62</v>
      </c>
      <c r="H569" s="125">
        <v>12</v>
      </c>
      <c r="I569" s="7">
        <v>3.5</v>
      </c>
      <c r="J569" s="8">
        <f t="shared" si="35"/>
        <v>42</v>
      </c>
      <c r="K569" s="8">
        <f t="shared" si="34"/>
        <v>2.9400000000000004</v>
      </c>
      <c r="L569" s="8">
        <f t="shared" si="32"/>
        <v>44.94</v>
      </c>
      <c r="M569" s="8">
        <f t="shared" si="33"/>
        <v>535.55999999999995</v>
      </c>
      <c r="N569" s="7">
        <v>535.55999999999995</v>
      </c>
      <c r="O569" s="1"/>
      <c r="P569" s="1">
        <v>1</v>
      </c>
      <c r="AB569" s="1"/>
    </row>
    <row r="570" spans="1:28" ht="24" customHeight="1" x14ac:dyDescent="0.4">
      <c r="A570" s="2">
        <v>566</v>
      </c>
      <c r="B570" s="3">
        <v>6020005332</v>
      </c>
      <c r="C570" s="4" t="s">
        <v>1572</v>
      </c>
      <c r="D570" s="5" t="s">
        <v>1573</v>
      </c>
      <c r="E570" s="5" t="s">
        <v>1574</v>
      </c>
      <c r="F570" s="4" t="s">
        <v>3352</v>
      </c>
      <c r="G570" s="46">
        <v>18.73</v>
      </c>
      <c r="H570" s="125">
        <v>6</v>
      </c>
      <c r="I570" s="7">
        <v>3.5</v>
      </c>
      <c r="J570" s="8">
        <f t="shared" si="35"/>
        <v>21</v>
      </c>
      <c r="K570" s="8">
        <f t="shared" si="34"/>
        <v>1.4700000000000002</v>
      </c>
      <c r="L570" s="8">
        <f t="shared" si="32"/>
        <v>22.47</v>
      </c>
      <c r="M570" s="8">
        <f t="shared" si="33"/>
        <v>41.2</v>
      </c>
      <c r="N570" s="7">
        <v>41.2</v>
      </c>
      <c r="O570" s="1"/>
      <c r="P570" s="1">
        <v>0</v>
      </c>
      <c r="AB570" s="1"/>
    </row>
    <row r="571" spans="1:28" ht="24" customHeight="1" x14ac:dyDescent="0.4">
      <c r="A571" s="2">
        <v>567</v>
      </c>
      <c r="B571" s="3">
        <v>6020005333</v>
      </c>
      <c r="C571" s="4" t="s">
        <v>1575</v>
      </c>
      <c r="D571" s="5" t="s">
        <v>1576</v>
      </c>
      <c r="E571" s="5" t="s">
        <v>1577</v>
      </c>
      <c r="F571" s="4" t="s">
        <v>69</v>
      </c>
      <c r="G571" s="46">
        <v>0</v>
      </c>
      <c r="H571" s="125">
        <v>20</v>
      </c>
      <c r="I571" s="7">
        <v>3.5</v>
      </c>
      <c r="J571" s="8">
        <f t="shared" si="35"/>
        <v>70</v>
      </c>
      <c r="K571" s="8">
        <f t="shared" si="34"/>
        <v>4.9000000000000004</v>
      </c>
      <c r="L571" s="8">
        <f t="shared" si="32"/>
        <v>74.900000000000006</v>
      </c>
      <c r="M571" s="8">
        <f t="shared" si="33"/>
        <v>74.900000000000006</v>
      </c>
      <c r="N571" s="7">
        <v>74.900000000000006</v>
      </c>
      <c r="O571" s="1"/>
      <c r="P571" s="1">
        <v>1</v>
      </c>
      <c r="AB571" s="1"/>
    </row>
    <row r="572" spans="1:28" ht="24" customHeight="1" x14ac:dyDescent="0.4">
      <c r="A572" s="2">
        <v>568</v>
      </c>
      <c r="B572" s="3">
        <v>6020005334</v>
      </c>
      <c r="C572" s="4" t="s">
        <v>1578</v>
      </c>
      <c r="D572" s="5" t="s">
        <v>1579</v>
      </c>
      <c r="E572" s="5" t="s">
        <v>1580</v>
      </c>
      <c r="F572" s="4" t="s">
        <v>69</v>
      </c>
      <c r="G572" s="46">
        <v>0</v>
      </c>
      <c r="H572" s="125">
        <v>31</v>
      </c>
      <c r="I572" s="7">
        <v>3.5</v>
      </c>
      <c r="J572" s="8">
        <f t="shared" si="35"/>
        <v>108.5</v>
      </c>
      <c r="K572" s="8">
        <f t="shared" si="34"/>
        <v>7.5950000000000006</v>
      </c>
      <c r="L572" s="8">
        <f t="shared" si="32"/>
        <v>116.10000000000001</v>
      </c>
      <c r="M572" s="8">
        <f t="shared" si="33"/>
        <v>116.10000000000001</v>
      </c>
      <c r="N572" s="7">
        <v>116.1</v>
      </c>
      <c r="O572" s="1"/>
      <c r="P572" s="1">
        <v>0</v>
      </c>
      <c r="AB572" s="1"/>
    </row>
    <row r="573" spans="1:28" ht="24" customHeight="1" x14ac:dyDescent="0.4">
      <c r="A573" s="2">
        <v>569</v>
      </c>
      <c r="B573" s="3">
        <v>6020005335</v>
      </c>
      <c r="C573" s="4" t="s">
        <v>1581</v>
      </c>
      <c r="D573" s="5" t="s">
        <v>1582</v>
      </c>
      <c r="E573" s="5" t="s">
        <v>1583</v>
      </c>
      <c r="F573" s="4" t="s">
        <v>69</v>
      </c>
      <c r="G573" s="46">
        <v>0</v>
      </c>
      <c r="H573" s="125">
        <v>29</v>
      </c>
      <c r="I573" s="7">
        <v>3.5</v>
      </c>
      <c r="J573" s="8">
        <f t="shared" si="35"/>
        <v>101.5</v>
      </c>
      <c r="K573" s="8">
        <f t="shared" si="34"/>
        <v>7.1050000000000004</v>
      </c>
      <c r="L573" s="8">
        <f t="shared" si="32"/>
        <v>108.61</v>
      </c>
      <c r="M573" s="8">
        <f t="shared" si="33"/>
        <v>108.61</v>
      </c>
      <c r="N573" s="7">
        <v>108.61</v>
      </c>
      <c r="O573" s="1"/>
      <c r="P573" s="1">
        <v>1</v>
      </c>
      <c r="AB573" s="1"/>
    </row>
    <row r="574" spans="1:28" ht="24" customHeight="1" x14ac:dyDescent="0.4">
      <c r="A574" s="2">
        <v>570</v>
      </c>
      <c r="B574" s="3">
        <v>6020005336</v>
      </c>
      <c r="C574" s="4" t="s">
        <v>1584</v>
      </c>
      <c r="D574" s="5" t="s">
        <v>1585</v>
      </c>
      <c r="E574" s="5" t="s">
        <v>1586</v>
      </c>
      <c r="F574" s="4" t="s">
        <v>69</v>
      </c>
      <c r="G574" s="46">
        <v>0</v>
      </c>
      <c r="H574" s="125">
        <v>14</v>
      </c>
      <c r="I574" s="7">
        <v>3.5</v>
      </c>
      <c r="J574" s="8">
        <f t="shared" si="35"/>
        <v>49</v>
      </c>
      <c r="K574" s="8">
        <f t="shared" si="34"/>
        <v>3.43</v>
      </c>
      <c r="L574" s="8">
        <f t="shared" si="32"/>
        <v>52.43</v>
      </c>
      <c r="M574" s="8">
        <f t="shared" si="33"/>
        <v>52.43</v>
      </c>
      <c r="N574" s="7">
        <v>52.43</v>
      </c>
      <c r="O574" s="1"/>
      <c r="P574" s="1">
        <v>0</v>
      </c>
      <c r="AB574" s="1"/>
    </row>
    <row r="575" spans="1:28" ht="24" customHeight="1" x14ac:dyDescent="0.4">
      <c r="A575" s="2">
        <v>571</v>
      </c>
      <c r="B575" s="3">
        <v>6020005337</v>
      </c>
      <c r="C575" s="4" t="s">
        <v>1587</v>
      </c>
      <c r="D575" s="5" t="s">
        <v>1588</v>
      </c>
      <c r="E575" s="5" t="s">
        <v>1589</v>
      </c>
      <c r="F575" s="4" t="s">
        <v>3347</v>
      </c>
      <c r="G575" s="46">
        <v>561.79</v>
      </c>
      <c r="H575" s="125">
        <v>16</v>
      </c>
      <c r="I575" s="7">
        <v>3.5</v>
      </c>
      <c r="J575" s="8">
        <f t="shared" si="35"/>
        <v>56</v>
      </c>
      <c r="K575" s="8">
        <f t="shared" si="34"/>
        <v>3.9200000000000004</v>
      </c>
      <c r="L575" s="8">
        <f t="shared" si="32"/>
        <v>59.92</v>
      </c>
      <c r="M575" s="8">
        <f t="shared" si="33"/>
        <v>621.70999999999992</v>
      </c>
      <c r="N575" s="7">
        <v>621.71</v>
      </c>
      <c r="O575" s="1"/>
      <c r="P575" s="1">
        <v>1</v>
      </c>
      <c r="AB575" s="1"/>
    </row>
    <row r="576" spans="1:28" ht="24" customHeight="1" x14ac:dyDescent="0.4">
      <c r="A576" s="2">
        <v>572</v>
      </c>
      <c r="B576" s="3">
        <v>6020005338</v>
      </c>
      <c r="C576" s="4" t="s">
        <v>1590</v>
      </c>
      <c r="D576" s="5" t="s">
        <v>1591</v>
      </c>
      <c r="E576" s="5" t="s">
        <v>1592</v>
      </c>
      <c r="F576" s="9" t="s">
        <v>3347</v>
      </c>
      <c r="G576" s="46">
        <v>1415.65</v>
      </c>
      <c r="H576" s="125">
        <v>26</v>
      </c>
      <c r="I576" s="7">
        <v>3.5</v>
      </c>
      <c r="J576" s="8">
        <f t="shared" si="35"/>
        <v>91</v>
      </c>
      <c r="K576" s="8">
        <f t="shared" si="34"/>
        <v>6.370000000000001</v>
      </c>
      <c r="L576" s="8">
        <f t="shared" si="32"/>
        <v>97.37</v>
      </c>
      <c r="M576" s="8">
        <f t="shared" si="33"/>
        <v>1513.02</v>
      </c>
      <c r="N576" s="7">
        <v>1513.02</v>
      </c>
      <c r="O576" s="1"/>
      <c r="P576" s="1">
        <v>0</v>
      </c>
      <c r="AB576" s="1"/>
    </row>
    <row r="577" spans="1:28" ht="24" customHeight="1" x14ac:dyDescent="0.4">
      <c r="A577" s="2">
        <v>573</v>
      </c>
      <c r="B577" s="3">
        <v>6020005339</v>
      </c>
      <c r="C577" s="4" t="s">
        <v>1593</v>
      </c>
      <c r="D577" s="5" t="s">
        <v>1594</v>
      </c>
      <c r="E577" s="5" t="s">
        <v>1595</v>
      </c>
      <c r="F577" s="9" t="s">
        <v>69</v>
      </c>
      <c r="G577" s="46">
        <v>0</v>
      </c>
      <c r="H577" s="125">
        <v>8</v>
      </c>
      <c r="I577" s="7">
        <v>3.5</v>
      </c>
      <c r="J577" s="8">
        <f t="shared" si="35"/>
        <v>28</v>
      </c>
      <c r="K577" s="8">
        <f t="shared" si="34"/>
        <v>1.9600000000000002</v>
      </c>
      <c r="L577" s="8">
        <f t="shared" si="32"/>
        <v>29.96</v>
      </c>
      <c r="M577" s="8">
        <f t="shared" si="33"/>
        <v>29.96</v>
      </c>
      <c r="N577" s="7">
        <v>29.96</v>
      </c>
      <c r="O577" s="1"/>
      <c r="P577" s="1">
        <v>1</v>
      </c>
      <c r="AB577" s="1"/>
    </row>
    <row r="578" spans="1:28" ht="24" customHeight="1" x14ac:dyDescent="0.4">
      <c r="A578" s="2">
        <v>574</v>
      </c>
      <c r="B578" s="3">
        <v>6020005340</v>
      </c>
      <c r="C578" s="4" t="s">
        <v>1596</v>
      </c>
      <c r="D578" s="5" t="s">
        <v>1597</v>
      </c>
      <c r="E578" s="5" t="s">
        <v>1598</v>
      </c>
      <c r="F578" s="4" t="s">
        <v>3363</v>
      </c>
      <c r="G578" s="46">
        <v>299.61</v>
      </c>
      <c r="H578" s="125">
        <v>18</v>
      </c>
      <c r="I578" s="7">
        <v>3.5</v>
      </c>
      <c r="J578" s="8">
        <f t="shared" si="35"/>
        <v>63</v>
      </c>
      <c r="K578" s="8">
        <f t="shared" si="34"/>
        <v>4.41</v>
      </c>
      <c r="L578" s="8">
        <f t="shared" si="32"/>
        <v>67.41</v>
      </c>
      <c r="M578" s="8">
        <f t="shared" si="33"/>
        <v>367.02</v>
      </c>
      <c r="N578" s="7">
        <v>367.02</v>
      </c>
      <c r="O578" s="1"/>
      <c r="P578" s="1">
        <v>0</v>
      </c>
      <c r="AB578" s="1"/>
    </row>
    <row r="579" spans="1:28" ht="24" customHeight="1" x14ac:dyDescent="0.4">
      <c r="A579" s="2">
        <v>575</v>
      </c>
      <c r="B579" s="3">
        <v>6020005341</v>
      </c>
      <c r="C579" s="4" t="s">
        <v>1599</v>
      </c>
      <c r="D579" s="5" t="s">
        <v>1600</v>
      </c>
      <c r="E579" s="5" t="s">
        <v>1601</v>
      </c>
      <c r="F579" s="4" t="s">
        <v>3347</v>
      </c>
      <c r="G579" s="46">
        <v>876.35</v>
      </c>
      <c r="H579" s="125">
        <v>22</v>
      </c>
      <c r="I579" s="7">
        <v>3.5</v>
      </c>
      <c r="J579" s="8">
        <f t="shared" si="35"/>
        <v>77</v>
      </c>
      <c r="K579" s="8">
        <f t="shared" si="34"/>
        <v>5.3900000000000006</v>
      </c>
      <c r="L579" s="8">
        <f t="shared" si="32"/>
        <v>82.39</v>
      </c>
      <c r="M579" s="8">
        <f t="shared" si="33"/>
        <v>958.74</v>
      </c>
      <c r="N579" s="7">
        <v>958.74</v>
      </c>
      <c r="O579" s="1"/>
      <c r="P579" s="1">
        <v>1</v>
      </c>
      <c r="AB579" s="1"/>
    </row>
    <row r="580" spans="1:28" ht="24" customHeight="1" x14ac:dyDescent="0.4">
      <c r="A580" s="2">
        <v>576</v>
      </c>
      <c r="B580" s="3">
        <v>6020005342</v>
      </c>
      <c r="C580" s="4" t="s">
        <v>1602</v>
      </c>
      <c r="D580" s="5" t="s">
        <v>1603</v>
      </c>
      <c r="E580" s="5" t="s">
        <v>1604</v>
      </c>
      <c r="F580" s="9" t="s">
        <v>3358</v>
      </c>
      <c r="G580" s="46">
        <v>239.71</v>
      </c>
      <c r="H580" s="125">
        <v>7</v>
      </c>
      <c r="I580" s="7">
        <v>3.5</v>
      </c>
      <c r="J580" s="8">
        <f t="shared" si="35"/>
        <v>24.5</v>
      </c>
      <c r="K580" s="8">
        <f t="shared" si="34"/>
        <v>1.7150000000000001</v>
      </c>
      <c r="L580" s="8">
        <f t="shared" si="32"/>
        <v>26.220000000000002</v>
      </c>
      <c r="M580" s="8">
        <f t="shared" si="33"/>
        <v>265.93</v>
      </c>
      <c r="N580" s="7">
        <v>265.93</v>
      </c>
      <c r="O580" s="1"/>
      <c r="P580" s="1">
        <v>0</v>
      </c>
      <c r="AB580" s="1"/>
    </row>
    <row r="581" spans="1:28" ht="24" customHeight="1" x14ac:dyDescent="0.4">
      <c r="A581" s="2">
        <v>577</v>
      </c>
      <c r="B581" s="3">
        <v>6020005343</v>
      </c>
      <c r="C581" s="4" t="s">
        <v>1605</v>
      </c>
      <c r="D581" s="5" t="s">
        <v>1606</v>
      </c>
      <c r="E581" s="5" t="s">
        <v>1607</v>
      </c>
      <c r="F581" s="4" t="s">
        <v>3351</v>
      </c>
      <c r="G581" s="46">
        <v>355.79</v>
      </c>
      <c r="H581" s="125">
        <v>36</v>
      </c>
      <c r="I581" s="7">
        <v>3.5</v>
      </c>
      <c r="J581" s="8">
        <f t="shared" si="35"/>
        <v>126</v>
      </c>
      <c r="K581" s="8">
        <f t="shared" si="34"/>
        <v>8.82</v>
      </c>
      <c r="L581" s="8">
        <f t="shared" ref="L581:L644" si="36">ROUNDUP(J581+K581,2)</f>
        <v>134.82</v>
      </c>
      <c r="M581" s="8">
        <f t="shared" ref="M581:M644" si="37">SUM(G581+L581)</f>
        <v>490.61</v>
      </c>
      <c r="N581" s="7">
        <v>490.61</v>
      </c>
      <c r="O581" s="1"/>
      <c r="P581" s="1">
        <v>1</v>
      </c>
      <c r="AB581" s="1"/>
    </row>
    <row r="582" spans="1:28" ht="24" customHeight="1" x14ac:dyDescent="0.4">
      <c r="A582" s="2">
        <v>578</v>
      </c>
      <c r="B582" s="3">
        <v>6020005344</v>
      </c>
      <c r="C582" s="4" t="s">
        <v>3264</v>
      </c>
      <c r="D582" s="5" t="s">
        <v>2909</v>
      </c>
      <c r="E582" s="5" t="s">
        <v>3266</v>
      </c>
      <c r="F582" s="2" t="s">
        <v>69</v>
      </c>
      <c r="G582" s="46">
        <v>0</v>
      </c>
      <c r="H582" s="125">
        <v>2</v>
      </c>
      <c r="I582" s="7">
        <v>3.5</v>
      </c>
      <c r="J582" s="8">
        <f t="shared" si="35"/>
        <v>7</v>
      </c>
      <c r="K582" s="8">
        <f t="shared" si="34"/>
        <v>0.49000000000000005</v>
      </c>
      <c r="L582" s="8">
        <f t="shared" si="36"/>
        <v>7.49</v>
      </c>
      <c r="M582" s="8">
        <f t="shared" si="37"/>
        <v>7.49</v>
      </c>
      <c r="N582" s="7">
        <v>7.49</v>
      </c>
      <c r="O582" s="1"/>
      <c r="P582" s="1">
        <v>0</v>
      </c>
      <c r="AB582" s="1"/>
    </row>
    <row r="583" spans="1:28" ht="24" customHeight="1" x14ac:dyDescent="0.4">
      <c r="A583" s="2">
        <v>579</v>
      </c>
      <c r="B583" s="3">
        <v>6020005345</v>
      </c>
      <c r="C583" s="4" t="s">
        <v>1608</v>
      </c>
      <c r="D583" s="5" t="s">
        <v>1609</v>
      </c>
      <c r="E583" s="5" t="s">
        <v>1610</v>
      </c>
      <c r="F583" s="4" t="s">
        <v>3362</v>
      </c>
      <c r="G583" s="46">
        <v>434.44</v>
      </c>
      <c r="H583" s="125">
        <v>16</v>
      </c>
      <c r="I583" s="7">
        <v>3.5</v>
      </c>
      <c r="J583" s="8">
        <f t="shared" si="35"/>
        <v>56</v>
      </c>
      <c r="K583" s="8">
        <f t="shared" ref="K583:K646" si="38">J583*7%</f>
        <v>3.9200000000000004</v>
      </c>
      <c r="L583" s="8">
        <f t="shared" si="36"/>
        <v>59.92</v>
      </c>
      <c r="M583" s="8">
        <f t="shared" si="37"/>
        <v>494.36</v>
      </c>
      <c r="N583" s="7">
        <v>494.36</v>
      </c>
      <c r="O583" s="1"/>
      <c r="P583" s="1">
        <v>1</v>
      </c>
      <c r="AB583" s="1"/>
    </row>
    <row r="584" spans="1:28" ht="24" customHeight="1" x14ac:dyDescent="0.4">
      <c r="A584" s="2">
        <v>580</v>
      </c>
      <c r="B584" s="3">
        <v>6020005346</v>
      </c>
      <c r="C584" s="4" t="s">
        <v>1611</v>
      </c>
      <c r="D584" s="5" t="s">
        <v>1612</v>
      </c>
      <c r="E584" s="5" t="s">
        <v>1613</v>
      </c>
      <c r="F584" s="4" t="s">
        <v>3362</v>
      </c>
      <c r="G584" s="46">
        <v>396.99</v>
      </c>
      <c r="H584" s="125">
        <v>12</v>
      </c>
      <c r="I584" s="7">
        <v>3.5</v>
      </c>
      <c r="J584" s="8">
        <f t="shared" ref="J584:J647" si="39">H584*I584</f>
        <v>42</v>
      </c>
      <c r="K584" s="8">
        <f t="shared" si="38"/>
        <v>2.9400000000000004</v>
      </c>
      <c r="L584" s="8">
        <f t="shared" si="36"/>
        <v>44.94</v>
      </c>
      <c r="M584" s="8">
        <f t="shared" si="37"/>
        <v>441.93</v>
      </c>
      <c r="N584" s="7">
        <v>441.93</v>
      </c>
      <c r="O584" s="1"/>
      <c r="P584" s="1">
        <v>0</v>
      </c>
      <c r="AB584" s="1"/>
    </row>
    <row r="585" spans="1:28" ht="24" customHeight="1" x14ac:dyDescent="0.4">
      <c r="A585" s="2">
        <v>581</v>
      </c>
      <c r="B585" s="3">
        <v>6020005347</v>
      </c>
      <c r="C585" s="4" t="s">
        <v>1614</v>
      </c>
      <c r="D585" s="5" t="s">
        <v>1615</v>
      </c>
      <c r="E585" s="5" t="s">
        <v>1616</v>
      </c>
      <c r="F585" s="4" t="s">
        <v>3358</v>
      </c>
      <c r="G585" s="46">
        <v>1157.22</v>
      </c>
      <c r="H585" s="125">
        <v>11</v>
      </c>
      <c r="I585" s="7">
        <v>3.5</v>
      </c>
      <c r="J585" s="8">
        <f t="shared" si="39"/>
        <v>38.5</v>
      </c>
      <c r="K585" s="8">
        <f t="shared" si="38"/>
        <v>2.6950000000000003</v>
      </c>
      <c r="L585" s="8">
        <f t="shared" si="36"/>
        <v>41.199999999999996</v>
      </c>
      <c r="M585" s="8">
        <f t="shared" si="37"/>
        <v>1198.42</v>
      </c>
      <c r="N585" s="7">
        <v>1198.42</v>
      </c>
      <c r="O585" s="1"/>
      <c r="P585" s="1">
        <v>1</v>
      </c>
      <c r="AB585" s="1"/>
    </row>
    <row r="586" spans="1:28" ht="24" customHeight="1" x14ac:dyDescent="0.4">
      <c r="A586" s="2">
        <v>582</v>
      </c>
      <c r="B586" s="3">
        <v>6020005348</v>
      </c>
      <c r="C586" s="4" t="s">
        <v>1617</v>
      </c>
      <c r="D586" s="5" t="s">
        <v>1618</v>
      </c>
      <c r="E586" s="5" t="s">
        <v>1619</v>
      </c>
      <c r="F586" s="4" t="s">
        <v>3347</v>
      </c>
      <c r="G586" s="46">
        <v>1426.87</v>
      </c>
      <c r="H586" s="125">
        <v>2</v>
      </c>
      <c r="I586" s="7">
        <v>3.5</v>
      </c>
      <c r="J586" s="8">
        <f t="shared" si="39"/>
        <v>7</v>
      </c>
      <c r="K586" s="8">
        <f t="shared" si="38"/>
        <v>0.49000000000000005</v>
      </c>
      <c r="L586" s="8">
        <f t="shared" si="36"/>
        <v>7.49</v>
      </c>
      <c r="M586" s="8">
        <f t="shared" si="37"/>
        <v>1434.36</v>
      </c>
      <c r="N586" s="7">
        <v>1434.36</v>
      </c>
      <c r="O586" s="1"/>
      <c r="P586" s="1">
        <v>0</v>
      </c>
      <c r="AB586" s="1"/>
    </row>
    <row r="587" spans="1:28" ht="24" customHeight="1" x14ac:dyDescent="0.4">
      <c r="A587" s="2">
        <v>583</v>
      </c>
      <c r="B587" s="3">
        <v>6020005349</v>
      </c>
      <c r="C587" s="4" t="s">
        <v>1620</v>
      </c>
      <c r="D587" s="5" t="s">
        <v>1621</v>
      </c>
      <c r="E587" s="5" t="s">
        <v>1622</v>
      </c>
      <c r="F587" s="4" t="s">
        <v>3347</v>
      </c>
      <c r="G587" s="46">
        <v>509.35</v>
      </c>
      <c r="H587" s="125">
        <v>1</v>
      </c>
      <c r="I587" s="7">
        <v>3.5</v>
      </c>
      <c r="J587" s="8">
        <f t="shared" si="39"/>
        <v>3.5</v>
      </c>
      <c r="K587" s="8">
        <f t="shared" si="38"/>
        <v>0.24500000000000002</v>
      </c>
      <c r="L587" s="8">
        <f t="shared" si="36"/>
        <v>3.75</v>
      </c>
      <c r="M587" s="8">
        <f t="shared" si="37"/>
        <v>513.1</v>
      </c>
      <c r="N587" s="7">
        <v>513.1</v>
      </c>
      <c r="O587" s="1"/>
      <c r="P587" s="1">
        <v>1</v>
      </c>
      <c r="AB587" s="1"/>
    </row>
    <row r="588" spans="1:28" ht="24" customHeight="1" x14ac:dyDescent="0.4">
      <c r="A588" s="2">
        <v>584</v>
      </c>
      <c r="B588" s="3">
        <v>6020005350</v>
      </c>
      <c r="C588" s="4" t="s">
        <v>1623</v>
      </c>
      <c r="D588" s="5" t="s">
        <v>1621</v>
      </c>
      <c r="E588" s="5" t="s">
        <v>1624</v>
      </c>
      <c r="F588" s="4" t="s">
        <v>3249</v>
      </c>
      <c r="G588" s="46">
        <v>790.21</v>
      </c>
      <c r="H588" s="125">
        <v>1</v>
      </c>
      <c r="I588" s="7">
        <v>3.5</v>
      </c>
      <c r="J588" s="8">
        <f t="shared" si="39"/>
        <v>3.5</v>
      </c>
      <c r="K588" s="8">
        <f t="shared" si="38"/>
        <v>0.24500000000000002</v>
      </c>
      <c r="L588" s="8">
        <f t="shared" si="36"/>
        <v>3.75</v>
      </c>
      <c r="M588" s="8">
        <f t="shared" si="37"/>
        <v>793.96</v>
      </c>
      <c r="N588" s="7">
        <v>793.96</v>
      </c>
      <c r="O588" s="1"/>
      <c r="P588" s="1">
        <v>0</v>
      </c>
      <c r="AB588" s="1"/>
    </row>
    <row r="589" spans="1:28" ht="24" customHeight="1" x14ac:dyDescent="0.4">
      <c r="A589" s="2">
        <v>585</v>
      </c>
      <c r="B589" s="3">
        <v>6020005351</v>
      </c>
      <c r="C589" s="4" t="s">
        <v>1625</v>
      </c>
      <c r="D589" s="5" t="s">
        <v>1626</v>
      </c>
      <c r="E589" s="5" t="s">
        <v>1627</v>
      </c>
      <c r="F589" s="4" t="s">
        <v>3347</v>
      </c>
      <c r="G589" s="46">
        <v>4497.7700000000004</v>
      </c>
      <c r="H589" s="125">
        <v>103</v>
      </c>
      <c r="I589" s="7">
        <v>3.5</v>
      </c>
      <c r="J589" s="8">
        <f t="shared" si="39"/>
        <v>360.5</v>
      </c>
      <c r="K589" s="8">
        <f t="shared" si="38"/>
        <v>25.235000000000003</v>
      </c>
      <c r="L589" s="8">
        <f t="shared" si="36"/>
        <v>385.74</v>
      </c>
      <c r="M589" s="8">
        <f t="shared" si="37"/>
        <v>4883.51</v>
      </c>
      <c r="N589" s="7">
        <v>4883.51</v>
      </c>
      <c r="O589" s="1"/>
      <c r="P589" s="1">
        <v>1</v>
      </c>
      <c r="AB589" s="1"/>
    </row>
    <row r="590" spans="1:28" ht="24" customHeight="1" x14ac:dyDescent="0.4">
      <c r="A590" s="2">
        <v>586</v>
      </c>
      <c r="B590" s="3">
        <v>6020005352</v>
      </c>
      <c r="C590" s="4" t="s">
        <v>1628</v>
      </c>
      <c r="D590" s="5" t="s">
        <v>1629</v>
      </c>
      <c r="E590" s="5" t="s">
        <v>1627</v>
      </c>
      <c r="F590" s="4" t="s">
        <v>69</v>
      </c>
      <c r="G590" s="46">
        <v>0</v>
      </c>
      <c r="H590" s="125">
        <v>340</v>
      </c>
      <c r="I590" s="7">
        <v>3.5</v>
      </c>
      <c r="J590" s="8">
        <f t="shared" si="39"/>
        <v>1190</v>
      </c>
      <c r="K590" s="8">
        <f t="shared" si="38"/>
        <v>83.300000000000011</v>
      </c>
      <c r="L590" s="8">
        <f t="shared" si="36"/>
        <v>1273.3</v>
      </c>
      <c r="M590" s="8">
        <f t="shared" si="37"/>
        <v>1273.3</v>
      </c>
      <c r="N590" s="7">
        <v>1273.3</v>
      </c>
      <c r="O590" s="1"/>
      <c r="P590" s="1">
        <v>0</v>
      </c>
      <c r="AB590" s="1"/>
    </row>
    <row r="591" spans="1:28" ht="24" customHeight="1" x14ac:dyDescent="0.4">
      <c r="A591" s="2">
        <v>587</v>
      </c>
      <c r="B591" s="3">
        <v>6020005353</v>
      </c>
      <c r="C591" s="4" t="s">
        <v>1633</v>
      </c>
      <c r="D591" s="5" t="s">
        <v>1634</v>
      </c>
      <c r="E591" s="5" t="s">
        <v>1632</v>
      </c>
      <c r="F591" s="4" t="s">
        <v>69</v>
      </c>
      <c r="G591" s="46">
        <v>0</v>
      </c>
      <c r="H591" s="125">
        <v>9</v>
      </c>
      <c r="I591" s="7">
        <v>3.5</v>
      </c>
      <c r="J591" s="8">
        <f t="shared" si="39"/>
        <v>31.5</v>
      </c>
      <c r="K591" s="8">
        <f t="shared" si="38"/>
        <v>2.2050000000000001</v>
      </c>
      <c r="L591" s="8">
        <f t="shared" si="36"/>
        <v>33.71</v>
      </c>
      <c r="M591" s="8">
        <f t="shared" si="37"/>
        <v>33.71</v>
      </c>
      <c r="N591" s="7">
        <v>33.71</v>
      </c>
      <c r="O591" s="1"/>
      <c r="P591" s="1">
        <v>1</v>
      </c>
      <c r="AB591" s="1"/>
    </row>
    <row r="592" spans="1:28" ht="24" customHeight="1" x14ac:dyDescent="0.4">
      <c r="A592" s="2">
        <v>588</v>
      </c>
      <c r="B592" s="3">
        <v>6020005354</v>
      </c>
      <c r="C592" s="4" t="s">
        <v>1635</v>
      </c>
      <c r="D592" s="5" t="s">
        <v>1636</v>
      </c>
      <c r="E592" s="5" t="s">
        <v>1637</v>
      </c>
      <c r="F592" s="4" t="s">
        <v>3352</v>
      </c>
      <c r="G592" s="46">
        <v>217.21</v>
      </c>
      <c r="H592" s="125">
        <v>44</v>
      </c>
      <c r="I592" s="7">
        <v>3.5</v>
      </c>
      <c r="J592" s="8">
        <f t="shared" si="39"/>
        <v>154</v>
      </c>
      <c r="K592" s="8">
        <f t="shared" si="38"/>
        <v>10.780000000000001</v>
      </c>
      <c r="L592" s="8">
        <f t="shared" si="36"/>
        <v>164.78</v>
      </c>
      <c r="M592" s="8">
        <f t="shared" si="37"/>
        <v>381.99</v>
      </c>
      <c r="N592" s="7">
        <v>381.99</v>
      </c>
      <c r="O592" s="1"/>
      <c r="P592" s="1">
        <v>0</v>
      </c>
      <c r="AB592" s="1"/>
    </row>
    <row r="593" spans="1:28" ht="24" customHeight="1" x14ac:dyDescent="0.4">
      <c r="A593" s="2">
        <v>589</v>
      </c>
      <c r="B593" s="3">
        <v>6020005355</v>
      </c>
      <c r="C593" s="4" t="s">
        <v>1638</v>
      </c>
      <c r="D593" s="5" t="s">
        <v>1639</v>
      </c>
      <c r="E593" s="5" t="s">
        <v>1640</v>
      </c>
      <c r="F593" s="4" t="s">
        <v>3347</v>
      </c>
      <c r="G593" s="46">
        <v>14257.24</v>
      </c>
      <c r="H593" s="125">
        <v>15</v>
      </c>
      <c r="I593" s="7">
        <v>3.5</v>
      </c>
      <c r="J593" s="8">
        <f t="shared" si="39"/>
        <v>52.5</v>
      </c>
      <c r="K593" s="8">
        <f t="shared" si="38"/>
        <v>3.6750000000000003</v>
      </c>
      <c r="L593" s="8">
        <f t="shared" si="36"/>
        <v>56.18</v>
      </c>
      <c r="M593" s="8">
        <f t="shared" si="37"/>
        <v>14313.42</v>
      </c>
      <c r="N593" s="7">
        <v>14313.42</v>
      </c>
      <c r="O593" s="1"/>
      <c r="P593" s="1">
        <v>1</v>
      </c>
      <c r="AB593" s="1"/>
    </row>
    <row r="594" spans="1:28" ht="24" customHeight="1" x14ac:dyDescent="0.4">
      <c r="A594" s="2">
        <v>590</v>
      </c>
      <c r="B594" s="3">
        <v>6020005356</v>
      </c>
      <c r="C594" s="4" t="s">
        <v>1641</v>
      </c>
      <c r="D594" s="5" t="s">
        <v>1642</v>
      </c>
      <c r="E594" s="5" t="s">
        <v>1643</v>
      </c>
      <c r="F594" s="4" t="s">
        <v>69</v>
      </c>
      <c r="G594" s="46">
        <v>0</v>
      </c>
      <c r="H594" s="125">
        <v>30</v>
      </c>
      <c r="I594" s="7">
        <v>3.5</v>
      </c>
      <c r="J594" s="8">
        <f t="shared" si="39"/>
        <v>105</v>
      </c>
      <c r="K594" s="8">
        <f t="shared" si="38"/>
        <v>7.3500000000000005</v>
      </c>
      <c r="L594" s="8">
        <f t="shared" si="36"/>
        <v>112.35</v>
      </c>
      <c r="M594" s="8">
        <f t="shared" si="37"/>
        <v>112.35</v>
      </c>
      <c r="N594" s="7">
        <v>112.35</v>
      </c>
      <c r="O594" s="1"/>
      <c r="P594" s="1">
        <v>0</v>
      </c>
      <c r="AB594" s="1"/>
    </row>
    <row r="595" spans="1:28" ht="24" customHeight="1" x14ac:dyDescent="0.4">
      <c r="A595" s="2">
        <v>591</v>
      </c>
      <c r="B595" s="3">
        <v>6020005357</v>
      </c>
      <c r="C595" s="4" t="s">
        <v>1644</v>
      </c>
      <c r="D595" s="5" t="s">
        <v>1645</v>
      </c>
      <c r="E595" s="5" t="s">
        <v>1646</v>
      </c>
      <c r="F595" s="4" t="s">
        <v>69</v>
      </c>
      <c r="G595" s="46">
        <v>0</v>
      </c>
      <c r="H595" s="125">
        <v>11</v>
      </c>
      <c r="I595" s="7">
        <v>3.5</v>
      </c>
      <c r="J595" s="8">
        <f t="shared" si="39"/>
        <v>38.5</v>
      </c>
      <c r="K595" s="8">
        <f t="shared" si="38"/>
        <v>2.6950000000000003</v>
      </c>
      <c r="L595" s="8">
        <f t="shared" si="36"/>
        <v>41.199999999999996</v>
      </c>
      <c r="M595" s="8">
        <f t="shared" si="37"/>
        <v>41.199999999999996</v>
      </c>
      <c r="N595" s="7">
        <v>41.2</v>
      </c>
      <c r="O595" s="1"/>
      <c r="P595" s="1">
        <v>1</v>
      </c>
      <c r="AB595" s="1"/>
    </row>
    <row r="596" spans="1:28" ht="24" customHeight="1" x14ac:dyDescent="0.4">
      <c r="A596" s="2">
        <v>592</v>
      </c>
      <c r="B596" s="3">
        <v>6020005358</v>
      </c>
      <c r="C596" s="4" t="s">
        <v>1647</v>
      </c>
      <c r="D596" s="5" t="s">
        <v>1648</v>
      </c>
      <c r="E596" s="5" t="s">
        <v>1649</v>
      </c>
      <c r="F596" s="4" t="s">
        <v>69</v>
      </c>
      <c r="G596" s="46">
        <v>0</v>
      </c>
      <c r="H596" s="125">
        <v>32</v>
      </c>
      <c r="I596" s="7">
        <v>3.5</v>
      </c>
      <c r="J596" s="8">
        <f t="shared" si="39"/>
        <v>112</v>
      </c>
      <c r="K596" s="8">
        <f t="shared" si="38"/>
        <v>7.8400000000000007</v>
      </c>
      <c r="L596" s="8">
        <f t="shared" si="36"/>
        <v>119.84</v>
      </c>
      <c r="M596" s="8">
        <f t="shared" si="37"/>
        <v>119.84</v>
      </c>
      <c r="N596" s="7">
        <v>119.84</v>
      </c>
      <c r="O596" s="1"/>
      <c r="P596" s="1">
        <v>0</v>
      </c>
      <c r="AB596" s="1"/>
    </row>
    <row r="597" spans="1:28" ht="24" customHeight="1" x14ac:dyDescent="0.4">
      <c r="A597" s="2">
        <v>593</v>
      </c>
      <c r="B597" s="3">
        <v>6020005359</v>
      </c>
      <c r="C597" s="4" t="s">
        <v>3821</v>
      </c>
      <c r="D597" s="5" t="s">
        <v>3822</v>
      </c>
      <c r="E597" s="5" t="s">
        <v>3823</v>
      </c>
      <c r="F597" s="4" t="s">
        <v>3810</v>
      </c>
      <c r="G597" s="46">
        <v>11.24</v>
      </c>
      <c r="H597" s="125">
        <v>1</v>
      </c>
      <c r="I597" s="7">
        <v>3.5</v>
      </c>
      <c r="J597" s="8">
        <f t="shared" si="39"/>
        <v>3.5</v>
      </c>
      <c r="K597" s="8">
        <f t="shared" si="38"/>
        <v>0.24500000000000002</v>
      </c>
      <c r="L597" s="8">
        <f t="shared" si="36"/>
        <v>3.75</v>
      </c>
      <c r="M597" s="8">
        <f t="shared" si="37"/>
        <v>14.99</v>
      </c>
      <c r="N597" s="7">
        <v>14.99</v>
      </c>
      <c r="O597" s="1"/>
      <c r="P597" s="1">
        <v>1</v>
      </c>
      <c r="AB597" s="1"/>
    </row>
    <row r="598" spans="1:28" ht="24" customHeight="1" x14ac:dyDescent="0.4">
      <c r="A598" s="2">
        <v>594</v>
      </c>
      <c r="B598" s="3">
        <v>6020005360</v>
      </c>
      <c r="C598" s="4" t="s">
        <v>1651</v>
      </c>
      <c r="D598" s="5" t="s">
        <v>1650</v>
      </c>
      <c r="E598" s="5" t="s">
        <v>1652</v>
      </c>
      <c r="F598" s="4" t="s">
        <v>3353</v>
      </c>
      <c r="G598" s="46">
        <v>52.44</v>
      </c>
      <c r="H598" s="125">
        <v>2</v>
      </c>
      <c r="I598" s="7">
        <v>3.5</v>
      </c>
      <c r="J598" s="8">
        <f t="shared" si="39"/>
        <v>7</v>
      </c>
      <c r="K598" s="8">
        <f t="shared" si="38"/>
        <v>0.49000000000000005</v>
      </c>
      <c r="L598" s="8">
        <f t="shared" si="36"/>
        <v>7.49</v>
      </c>
      <c r="M598" s="8">
        <f t="shared" si="37"/>
        <v>59.93</v>
      </c>
      <c r="N598" s="7">
        <v>59.93</v>
      </c>
      <c r="O598" s="1"/>
      <c r="P598" s="1">
        <v>0</v>
      </c>
      <c r="AB598" s="1"/>
    </row>
    <row r="599" spans="1:28" ht="24" customHeight="1" x14ac:dyDescent="0.4">
      <c r="A599" s="2">
        <v>595</v>
      </c>
      <c r="B599" s="3">
        <v>6020005361</v>
      </c>
      <c r="C599" s="4" t="s">
        <v>1653</v>
      </c>
      <c r="D599" s="5" t="s">
        <v>2835</v>
      </c>
      <c r="E599" s="5" t="s">
        <v>3327</v>
      </c>
      <c r="F599" s="4" t="s">
        <v>69</v>
      </c>
      <c r="G599" s="46">
        <v>0</v>
      </c>
      <c r="H599" s="125">
        <v>0</v>
      </c>
      <c r="I599" s="7">
        <v>0</v>
      </c>
      <c r="J599" s="8">
        <v>125</v>
      </c>
      <c r="K599" s="8">
        <f t="shared" si="38"/>
        <v>8.75</v>
      </c>
      <c r="L599" s="8">
        <f t="shared" si="36"/>
        <v>133.75</v>
      </c>
      <c r="M599" s="8">
        <f t="shared" si="37"/>
        <v>133.75</v>
      </c>
      <c r="N599" s="7">
        <v>133.75299999999999</v>
      </c>
      <c r="O599" s="1"/>
      <c r="P599" s="1">
        <v>1</v>
      </c>
      <c r="AB599" s="1"/>
    </row>
    <row r="600" spans="1:28" ht="24" customHeight="1" x14ac:dyDescent="0.4">
      <c r="A600" s="2">
        <v>596</v>
      </c>
      <c r="B600" s="3">
        <v>6020005362</v>
      </c>
      <c r="C600" s="4" t="s">
        <v>1654</v>
      </c>
      <c r="D600" s="5" t="s">
        <v>2835</v>
      </c>
      <c r="E600" s="5" t="s">
        <v>1655</v>
      </c>
      <c r="F600" s="4" t="s">
        <v>69</v>
      </c>
      <c r="G600" s="46">
        <v>0</v>
      </c>
      <c r="H600" s="125">
        <v>20</v>
      </c>
      <c r="I600" s="7">
        <v>3.5</v>
      </c>
      <c r="J600" s="8">
        <f t="shared" si="39"/>
        <v>70</v>
      </c>
      <c r="K600" s="8">
        <f t="shared" si="38"/>
        <v>4.9000000000000004</v>
      </c>
      <c r="L600" s="8">
        <f t="shared" si="36"/>
        <v>74.900000000000006</v>
      </c>
      <c r="M600" s="8">
        <f t="shared" si="37"/>
        <v>74.900000000000006</v>
      </c>
      <c r="N600" s="7">
        <v>74.900000000000006</v>
      </c>
      <c r="O600" s="1"/>
      <c r="P600" s="1">
        <v>0</v>
      </c>
      <c r="AB600" s="1"/>
    </row>
    <row r="601" spans="1:28" ht="24" customHeight="1" x14ac:dyDescent="0.4">
      <c r="A601" s="2">
        <v>597</v>
      </c>
      <c r="B601" s="3">
        <v>6020005363</v>
      </c>
      <c r="C601" s="4" t="s">
        <v>1656</v>
      </c>
      <c r="D601" s="5" t="s">
        <v>1657</v>
      </c>
      <c r="E601" s="5" t="s">
        <v>1658</v>
      </c>
      <c r="F601" s="4" t="s">
        <v>3363</v>
      </c>
      <c r="G601" s="46">
        <v>258.41000000000003</v>
      </c>
      <c r="H601" s="125">
        <v>21</v>
      </c>
      <c r="I601" s="7">
        <v>3.5</v>
      </c>
      <c r="J601" s="8">
        <f t="shared" si="39"/>
        <v>73.5</v>
      </c>
      <c r="K601" s="8">
        <f t="shared" si="38"/>
        <v>5.1450000000000005</v>
      </c>
      <c r="L601" s="8">
        <f t="shared" si="36"/>
        <v>78.650000000000006</v>
      </c>
      <c r="M601" s="8">
        <f t="shared" si="37"/>
        <v>337.06000000000006</v>
      </c>
      <c r="N601" s="7">
        <v>337.06</v>
      </c>
      <c r="O601" s="1"/>
      <c r="P601" s="1">
        <v>1</v>
      </c>
      <c r="AB601" s="1"/>
    </row>
    <row r="602" spans="1:28" ht="24" customHeight="1" x14ac:dyDescent="0.4">
      <c r="A602" s="2">
        <v>598</v>
      </c>
      <c r="B602" s="3">
        <v>6020005364</v>
      </c>
      <c r="C602" s="4" t="s">
        <v>1659</v>
      </c>
      <c r="D602" s="5" t="s">
        <v>2835</v>
      </c>
      <c r="E602" s="5" t="s">
        <v>1661</v>
      </c>
      <c r="F602" s="4" t="s">
        <v>3353</v>
      </c>
      <c r="G602" s="46">
        <v>969.96</v>
      </c>
      <c r="H602" s="125">
        <v>43</v>
      </c>
      <c r="I602" s="7">
        <v>3.5</v>
      </c>
      <c r="J602" s="8">
        <f t="shared" si="39"/>
        <v>150.5</v>
      </c>
      <c r="K602" s="8">
        <f t="shared" si="38"/>
        <v>10.535</v>
      </c>
      <c r="L602" s="8">
        <f t="shared" si="36"/>
        <v>161.04</v>
      </c>
      <c r="M602" s="8">
        <f t="shared" si="37"/>
        <v>1131</v>
      </c>
      <c r="N602" s="7">
        <v>1131</v>
      </c>
      <c r="O602" s="1"/>
      <c r="P602" s="1">
        <v>0</v>
      </c>
      <c r="AB602" s="1"/>
    </row>
    <row r="603" spans="1:28" ht="24" customHeight="1" x14ac:dyDescent="0.4">
      <c r="A603" s="2">
        <v>599</v>
      </c>
      <c r="B603" s="3">
        <v>6020005365</v>
      </c>
      <c r="C603" s="4" t="s">
        <v>1662</v>
      </c>
      <c r="D603" s="5" t="s">
        <v>2835</v>
      </c>
      <c r="E603" s="5" t="s">
        <v>1663</v>
      </c>
      <c r="F603" s="4" t="s">
        <v>3347</v>
      </c>
      <c r="G603" s="46">
        <v>951.26</v>
      </c>
      <c r="H603" s="125">
        <v>17</v>
      </c>
      <c r="I603" s="7">
        <v>3.5</v>
      </c>
      <c r="J603" s="8">
        <f t="shared" si="39"/>
        <v>59.5</v>
      </c>
      <c r="K603" s="8">
        <f t="shared" si="38"/>
        <v>4.165</v>
      </c>
      <c r="L603" s="8">
        <f t="shared" si="36"/>
        <v>63.669999999999995</v>
      </c>
      <c r="M603" s="8">
        <f t="shared" si="37"/>
        <v>1014.93</v>
      </c>
      <c r="N603" s="7">
        <v>1014.93</v>
      </c>
      <c r="O603" s="1"/>
      <c r="P603" s="1">
        <v>1</v>
      </c>
      <c r="AB603" s="1"/>
    </row>
    <row r="604" spans="1:28" ht="24" customHeight="1" x14ac:dyDescent="0.4">
      <c r="A604" s="2">
        <v>600</v>
      </c>
      <c r="B604" s="3">
        <v>6020005366</v>
      </c>
      <c r="C604" s="4" t="s">
        <v>1664</v>
      </c>
      <c r="D604" s="5" t="s">
        <v>2835</v>
      </c>
      <c r="E604" s="5" t="s">
        <v>1665</v>
      </c>
      <c r="F604" s="4" t="s">
        <v>3362</v>
      </c>
      <c r="G604" s="46">
        <v>1239.6199999999999</v>
      </c>
      <c r="H604" s="125">
        <v>43</v>
      </c>
      <c r="I604" s="7">
        <v>3.5</v>
      </c>
      <c r="J604" s="8">
        <f t="shared" si="39"/>
        <v>150.5</v>
      </c>
      <c r="K604" s="8">
        <f t="shared" si="38"/>
        <v>10.535</v>
      </c>
      <c r="L604" s="8">
        <f t="shared" si="36"/>
        <v>161.04</v>
      </c>
      <c r="M604" s="8">
        <f t="shared" si="37"/>
        <v>1400.6599999999999</v>
      </c>
      <c r="N604" s="7">
        <v>1400.66</v>
      </c>
      <c r="O604" s="1"/>
      <c r="P604" s="1">
        <v>0</v>
      </c>
      <c r="AB604" s="1"/>
    </row>
    <row r="605" spans="1:28" ht="24" customHeight="1" x14ac:dyDescent="0.4">
      <c r="A605" s="2">
        <v>601</v>
      </c>
      <c r="B605" s="3">
        <v>6020005367</v>
      </c>
      <c r="C605" s="4" t="s">
        <v>1666</v>
      </c>
      <c r="D605" s="5" t="s">
        <v>1667</v>
      </c>
      <c r="E605" s="5" t="s">
        <v>1668</v>
      </c>
      <c r="F605" s="4" t="s">
        <v>3352</v>
      </c>
      <c r="G605" s="46">
        <v>149.80000000000001</v>
      </c>
      <c r="H605" s="125">
        <v>36</v>
      </c>
      <c r="I605" s="7">
        <v>3.5</v>
      </c>
      <c r="J605" s="8">
        <f t="shared" si="39"/>
        <v>126</v>
      </c>
      <c r="K605" s="8">
        <f t="shared" si="38"/>
        <v>8.82</v>
      </c>
      <c r="L605" s="8">
        <f t="shared" si="36"/>
        <v>134.82</v>
      </c>
      <c r="M605" s="8">
        <f t="shared" si="37"/>
        <v>284.62</v>
      </c>
      <c r="N605" s="7">
        <v>284.62</v>
      </c>
      <c r="O605" s="1"/>
      <c r="P605" s="1">
        <v>1</v>
      </c>
      <c r="AB605" s="1"/>
    </row>
    <row r="606" spans="1:28" ht="24" customHeight="1" x14ac:dyDescent="0.4">
      <c r="A606" s="2">
        <v>602</v>
      </c>
      <c r="B606" s="3">
        <v>6020005368</v>
      </c>
      <c r="C606" s="4" t="s">
        <v>1669</v>
      </c>
      <c r="D606" s="5" t="s">
        <v>1670</v>
      </c>
      <c r="E606" s="5" t="s">
        <v>1671</v>
      </c>
      <c r="F606" s="4" t="s">
        <v>3347</v>
      </c>
      <c r="G606" s="46">
        <v>430.7</v>
      </c>
      <c r="H606" s="125">
        <v>13</v>
      </c>
      <c r="I606" s="7">
        <v>3.5</v>
      </c>
      <c r="J606" s="8">
        <f t="shared" si="39"/>
        <v>45.5</v>
      </c>
      <c r="K606" s="8">
        <f t="shared" si="38"/>
        <v>3.1850000000000005</v>
      </c>
      <c r="L606" s="8">
        <f t="shared" si="36"/>
        <v>48.69</v>
      </c>
      <c r="M606" s="8">
        <f t="shared" si="37"/>
        <v>479.39</v>
      </c>
      <c r="N606" s="7">
        <v>479.39</v>
      </c>
      <c r="O606" s="1"/>
      <c r="P606" s="1">
        <v>0</v>
      </c>
      <c r="AB606" s="1"/>
    </row>
    <row r="607" spans="1:28" ht="24" customHeight="1" x14ac:dyDescent="0.4">
      <c r="A607" s="2">
        <v>603</v>
      </c>
      <c r="B607" s="3">
        <v>6020005369</v>
      </c>
      <c r="C607" s="4" t="s">
        <v>1672</v>
      </c>
      <c r="D607" s="5" t="s">
        <v>1673</v>
      </c>
      <c r="E607" s="5" t="s">
        <v>1674</v>
      </c>
      <c r="F607" s="4" t="s">
        <v>3387</v>
      </c>
      <c r="G607" s="46">
        <v>2629</v>
      </c>
      <c r="H607" s="125">
        <v>61</v>
      </c>
      <c r="I607" s="7">
        <v>3.5</v>
      </c>
      <c r="J607" s="8">
        <f t="shared" si="39"/>
        <v>213.5</v>
      </c>
      <c r="K607" s="8">
        <f t="shared" si="38"/>
        <v>14.945000000000002</v>
      </c>
      <c r="L607" s="8">
        <f t="shared" si="36"/>
        <v>228.45</v>
      </c>
      <c r="M607" s="8">
        <f t="shared" si="37"/>
        <v>2857.45</v>
      </c>
      <c r="N607" s="7">
        <v>2857.45</v>
      </c>
      <c r="O607" s="1"/>
      <c r="P607" s="1">
        <v>1</v>
      </c>
      <c r="AB607" s="1"/>
    </row>
    <row r="608" spans="1:28" ht="24" customHeight="1" x14ac:dyDescent="0.4">
      <c r="A608" s="2">
        <v>604</v>
      </c>
      <c r="B608" s="3">
        <v>6020005370</v>
      </c>
      <c r="C608" s="4" t="s">
        <v>1675</v>
      </c>
      <c r="D608" s="5" t="s">
        <v>1676</v>
      </c>
      <c r="E608" s="5" t="s">
        <v>1677</v>
      </c>
      <c r="F608" s="4" t="s">
        <v>3350</v>
      </c>
      <c r="G608" s="46">
        <v>265.89999999999998</v>
      </c>
      <c r="H608" s="125">
        <v>67</v>
      </c>
      <c r="I608" s="7">
        <v>3.5</v>
      </c>
      <c r="J608" s="8">
        <f t="shared" si="39"/>
        <v>234.5</v>
      </c>
      <c r="K608" s="8">
        <f t="shared" si="38"/>
        <v>16.415000000000003</v>
      </c>
      <c r="L608" s="8">
        <f t="shared" si="36"/>
        <v>250.92</v>
      </c>
      <c r="M608" s="8">
        <f t="shared" si="37"/>
        <v>516.81999999999994</v>
      </c>
      <c r="N608" s="7">
        <v>516.82000000000005</v>
      </c>
      <c r="O608" s="1"/>
      <c r="P608" s="1">
        <v>0</v>
      </c>
      <c r="AB608" s="1"/>
    </row>
    <row r="609" spans="1:28" ht="24" customHeight="1" x14ac:dyDescent="0.4">
      <c r="A609" s="2">
        <v>605</v>
      </c>
      <c r="B609" s="3">
        <v>6020005371</v>
      </c>
      <c r="C609" s="4" t="s">
        <v>1678</v>
      </c>
      <c r="D609" s="5" t="s">
        <v>1679</v>
      </c>
      <c r="E609" s="5" t="s">
        <v>1680</v>
      </c>
      <c r="F609" s="4" t="s">
        <v>69</v>
      </c>
      <c r="G609" s="46">
        <v>0</v>
      </c>
      <c r="H609" s="125">
        <v>71</v>
      </c>
      <c r="I609" s="7">
        <v>3.5</v>
      </c>
      <c r="J609" s="8">
        <f t="shared" si="39"/>
        <v>248.5</v>
      </c>
      <c r="K609" s="8">
        <f t="shared" si="38"/>
        <v>17.395000000000003</v>
      </c>
      <c r="L609" s="8">
        <f t="shared" si="36"/>
        <v>265.89999999999998</v>
      </c>
      <c r="M609" s="8">
        <f t="shared" si="37"/>
        <v>265.89999999999998</v>
      </c>
      <c r="N609" s="7">
        <v>265.89999999999998</v>
      </c>
      <c r="O609" s="1"/>
      <c r="P609" s="1">
        <v>1</v>
      </c>
      <c r="AB609" s="1"/>
    </row>
    <row r="610" spans="1:28" ht="24" customHeight="1" x14ac:dyDescent="0.4">
      <c r="A610" s="2">
        <v>606</v>
      </c>
      <c r="B610" s="3">
        <v>6020005372</v>
      </c>
      <c r="C610" s="4" t="s">
        <v>1681</v>
      </c>
      <c r="D610" s="5" t="s">
        <v>1673</v>
      </c>
      <c r="E610" s="5" t="s">
        <v>1682</v>
      </c>
      <c r="F610" s="6" t="s">
        <v>69</v>
      </c>
      <c r="G610" s="46">
        <v>0</v>
      </c>
      <c r="H610" s="125">
        <v>25</v>
      </c>
      <c r="I610" s="7">
        <v>3.5</v>
      </c>
      <c r="J610" s="8">
        <f t="shared" si="39"/>
        <v>87.5</v>
      </c>
      <c r="K610" s="8">
        <f t="shared" si="38"/>
        <v>6.1250000000000009</v>
      </c>
      <c r="L610" s="8">
        <f t="shared" si="36"/>
        <v>93.63000000000001</v>
      </c>
      <c r="M610" s="8">
        <f t="shared" si="37"/>
        <v>93.63000000000001</v>
      </c>
      <c r="N610" s="7">
        <v>93.63</v>
      </c>
      <c r="O610" s="1"/>
      <c r="P610" s="1">
        <v>0</v>
      </c>
      <c r="AB610" s="1"/>
    </row>
    <row r="611" spans="1:28" ht="24" customHeight="1" x14ac:dyDescent="0.4">
      <c r="A611" s="2">
        <v>607</v>
      </c>
      <c r="B611" s="3">
        <v>6020005373</v>
      </c>
      <c r="C611" s="4" t="s">
        <v>1683</v>
      </c>
      <c r="D611" s="5" t="s">
        <v>1684</v>
      </c>
      <c r="E611" s="5" t="s">
        <v>1685</v>
      </c>
      <c r="F611" s="4" t="s">
        <v>3347</v>
      </c>
      <c r="G611" s="46">
        <v>2820</v>
      </c>
      <c r="H611" s="125">
        <v>67</v>
      </c>
      <c r="I611" s="7">
        <v>3.5</v>
      </c>
      <c r="J611" s="8">
        <f t="shared" si="39"/>
        <v>234.5</v>
      </c>
      <c r="K611" s="8">
        <f t="shared" si="38"/>
        <v>16.415000000000003</v>
      </c>
      <c r="L611" s="8">
        <f t="shared" si="36"/>
        <v>250.92</v>
      </c>
      <c r="M611" s="8">
        <f t="shared" si="37"/>
        <v>3070.92</v>
      </c>
      <c r="N611" s="7">
        <v>3070.92</v>
      </c>
      <c r="O611" s="1"/>
      <c r="P611" s="1">
        <v>1</v>
      </c>
      <c r="AB611" s="1"/>
    </row>
    <row r="612" spans="1:28" ht="24" customHeight="1" x14ac:dyDescent="0.4">
      <c r="A612" s="2">
        <v>608</v>
      </c>
      <c r="B612" s="3">
        <v>6020005374</v>
      </c>
      <c r="C612" s="4" t="s">
        <v>1686</v>
      </c>
      <c r="D612" s="5" t="s">
        <v>1687</v>
      </c>
      <c r="E612" s="5" t="s">
        <v>1688</v>
      </c>
      <c r="F612" s="4" t="s">
        <v>3362</v>
      </c>
      <c r="G612" s="46">
        <v>134.83000000000001</v>
      </c>
      <c r="H612" s="125">
        <v>3</v>
      </c>
      <c r="I612" s="7">
        <v>3.5</v>
      </c>
      <c r="J612" s="8">
        <f t="shared" si="39"/>
        <v>10.5</v>
      </c>
      <c r="K612" s="8">
        <f t="shared" si="38"/>
        <v>0.7350000000000001</v>
      </c>
      <c r="L612" s="8">
        <f t="shared" si="36"/>
        <v>11.24</v>
      </c>
      <c r="M612" s="8">
        <f t="shared" si="37"/>
        <v>146.07000000000002</v>
      </c>
      <c r="N612" s="7">
        <v>146.07</v>
      </c>
      <c r="O612" s="1"/>
      <c r="P612" s="1">
        <v>0</v>
      </c>
      <c r="AB612" s="1"/>
    </row>
    <row r="613" spans="1:28" ht="24" customHeight="1" x14ac:dyDescent="0.4">
      <c r="A613" s="2">
        <v>609</v>
      </c>
      <c r="B613" s="3">
        <v>6020005375</v>
      </c>
      <c r="C613" s="4" t="s">
        <v>1689</v>
      </c>
      <c r="D613" s="5" t="s">
        <v>1687</v>
      </c>
      <c r="E613" s="5" t="s">
        <v>1690</v>
      </c>
      <c r="F613" s="4" t="s">
        <v>3388</v>
      </c>
      <c r="G613" s="46">
        <v>385.76</v>
      </c>
      <c r="H613" s="125">
        <v>15</v>
      </c>
      <c r="I613" s="7">
        <v>3.5</v>
      </c>
      <c r="J613" s="8">
        <f t="shared" si="39"/>
        <v>52.5</v>
      </c>
      <c r="K613" s="8">
        <f t="shared" si="38"/>
        <v>3.6750000000000003</v>
      </c>
      <c r="L613" s="8">
        <f t="shared" si="36"/>
        <v>56.18</v>
      </c>
      <c r="M613" s="8">
        <f t="shared" si="37"/>
        <v>441.94</v>
      </c>
      <c r="N613" s="7">
        <v>441.94</v>
      </c>
      <c r="O613" s="1"/>
      <c r="P613" s="1">
        <v>1</v>
      </c>
      <c r="AB613" s="1"/>
    </row>
    <row r="614" spans="1:28" ht="24" customHeight="1" x14ac:dyDescent="0.4">
      <c r="A614" s="2">
        <v>610</v>
      </c>
      <c r="B614" s="3">
        <v>6020005376</v>
      </c>
      <c r="C614" s="4" t="s">
        <v>1691</v>
      </c>
      <c r="D614" s="5" t="s">
        <v>1692</v>
      </c>
      <c r="E614" s="5" t="s">
        <v>1693</v>
      </c>
      <c r="F614" s="4" t="s">
        <v>3355</v>
      </c>
      <c r="G614" s="46">
        <v>67.45</v>
      </c>
      <c r="H614" s="125">
        <v>16</v>
      </c>
      <c r="I614" s="7">
        <v>3.5</v>
      </c>
      <c r="J614" s="8">
        <f t="shared" si="39"/>
        <v>56</v>
      </c>
      <c r="K614" s="8">
        <f t="shared" si="38"/>
        <v>3.9200000000000004</v>
      </c>
      <c r="L614" s="8">
        <f t="shared" si="36"/>
        <v>59.92</v>
      </c>
      <c r="M614" s="8">
        <f t="shared" si="37"/>
        <v>127.37</v>
      </c>
      <c r="N614" s="7">
        <v>127.37</v>
      </c>
      <c r="O614" s="1"/>
      <c r="P614" s="1">
        <v>0</v>
      </c>
      <c r="AB614" s="1"/>
    </row>
    <row r="615" spans="1:28" ht="24" customHeight="1" x14ac:dyDescent="0.4">
      <c r="A615" s="2">
        <v>611</v>
      </c>
      <c r="B615" s="3">
        <v>6020005377</v>
      </c>
      <c r="C615" s="4" t="s">
        <v>1694</v>
      </c>
      <c r="D615" s="5" t="s">
        <v>1695</v>
      </c>
      <c r="E615" s="5" t="s">
        <v>1696</v>
      </c>
      <c r="F615" s="4" t="s">
        <v>3347</v>
      </c>
      <c r="G615" s="46">
        <v>1014.92</v>
      </c>
      <c r="H615" s="125">
        <v>31</v>
      </c>
      <c r="I615" s="7">
        <v>3.5</v>
      </c>
      <c r="J615" s="8">
        <f t="shared" si="39"/>
        <v>108.5</v>
      </c>
      <c r="K615" s="8">
        <f t="shared" si="38"/>
        <v>7.5950000000000006</v>
      </c>
      <c r="L615" s="8">
        <f t="shared" si="36"/>
        <v>116.10000000000001</v>
      </c>
      <c r="M615" s="8">
        <f t="shared" si="37"/>
        <v>1131.02</v>
      </c>
      <c r="N615" s="7">
        <v>1131.02</v>
      </c>
      <c r="O615" s="1"/>
      <c r="P615" s="1">
        <v>1</v>
      </c>
      <c r="AB615" s="1"/>
    </row>
    <row r="616" spans="1:28" ht="24" customHeight="1" x14ac:dyDescent="0.4">
      <c r="A616" s="2">
        <v>612</v>
      </c>
      <c r="B616" s="3">
        <v>6020005378</v>
      </c>
      <c r="C616" s="4" t="s">
        <v>1697</v>
      </c>
      <c r="D616" s="5" t="s">
        <v>1698</v>
      </c>
      <c r="E616" s="5" t="s">
        <v>1699</v>
      </c>
      <c r="F616" s="4" t="s">
        <v>3347</v>
      </c>
      <c r="G616" s="46">
        <v>1602.88</v>
      </c>
      <c r="H616" s="125">
        <v>32</v>
      </c>
      <c r="I616" s="7">
        <v>3.5</v>
      </c>
      <c r="J616" s="8">
        <f t="shared" si="39"/>
        <v>112</v>
      </c>
      <c r="K616" s="8">
        <f t="shared" si="38"/>
        <v>7.8400000000000007</v>
      </c>
      <c r="L616" s="8">
        <f t="shared" si="36"/>
        <v>119.84</v>
      </c>
      <c r="M616" s="8">
        <f t="shared" si="37"/>
        <v>1722.72</v>
      </c>
      <c r="N616" s="7">
        <v>1722.72</v>
      </c>
      <c r="O616" s="1"/>
      <c r="P616" s="1">
        <v>0</v>
      </c>
      <c r="AB616" s="1"/>
    </row>
    <row r="617" spans="1:28" ht="24" customHeight="1" x14ac:dyDescent="0.4">
      <c r="A617" s="2">
        <v>613</v>
      </c>
      <c r="B617" s="3">
        <v>6020005379</v>
      </c>
      <c r="C617" s="4" t="s">
        <v>1700</v>
      </c>
      <c r="D617" s="5" t="s">
        <v>1701</v>
      </c>
      <c r="E617" s="5" t="s">
        <v>1702</v>
      </c>
      <c r="F617" s="4" t="s">
        <v>3347</v>
      </c>
      <c r="G617" s="46">
        <v>1891.26</v>
      </c>
      <c r="H617" s="125">
        <v>45</v>
      </c>
      <c r="I617" s="7">
        <v>3.5</v>
      </c>
      <c r="J617" s="8">
        <f t="shared" si="39"/>
        <v>157.5</v>
      </c>
      <c r="K617" s="8">
        <f t="shared" si="38"/>
        <v>11.025</v>
      </c>
      <c r="L617" s="8">
        <f t="shared" si="36"/>
        <v>168.53</v>
      </c>
      <c r="M617" s="8">
        <f t="shared" si="37"/>
        <v>2059.79</v>
      </c>
      <c r="N617" s="7">
        <v>2059.79</v>
      </c>
      <c r="O617" s="1"/>
      <c r="P617" s="1">
        <v>1</v>
      </c>
      <c r="AB617" s="1"/>
    </row>
    <row r="618" spans="1:28" ht="24" customHeight="1" x14ac:dyDescent="0.4">
      <c r="A618" s="2">
        <v>614</v>
      </c>
      <c r="B618" s="3">
        <v>6020005380</v>
      </c>
      <c r="C618" s="4" t="s">
        <v>1703</v>
      </c>
      <c r="D618" s="5" t="s">
        <v>1704</v>
      </c>
      <c r="E618" s="5" t="s">
        <v>1705</v>
      </c>
      <c r="F618" s="4" t="s">
        <v>3347</v>
      </c>
      <c r="G618" s="46">
        <v>3119.61</v>
      </c>
      <c r="H618" s="125">
        <v>25</v>
      </c>
      <c r="I618" s="7">
        <v>3.5</v>
      </c>
      <c r="J618" s="8">
        <f t="shared" si="39"/>
        <v>87.5</v>
      </c>
      <c r="K618" s="8">
        <f t="shared" si="38"/>
        <v>6.1250000000000009</v>
      </c>
      <c r="L618" s="8">
        <f t="shared" si="36"/>
        <v>93.63000000000001</v>
      </c>
      <c r="M618" s="8">
        <f t="shared" si="37"/>
        <v>3213.2400000000002</v>
      </c>
      <c r="N618" s="7">
        <v>3213.24</v>
      </c>
      <c r="O618" s="1"/>
      <c r="P618" s="1">
        <v>0</v>
      </c>
      <c r="AB618" s="1"/>
    </row>
    <row r="619" spans="1:28" ht="24" customHeight="1" x14ac:dyDescent="0.4">
      <c r="A619" s="2">
        <v>615</v>
      </c>
      <c r="B619" s="3">
        <v>6020005381</v>
      </c>
      <c r="C619" s="4" t="s">
        <v>1706</v>
      </c>
      <c r="D619" s="5" t="s">
        <v>1707</v>
      </c>
      <c r="E619" s="5" t="s">
        <v>1708</v>
      </c>
      <c r="F619" s="4" t="s">
        <v>3347</v>
      </c>
      <c r="G619" s="46">
        <v>262.17</v>
      </c>
      <c r="H619" s="125">
        <v>5</v>
      </c>
      <c r="I619" s="7">
        <v>3.5</v>
      </c>
      <c r="J619" s="8">
        <f t="shared" si="39"/>
        <v>17.5</v>
      </c>
      <c r="K619" s="8">
        <f t="shared" si="38"/>
        <v>1.2250000000000001</v>
      </c>
      <c r="L619" s="8">
        <f t="shared" si="36"/>
        <v>18.73</v>
      </c>
      <c r="M619" s="8">
        <f t="shared" si="37"/>
        <v>280.90000000000003</v>
      </c>
      <c r="N619" s="7">
        <v>280.89999999999998</v>
      </c>
      <c r="O619" s="1"/>
      <c r="P619" s="1">
        <v>1</v>
      </c>
      <c r="AB619" s="1"/>
    </row>
    <row r="620" spans="1:28" ht="24" customHeight="1" x14ac:dyDescent="0.4">
      <c r="A620" s="2">
        <v>616</v>
      </c>
      <c r="B620" s="3">
        <v>6020005382</v>
      </c>
      <c r="C620" s="4" t="s">
        <v>1710</v>
      </c>
      <c r="D620" s="5" t="s">
        <v>1711</v>
      </c>
      <c r="E620" s="5" t="s">
        <v>1712</v>
      </c>
      <c r="F620" s="4" t="s">
        <v>69</v>
      </c>
      <c r="G620" s="46">
        <v>0</v>
      </c>
      <c r="H620" s="125">
        <v>6</v>
      </c>
      <c r="I620" s="7">
        <v>3.5</v>
      </c>
      <c r="J620" s="8">
        <f t="shared" si="39"/>
        <v>21</v>
      </c>
      <c r="K620" s="8">
        <f t="shared" si="38"/>
        <v>1.4700000000000002</v>
      </c>
      <c r="L620" s="8">
        <f t="shared" si="36"/>
        <v>22.47</v>
      </c>
      <c r="M620" s="8">
        <f t="shared" si="37"/>
        <v>22.47</v>
      </c>
      <c r="N620" s="7">
        <v>22.47</v>
      </c>
      <c r="O620" s="1"/>
      <c r="P620" s="1">
        <v>0</v>
      </c>
      <c r="AB620" s="1"/>
    </row>
    <row r="621" spans="1:28" ht="24" customHeight="1" x14ac:dyDescent="0.4">
      <c r="A621" s="2">
        <v>617</v>
      </c>
      <c r="B621" s="3">
        <v>6020005383</v>
      </c>
      <c r="C621" s="4" t="s">
        <v>1713</v>
      </c>
      <c r="D621" s="5" t="s">
        <v>1714</v>
      </c>
      <c r="E621" s="5" t="s">
        <v>1715</v>
      </c>
      <c r="F621" s="4" t="s">
        <v>3347</v>
      </c>
      <c r="G621" s="46">
        <v>1123.51</v>
      </c>
      <c r="H621" s="125">
        <v>13</v>
      </c>
      <c r="I621" s="7">
        <v>3.5</v>
      </c>
      <c r="J621" s="8">
        <f t="shared" si="39"/>
        <v>45.5</v>
      </c>
      <c r="K621" s="8">
        <f t="shared" si="38"/>
        <v>3.1850000000000005</v>
      </c>
      <c r="L621" s="8">
        <f t="shared" si="36"/>
        <v>48.69</v>
      </c>
      <c r="M621" s="8">
        <f t="shared" si="37"/>
        <v>1172.2</v>
      </c>
      <c r="N621" s="7">
        <v>1172.2</v>
      </c>
      <c r="O621" s="1"/>
      <c r="P621" s="1">
        <v>1</v>
      </c>
      <c r="AB621" s="1"/>
    </row>
    <row r="622" spans="1:28" ht="24" customHeight="1" x14ac:dyDescent="0.4">
      <c r="A622" s="2">
        <v>618</v>
      </c>
      <c r="B622" s="3">
        <v>6020005384</v>
      </c>
      <c r="C622" s="4" t="s">
        <v>1716</v>
      </c>
      <c r="D622" s="5" t="s">
        <v>1717</v>
      </c>
      <c r="E622" s="5" t="s">
        <v>1718</v>
      </c>
      <c r="F622" s="4" t="s">
        <v>3347</v>
      </c>
      <c r="G622" s="46">
        <v>2037.29</v>
      </c>
      <c r="H622" s="125">
        <v>49</v>
      </c>
      <c r="I622" s="7">
        <v>3.5</v>
      </c>
      <c r="J622" s="8">
        <f t="shared" si="39"/>
        <v>171.5</v>
      </c>
      <c r="K622" s="8">
        <f t="shared" si="38"/>
        <v>12.005000000000001</v>
      </c>
      <c r="L622" s="8">
        <f t="shared" si="36"/>
        <v>183.51</v>
      </c>
      <c r="M622" s="8">
        <f t="shared" si="37"/>
        <v>2220.8000000000002</v>
      </c>
      <c r="N622" s="7">
        <v>2220.8000000000002</v>
      </c>
      <c r="O622" s="1"/>
      <c r="P622" s="1">
        <v>0</v>
      </c>
      <c r="AB622" s="1"/>
    </row>
    <row r="623" spans="1:28" ht="24" customHeight="1" x14ac:dyDescent="0.4">
      <c r="A623" s="2">
        <v>619</v>
      </c>
      <c r="B623" s="3">
        <v>6020005385</v>
      </c>
      <c r="C623" s="4" t="s">
        <v>1719</v>
      </c>
      <c r="D623" s="5" t="s">
        <v>1720</v>
      </c>
      <c r="E623" s="5" t="s">
        <v>1721</v>
      </c>
      <c r="F623" s="4" t="s">
        <v>3347</v>
      </c>
      <c r="G623" s="46">
        <v>782.72</v>
      </c>
      <c r="H623" s="125">
        <v>15</v>
      </c>
      <c r="I623" s="7">
        <v>3.5</v>
      </c>
      <c r="J623" s="8">
        <f t="shared" si="39"/>
        <v>52.5</v>
      </c>
      <c r="K623" s="8">
        <f t="shared" si="38"/>
        <v>3.6750000000000003</v>
      </c>
      <c r="L623" s="8">
        <f t="shared" si="36"/>
        <v>56.18</v>
      </c>
      <c r="M623" s="8">
        <f t="shared" si="37"/>
        <v>838.9</v>
      </c>
      <c r="N623" s="7">
        <v>838.9</v>
      </c>
      <c r="O623" s="1"/>
      <c r="P623" s="1">
        <v>1</v>
      </c>
      <c r="AB623" s="1"/>
    </row>
    <row r="624" spans="1:28" ht="24" customHeight="1" x14ac:dyDescent="0.4">
      <c r="A624" s="2">
        <v>620</v>
      </c>
      <c r="B624" s="3">
        <v>6020005386</v>
      </c>
      <c r="C624" s="4" t="s">
        <v>1722</v>
      </c>
      <c r="D624" s="5" t="s">
        <v>765</v>
      </c>
      <c r="E624" s="5" t="s">
        <v>1723</v>
      </c>
      <c r="F624" s="4" t="s">
        <v>3363</v>
      </c>
      <c r="G624" s="46">
        <v>486.85</v>
      </c>
      <c r="H624" s="125">
        <v>55</v>
      </c>
      <c r="I624" s="7">
        <v>3.5</v>
      </c>
      <c r="J624" s="8">
        <f t="shared" si="39"/>
        <v>192.5</v>
      </c>
      <c r="K624" s="8">
        <f t="shared" si="38"/>
        <v>13.475000000000001</v>
      </c>
      <c r="L624" s="8">
        <f t="shared" si="36"/>
        <v>205.98</v>
      </c>
      <c r="M624" s="8">
        <f t="shared" si="37"/>
        <v>692.83</v>
      </c>
      <c r="N624" s="7">
        <v>692.83</v>
      </c>
      <c r="O624" s="1"/>
      <c r="P624" s="1">
        <v>0</v>
      </c>
      <c r="AB624" s="1"/>
    </row>
    <row r="625" spans="1:28" ht="24" customHeight="1" x14ac:dyDescent="0.4">
      <c r="A625" s="2">
        <v>621</v>
      </c>
      <c r="B625" s="3">
        <v>6020005387</v>
      </c>
      <c r="C625" s="4" t="s">
        <v>1724</v>
      </c>
      <c r="D625" s="5" t="s">
        <v>765</v>
      </c>
      <c r="E625" s="5" t="s">
        <v>1725</v>
      </c>
      <c r="F625" s="4" t="s">
        <v>3347</v>
      </c>
      <c r="G625" s="46">
        <v>524.32000000000005</v>
      </c>
      <c r="H625" s="125">
        <v>13</v>
      </c>
      <c r="I625" s="7">
        <v>3.5</v>
      </c>
      <c r="J625" s="8">
        <f t="shared" si="39"/>
        <v>45.5</v>
      </c>
      <c r="K625" s="8">
        <f t="shared" si="38"/>
        <v>3.1850000000000005</v>
      </c>
      <c r="L625" s="8">
        <f t="shared" si="36"/>
        <v>48.69</v>
      </c>
      <c r="M625" s="8">
        <f t="shared" si="37"/>
        <v>573.01</v>
      </c>
      <c r="N625" s="7">
        <v>573.01</v>
      </c>
      <c r="O625" s="1"/>
      <c r="P625" s="1">
        <v>1</v>
      </c>
      <c r="AB625" s="1"/>
    </row>
    <row r="626" spans="1:28" ht="24" customHeight="1" x14ac:dyDescent="0.4">
      <c r="A626" s="2">
        <v>622</v>
      </c>
      <c r="B626" s="3">
        <v>6020005388</v>
      </c>
      <c r="C626" s="4" t="s">
        <v>1726</v>
      </c>
      <c r="D626" s="5" t="s">
        <v>1727</v>
      </c>
      <c r="E626" s="5" t="s">
        <v>1728</v>
      </c>
      <c r="F626" s="4" t="s">
        <v>3347</v>
      </c>
      <c r="G626" s="46">
        <v>2243.2600000000002</v>
      </c>
      <c r="H626" s="125">
        <v>43</v>
      </c>
      <c r="I626" s="7">
        <v>3.5</v>
      </c>
      <c r="J626" s="8">
        <f t="shared" si="39"/>
        <v>150.5</v>
      </c>
      <c r="K626" s="8">
        <f t="shared" si="38"/>
        <v>10.535</v>
      </c>
      <c r="L626" s="8">
        <f t="shared" si="36"/>
        <v>161.04</v>
      </c>
      <c r="M626" s="8">
        <f t="shared" si="37"/>
        <v>2404.3000000000002</v>
      </c>
      <c r="N626" s="7">
        <v>2404.3000000000002</v>
      </c>
      <c r="O626" s="1"/>
      <c r="P626" s="1">
        <v>0</v>
      </c>
      <c r="AB626" s="1"/>
    </row>
    <row r="627" spans="1:28" ht="24" customHeight="1" x14ac:dyDescent="0.4">
      <c r="A627" s="2">
        <v>623</v>
      </c>
      <c r="B627" s="3">
        <v>6020005389</v>
      </c>
      <c r="C627" s="4" t="s">
        <v>1729</v>
      </c>
      <c r="D627" s="5" t="s">
        <v>1727</v>
      </c>
      <c r="E627" s="5" t="s">
        <v>1730</v>
      </c>
      <c r="F627" s="4" t="s">
        <v>3347</v>
      </c>
      <c r="G627" s="46">
        <v>284.64</v>
      </c>
      <c r="H627" s="125">
        <v>6</v>
      </c>
      <c r="I627" s="7">
        <v>3.5</v>
      </c>
      <c r="J627" s="8">
        <f t="shared" si="39"/>
        <v>21</v>
      </c>
      <c r="K627" s="8">
        <f t="shared" si="38"/>
        <v>1.4700000000000002</v>
      </c>
      <c r="L627" s="8">
        <f t="shared" si="36"/>
        <v>22.47</v>
      </c>
      <c r="M627" s="8">
        <f t="shared" si="37"/>
        <v>307.11</v>
      </c>
      <c r="N627" s="7">
        <v>307.11</v>
      </c>
      <c r="O627" s="1"/>
      <c r="P627" s="1">
        <v>1</v>
      </c>
      <c r="AB627" s="1"/>
    </row>
    <row r="628" spans="1:28" ht="24" customHeight="1" x14ac:dyDescent="0.4">
      <c r="A628" s="2">
        <v>624</v>
      </c>
      <c r="B628" s="3">
        <v>6020005390</v>
      </c>
      <c r="C628" s="4" t="s">
        <v>1731</v>
      </c>
      <c r="D628" s="5" t="s">
        <v>1732</v>
      </c>
      <c r="E628" s="5" t="s">
        <v>1733</v>
      </c>
      <c r="F628" s="4" t="s">
        <v>3347</v>
      </c>
      <c r="G628" s="46">
        <v>1898.74</v>
      </c>
      <c r="H628" s="125">
        <v>35</v>
      </c>
      <c r="I628" s="7">
        <v>3.5</v>
      </c>
      <c r="J628" s="8">
        <f t="shared" si="39"/>
        <v>122.5</v>
      </c>
      <c r="K628" s="8">
        <f t="shared" si="38"/>
        <v>8.5750000000000011</v>
      </c>
      <c r="L628" s="8">
        <f t="shared" si="36"/>
        <v>131.07999999999998</v>
      </c>
      <c r="M628" s="8">
        <f t="shared" si="37"/>
        <v>2029.82</v>
      </c>
      <c r="N628" s="7">
        <v>2029.82</v>
      </c>
      <c r="O628" s="1"/>
      <c r="P628" s="1">
        <v>0</v>
      </c>
      <c r="AB628" s="1"/>
    </row>
    <row r="629" spans="1:28" ht="24" customHeight="1" x14ac:dyDescent="0.4">
      <c r="A629" s="2">
        <v>625</v>
      </c>
      <c r="B629" s="3">
        <v>6020005391</v>
      </c>
      <c r="C629" s="4" t="s">
        <v>1734</v>
      </c>
      <c r="D629" s="5" t="s">
        <v>1735</v>
      </c>
      <c r="E629" s="5" t="s">
        <v>1736</v>
      </c>
      <c r="F629" s="4" t="s">
        <v>3358</v>
      </c>
      <c r="G629" s="46">
        <v>501.85</v>
      </c>
      <c r="H629" s="125">
        <v>29</v>
      </c>
      <c r="I629" s="7">
        <v>3.5</v>
      </c>
      <c r="J629" s="8">
        <f t="shared" si="39"/>
        <v>101.5</v>
      </c>
      <c r="K629" s="8">
        <f t="shared" si="38"/>
        <v>7.1050000000000004</v>
      </c>
      <c r="L629" s="8">
        <f t="shared" si="36"/>
        <v>108.61</v>
      </c>
      <c r="M629" s="8">
        <f t="shared" si="37"/>
        <v>610.46</v>
      </c>
      <c r="N629" s="7">
        <v>610.46</v>
      </c>
      <c r="O629" s="1"/>
      <c r="P629" s="1">
        <v>1</v>
      </c>
      <c r="AB629" s="1"/>
    </row>
    <row r="630" spans="1:28" ht="24" customHeight="1" x14ac:dyDescent="0.4">
      <c r="A630" s="2">
        <v>626</v>
      </c>
      <c r="B630" s="3">
        <v>6020005392</v>
      </c>
      <c r="C630" s="4" t="s">
        <v>1737</v>
      </c>
      <c r="D630" s="5" t="s">
        <v>1738</v>
      </c>
      <c r="E630" s="5" t="s">
        <v>1739</v>
      </c>
      <c r="F630" s="9" t="s">
        <v>69</v>
      </c>
      <c r="G630" s="46">
        <v>0</v>
      </c>
      <c r="H630" s="125">
        <v>36</v>
      </c>
      <c r="I630" s="7">
        <v>3.5</v>
      </c>
      <c r="J630" s="8">
        <f t="shared" si="39"/>
        <v>126</v>
      </c>
      <c r="K630" s="8">
        <f t="shared" si="38"/>
        <v>8.82</v>
      </c>
      <c r="L630" s="8">
        <f t="shared" si="36"/>
        <v>134.82</v>
      </c>
      <c r="M630" s="8">
        <f t="shared" si="37"/>
        <v>134.82</v>
      </c>
      <c r="N630" s="7">
        <v>134.82</v>
      </c>
      <c r="O630" s="1"/>
      <c r="P630" s="1">
        <v>0</v>
      </c>
      <c r="AB630" s="1"/>
    </row>
    <row r="631" spans="1:28" ht="24" customHeight="1" x14ac:dyDescent="0.4">
      <c r="A631" s="2">
        <v>627</v>
      </c>
      <c r="B631" s="3">
        <v>6020005393</v>
      </c>
      <c r="C631" s="4" t="s">
        <v>1740</v>
      </c>
      <c r="D631" s="5" t="s">
        <v>1741</v>
      </c>
      <c r="E631" s="5" t="s">
        <v>1742</v>
      </c>
      <c r="F631" s="4" t="s">
        <v>3350</v>
      </c>
      <c r="G631" s="46">
        <v>273.39</v>
      </c>
      <c r="H631" s="125">
        <v>31</v>
      </c>
      <c r="I631" s="7">
        <v>3.5</v>
      </c>
      <c r="J631" s="8">
        <f t="shared" si="39"/>
        <v>108.5</v>
      </c>
      <c r="K631" s="8">
        <f t="shared" si="38"/>
        <v>7.5950000000000006</v>
      </c>
      <c r="L631" s="8">
        <f t="shared" si="36"/>
        <v>116.10000000000001</v>
      </c>
      <c r="M631" s="8">
        <f t="shared" si="37"/>
        <v>389.49</v>
      </c>
      <c r="N631" s="7">
        <v>389.49</v>
      </c>
      <c r="O631" s="1"/>
      <c r="P631" s="1">
        <v>1</v>
      </c>
      <c r="AB631" s="1"/>
    </row>
    <row r="632" spans="1:28" ht="24" customHeight="1" x14ac:dyDescent="0.4">
      <c r="A632" s="2">
        <v>628</v>
      </c>
      <c r="B632" s="3">
        <v>6020005394</v>
      </c>
      <c r="C632" s="4" t="s">
        <v>1743</v>
      </c>
      <c r="D632" s="5" t="s">
        <v>1744</v>
      </c>
      <c r="E632" s="5" t="s">
        <v>1745</v>
      </c>
      <c r="F632" s="4" t="s">
        <v>3249</v>
      </c>
      <c r="G632" s="46">
        <v>404.48</v>
      </c>
      <c r="H632" s="125">
        <v>1</v>
      </c>
      <c r="I632" s="7">
        <v>3.5</v>
      </c>
      <c r="J632" s="8">
        <f t="shared" si="39"/>
        <v>3.5</v>
      </c>
      <c r="K632" s="8">
        <f t="shared" si="38"/>
        <v>0.24500000000000002</v>
      </c>
      <c r="L632" s="8">
        <f t="shared" si="36"/>
        <v>3.75</v>
      </c>
      <c r="M632" s="8">
        <f t="shared" si="37"/>
        <v>408.23</v>
      </c>
      <c r="N632" s="7">
        <v>408.23</v>
      </c>
      <c r="O632" s="1"/>
      <c r="P632" s="1">
        <v>0</v>
      </c>
      <c r="AB632" s="1"/>
    </row>
    <row r="633" spans="1:28" ht="24" customHeight="1" x14ac:dyDescent="0.4">
      <c r="A633" s="2">
        <v>629</v>
      </c>
      <c r="B633" s="3">
        <v>6020005395</v>
      </c>
      <c r="C633" s="4" t="s">
        <v>1746</v>
      </c>
      <c r="D633" s="5" t="s">
        <v>1747</v>
      </c>
      <c r="E633" s="5" t="s">
        <v>1748</v>
      </c>
      <c r="F633" s="4" t="s">
        <v>3347</v>
      </c>
      <c r="G633" s="46">
        <v>685.35</v>
      </c>
      <c r="H633" s="125">
        <v>18</v>
      </c>
      <c r="I633" s="7">
        <v>3.5</v>
      </c>
      <c r="J633" s="8">
        <f t="shared" si="39"/>
        <v>63</v>
      </c>
      <c r="K633" s="8">
        <f t="shared" si="38"/>
        <v>4.41</v>
      </c>
      <c r="L633" s="8">
        <f t="shared" si="36"/>
        <v>67.41</v>
      </c>
      <c r="M633" s="8">
        <f t="shared" si="37"/>
        <v>752.76</v>
      </c>
      <c r="N633" s="7">
        <v>752.76</v>
      </c>
      <c r="O633" s="1"/>
      <c r="P633" s="1">
        <v>1</v>
      </c>
      <c r="AB633" s="1"/>
    </row>
    <row r="634" spans="1:28" ht="24" customHeight="1" x14ac:dyDescent="0.4">
      <c r="A634" s="2">
        <v>630</v>
      </c>
      <c r="B634" s="3">
        <v>6020005396</v>
      </c>
      <c r="C634" s="4" t="s">
        <v>1749</v>
      </c>
      <c r="D634" s="5" t="s">
        <v>1750</v>
      </c>
      <c r="E634" s="5" t="s">
        <v>1751</v>
      </c>
      <c r="F634" s="4" t="s">
        <v>3347</v>
      </c>
      <c r="G634" s="46">
        <v>576.77</v>
      </c>
      <c r="H634" s="125">
        <v>12</v>
      </c>
      <c r="I634" s="7">
        <v>3.5</v>
      </c>
      <c r="J634" s="8">
        <f t="shared" si="39"/>
        <v>42</v>
      </c>
      <c r="K634" s="8">
        <f t="shared" si="38"/>
        <v>2.9400000000000004</v>
      </c>
      <c r="L634" s="8">
        <f t="shared" si="36"/>
        <v>44.94</v>
      </c>
      <c r="M634" s="8">
        <f t="shared" si="37"/>
        <v>621.71</v>
      </c>
      <c r="N634" s="7">
        <v>621.71</v>
      </c>
      <c r="O634" s="1"/>
      <c r="P634" s="1">
        <v>0</v>
      </c>
      <c r="AB634" s="1"/>
    </row>
    <row r="635" spans="1:28" ht="24" customHeight="1" x14ac:dyDescent="0.4">
      <c r="A635" s="2">
        <v>631</v>
      </c>
      <c r="B635" s="3">
        <v>6020005397</v>
      </c>
      <c r="C635" s="4" t="s">
        <v>1752</v>
      </c>
      <c r="D635" s="5" t="s">
        <v>1744</v>
      </c>
      <c r="E635" s="5" t="s">
        <v>1753</v>
      </c>
      <c r="F635" s="4" t="s">
        <v>3347</v>
      </c>
      <c r="G635" s="46">
        <v>764</v>
      </c>
      <c r="H635" s="125">
        <v>20</v>
      </c>
      <c r="I635" s="7">
        <v>3.5</v>
      </c>
      <c r="J635" s="8">
        <f t="shared" si="39"/>
        <v>70</v>
      </c>
      <c r="K635" s="8">
        <f t="shared" si="38"/>
        <v>4.9000000000000004</v>
      </c>
      <c r="L635" s="8">
        <f t="shared" si="36"/>
        <v>74.900000000000006</v>
      </c>
      <c r="M635" s="8">
        <f t="shared" si="37"/>
        <v>838.9</v>
      </c>
      <c r="N635" s="7">
        <v>838.9</v>
      </c>
      <c r="O635" s="1"/>
      <c r="P635" s="1">
        <v>1</v>
      </c>
      <c r="AB635" s="1"/>
    </row>
    <row r="636" spans="1:28" ht="24" customHeight="1" x14ac:dyDescent="0.4">
      <c r="A636" s="2">
        <v>632</v>
      </c>
      <c r="B636" s="3">
        <v>6020005398</v>
      </c>
      <c r="C636" s="4" t="s">
        <v>1754</v>
      </c>
      <c r="D636" s="5" t="s">
        <v>1744</v>
      </c>
      <c r="E636" s="5" t="s">
        <v>1755</v>
      </c>
      <c r="F636" s="4" t="s">
        <v>3347</v>
      </c>
      <c r="G636" s="46">
        <v>1307.04</v>
      </c>
      <c r="H636" s="125">
        <v>31</v>
      </c>
      <c r="I636" s="7">
        <v>3.5</v>
      </c>
      <c r="J636" s="8">
        <f t="shared" si="39"/>
        <v>108.5</v>
      </c>
      <c r="K636" s="8">
        <f t="shared" si="38"/>
        <v>7.5950000000000006</v>
      </c>
      <c r="L636" s="8">
        <f t="shared" si="36"/>
        <v>116.10000000000001</v>
      </c>
      <c r="M636" s="8">
        <f t="shared" si="37"/>
        <v>1423.1399999999999</v>
      </c>
      <c r="N636" s="7">
        <v>1423.14</v>
      </c>
      <c r="O636" s="1"/>
      <c r="P636" s="1">
        <v>0</v>
      </c>
      <c r="AB636" s="1"/>
    </row>
    <row r="637" spans="1:28" ht="24" customHeight="1" x14ac:dyDescent="0.4">
      <c r="A637" s="2">
        <v>633</v>
      </c>
      <c r="B637" s="3">
        <v>6020005399</v>
      </c>
      <c r="C637" s="4" t="s">
        <v>1756</v>
      </c>
      <c r="D637" s="5" t="s">
        <v>1757</v>
      </c>
      <c r="E637" s="5" t="s">
        <v>1758</v>
      </c>
      <c r="F637" s="4" t="s">
        <v>3347</v>
      </c>
      <c r="G637" s="46">
        <v>625.44000000000005</v>
      </c>
      <c r="H637" s="125">
        <v>9</v>
      </c>
      <c r="I637" s="7">
        <v>3.5</v>
      </c>
      <c r="J637" s="8">
        <f t="shared" si="39"/>
        <v>31.5</v>
      </c>
      <c r="K637" s="8">
        <f t="shared" si="38"/>
        <v>2.2050000000000001</v>
      </c>
      <c r="L637" s="8">
        <f t="shared" si="36"/>
        <v>33.71</v>
      </c>
      <c r="M637" s="8">
        <f t="shared" si="37"/>
        <v>659.15000000000009</v>
      </c>
      <c r="N637" s="7">
        <v>659.16</v>
      </c>
      <c r="O637" s="1"/>
      <c r="P637" s="1">
        <v>1</v>
      </c>
      <c r="AB637" s="1"/>
    </row>
    <row r="638" spans="1:28" ht="24" customHeight="1" x14ac:dyDescent="0.4">
      <c r="A638" s="2">
        <v>634</v>
      </c>
      <c r="B638" s="3">
        <v>6020005400</v>
      </c>
      <c r="C638" s="4" t="s">
        <v>1759</v>
      </c>
      <c r="D638" s="5" t="s">
        <v>1760</v>
      </c>
      <c r="E638" s="5" t="s">
        <v>1761</v>
      </c>
      <c r="F638" s="4" t="s">
        <v>3347</v>
      </c>
      <c r="G638" s="46">
        <v>621.70000000000005</v>
      </c>
      <c r="H638" s="125">
        <v>19</v>
      </c>
      <c r="I638" s="7">
        <v>3.5</v>
      </c>
      <c r="J638" s="8">
        <f t="shared" si="39"/>
        <v>66.5</v>
      </c>
      <c r="K638" s="8">
        <f t="shared" si="38"/>
        <v>4.6550000000000002</v>
      </c>
      <c r="L638" s="8">
        <f t="shared" si="36"/>
        <v>71.160000000000011</v>
      </c>
      <c r="M638" s="8">
        <f t="shared" si="37"/>
        <v>692.86</v>
      </c>
      <c r="N638" s="7">
        <v>692.86</v>
      </c>
      <c r="O638" s="1"/>
      <c r="P638" s="1">
        <v>0</v>
      </c>
      <c r="AB638" s="1"/>
    </row>
    <row r="639" spans="1:28" ht="24" customHeight="1" x14ac:dyDescent="0.4">
      <c r="A639" s="2">
        <v>635</v>
      </c>
      <c r="B639" s="3">
        <v>6020005401</v>
      </c>
      <c r="C639" s="4" t="s">
        <v>1762</v>
      </c>
      <c r="D639" s="5" t="s">
        <v>1763</v>
      </c>
      <c r="E639" s="5" t="s">
        <v>1764</v>
      </c>
      <c r="F639" s="4" t="s">
        <v>3347</v>
      </c>
      <c r="G639" s="46">
        <v>835.16</v>
      </c>
      <c r="H639" s="125">
        <v>2</v>
      </c>
      <c r="I639" s="7">
        <v>3.5</v>
      </c>
      <c r="J639" s="8">
        <f t="shared" si="39"/>
        <v>7</v>
      </c>
      <c r="K639" s="8">
        <f t="shared" si="38"/>
        <v>0.49000000000000005</v>
      </c>
      <c r="L639" s="8">
        <f t="shared" si="36"/>
        <v>7.49</v>
      </c>
      <c r="M639" s="8">
        <f t="shared" si="37"/>
        <v>842.65</v>
      </c>
      <c r="N639" s="7">
        <v>842.65</v>
      </c>
      <c r="O639" s="1"/>
      <c r="P639" s="1">
        <v>1</v>
      </c>
      <c r="AB639" s="1"/>
    </row>
    <row r="640" spans="1:28" ht="24" customHeight="1" x14ac:dyDescent="0.4">
      <c r="A640" s="2">
        <v>636</v>
      </c>
      <c r="B640" s="3">
        <v>6020005402</v>
      </c>
      <c r="C640" s="4" t="s">
        <v>1765</v>
      </c>
      <c r="D640" s="5" t="s">
        <v>1766</v>
      </c>
      <c r="E640" s="5" t="s">
        <v>1767</v>
      </c>
      <c r="F640" s="4" t="s">
        <v>3347</v>
      </c>
      <c r="G640" s="46">
        <v>573</v>
      </c>
      <c r="H640" s="125">
        <v>15</v>
      </c>
      <c r="I640" s="7">
        <v>3.5</v>
      </c>
      <c r="J640" s="8">
        <f t="shared" si="39"/>
        <v>52.5</v>
      </c>
      <c r="K640" s="8">
        <f t="shared" si="38"/>
        <v>3.6750000000000003</v>
      </c>
      <c r="L640" s="8">
        <f t="shared" si="36"/>
        <v>56.18</v>
      </c>
      <c r="M640" s="8">
        <f t="shared" si="37"/>
        <v>629.17999999999995</v>
      </c>
      <c r="N640" s="7">
        <v>629.17999999999995</v>
      </c>
      <c r="O640" s="1"/>
      <c r="P640" s="1">
        <v>0</v>
      </c>
      <c r="AB640" s="1"/>
    </row>
    <row r="641" spans="1:28" ht="24" customHeight="1" x14ac:dyDescent="0.4">
      <c r="A641" s="2">
        <v>637</v>
      </c>
      <c r="B641" s="3">
        <v>6020005403</v>
      </c>
      <c r="C641" s="4" t="s">
        <v>1768</v>
      </c>
      <c r="D641" s="5" t="s">
        <v>1766</v>
      </c>
      <c r="E641" s="5" t="s">
        <v>1769</v>
      </c>
      <c r="F641" s="4" t="s">
        <v>3347</v>
      </c>
      <c r="G641" s="46">
        <v>456.93</v>
      </c>
      <c r="H641" s="125">
        <v>11</v>
      </c>
      <c r="I641" s="7">
        <v>3.5</v>
      </c>
      <c r="J641" s="8">
        <f t="shared" si="39"/>
        <v>38.5</v>
      </c>
      <c r="K641" s="8">
        <f t="shared" si="38"/>
        <v>2.6950000000000003</v>
      </c>
      <c r="L641" s="8">
        <f t="shared" si="36"/>
        <v>41.199999999999996</v>
      </c>
      <c r="M641" s="8">
        <f t="shared" si="37"/>
        <v>498.13</v>
      </c>
      <c r="N641" s="7">
        <v>498.13</v>
      </c>
      <c r="O641" s="1"/>
      <c r="P641" s="1">
        <v>1</v>
      </c>
      <c r="AB641" s="1"/>
    </row>
    <row r="642" spans="1:28" ht="24" customHeight="1" x14ac:dyDescent="0.4">
      <c r="A642" s="2">
        <v>638</v>
      </c>
      <c r="B642" s="3">
        <v>6020005404</v>
      </c>
      <c r="C642" s="4" t="s">
        <v>1770</v>
      </c>
      <c r="D642" s="5" t="s">
        <v>1771</v>
      </c>
      <c r="E642" s="5" t="s">
        <v>1772</v>
      </c>
      <c r="F642" s="4" t="s">
        <v>3350</v>
      </c>
      <c r="G642" s="46">
        <v>183.51</v>
      </c>
      <c r="H642" s="125">
        <v>22</v>
      </c>
      <c r="I642" s="7">
        <v>3.5</v>
      </c>
      <c r="J642" s="8">
        <f t="shared" si="39"/>
        <v>77</v>
      </c>
      <c r="K642" s="8">
        <f t="shared" si="38"/>
        <v>5.3900000000000006</v>
      </c>
      <c r="L642" s="8">
        <f t="shared" si="36"/>
        <v>82.39</v>
      </c>
      <c r="M642" s="8">
        <f t="shared" si="37"/>
        <v>265.89999999999998</v>
      </c>
      <c r="N642" s="7">
        <v>265.89999999999998</v>
      </c>
      <c r="O642" s="1"/>
      <c r="P642" s="1">
        <v>0</v>
      </c>
      <c r="AB642" s="1"/>
    </row>
    <row r="643" spans="1:28" ht="24" customHeight="1" x14ac:dyDescent="0.4">
      <c r="A643" s="2">
        <v>639</v>
      </c>
      <c r="B643" s="3">
        <v>6020005405</v>
      </c>
      <c r="C643" s="4" t="s">
        <v>1773</v>
      </c>
      <c r="D643" s="5" t="s">
        <v>1774</v>
      </c>
      <c r="E643" s="5" t="s">
        <v>1775</v>
      </c>
      <c r="F643" s="4" t="s">
        <v>69</v>
      </c>
      <c r="G643" s="46">
        <v>0</v>
      </c>
      <c r="H643" s="125">
        <v>11</v>
      </c>
      <c r="I643" s="7">
        <v>3.5</v>
      </c>
      <c r="J643" s="8">
        <f t="shared" si="39"/>
        <v>38.5</v>
      </c>
      <c r="K643" s="8">
        <f t="shared" si="38"/>
        <v>2.6950000000000003</v>
      </c>
      <c r="L643" s="8">
        <f t="shared" si="36"/>
        <v>41.199999999999996</v>
      </c>
      <c r="M643" s="8">
        <f t="shared" si="37"/>
        <v>41.199999999999996</v>
      </c>
      <c r="N643" s="7">
        <v>41.2</v>
      </c>
      <c r="O643" s="1"/>
      <c r="P643" s="1">
        <v>1</v>
      </c>
      <c r="AB643" s="1"/>
    </row>
    <row r="644" spans="1:28" ht="24" customHeight="1" x14ac:dyDescent="0.4">
      <c r="A644" s="2">
        <v>640</v>
      </c>
      <c r="B644" s="3">
        <v>6020005406</v>
      </c>
      <c r="C644" s="4" t="s">
        <v>1776</v>
      </c>
      <c r="D644" s="5" t="s">
        <v>1777</v>
      </c>
      <c r="E644" s="5" t="s">
        <v>1778</v>
      </c>
      <c r="F644" s="4" t="s">
        <v>69</v>
      </c>
      <c r="G644" s="46">
        <v>0</v>
      </c>
      <c r="H644" s="125">
        <v>21</v>
      </c>
      <c r="I644" s="7">
        <v>3.5</v>
      </c>
      <c r="J644" s="8">
        <f t="shared" si="39"/>
        <v>73.5</v>
      </c>
      <c r="K644" s="8">
        <f t="shared" si="38"/>
        <v>5.1450000000000005</v>
      </c>
      <c r="L644" s="8">
        <f t="shared" si="36"/>
        <v>78.650000000000006</v>
      </c>
      <c r="M644" s="8">
        <f t="shared" si="37"/>
        <v>78.650000000000006</v>
      </c>
      <c r="N644" s="7">
        <v>78.650000000000006</v>
      </c>
      <c r="O644" s="1"/>
      <c r="P644" s="1">
        <v>0</v>
      </c>
      <c r="AB644" s="1"/>
    </row>
    <row r="645" spans="1:28" ht="24" customHeight="1" x14ac:dyDescent="0.4">
      <c r="A645" s="2">
        <v>641</v>
      </c>
      <c r="B645" s="3">
        <v>6020005407</v>
      </c>
      <c r="C645" s="4" t="s">
        <v>3824</v>
      </c>
      <c r="D645" s="5" t="s">
        <v>1771</v>
      </c>
      <c r="E645" s="5" t="s">
        <v>3825</v>
      </c>
      <c r="F645" s="4" t="s">
        <v>3810</v>
      </c>
      <c r="G645" s="46">
        <v>3.75</v>
      </c>
      <c r="H645" s="125">
        <v>0</v>
      </c>
      <c r="I645" s="7">
        <v>3.5</v>
      </c>
      <c r="J645" s="8">
        <f t="shared" si="39"/>
        <v>0</v>
      </c>
      <c r="K645" s="8">
        <f t="shared" si="38"/>
        <v>0</v>
      </c>
      <c r="L645" s="8">
        <f t="shared" ref="L645:L708" si="40">ROUNDUP(J645+K645,2)</f>
        <v>0</v>
      </c>
      <c r="M645" s="8">
        <f t="shared" ref="M645:M708" si="41">SUM(G645+L645)</f>
        <v>3.75</v>
      </c>
      <c r="N645" s="7">
        <v>3.75</v>
      </c>
      <c r="O645" s="1"/>
      <c r="P645" s="1">
        <v>1</v>
      </c>
      <c r="AB645" s="1"/>
    </row>
    <row r="646" spans="1:28" ht="24" customHeight="1" x14ac:dyDescent="0.4">
      <c r="A646" s="2">
        <v>642</v>
      </c>
      <c r="B646" s="3">
        <v>6020005408</v>
      </c>
      <c r="C646" s="4" t="s">
        <v>1779</v>
      </c>
      <c r="D646" s="5" t="s">
        <v>1780</v>
      </c>
      <c r="E646" s="5" t="s">
        <v>1781</v>
      </c>
      <c r="F646" s="4" t="s">
        <v>69</v>
      </c>
      <c r="G646" s="46">
        <v>0</v>
      </c>
      <c r="H646" s="125">
        <v>25</v>
      </c>
      <c r="I646" s="7">
        <v>3.5</v>
      </c>
      <c r="J646" s="8">
        <f t="shared" si="39"/>
        <v>87.5</v>
      </c>
      <c r="K646" s="8">
        <f t="shared" si="38"/>
        <v>6.1250000000000009</v>
      </c>
      <c r="L646" s="8">
        <f t="shared" si="40"/>
        <v>93.63000000000001</v>
      </c>
      <c r="M646" s="8">
        <f t="shared" si="41"/>
        <v>93.63000000000001</v>
      </c>
      <c r="N646" s="7">
        <v>93.63</v>
      </c>
      <c r="O646" s="1"/>
      <c r="P646" s="1">
        <v>0</v>
      </c>
      <c r="AB646" s="1"/>
    </row>
    <row r="647" spans="1:28" ht="24" customHeight="1" x14ac:dyDescent="0.4">
      <c r="A647" s="2">
        <v>643</v>
      </c>
      <c r="B647" s="3">
        <v>6020005409</v>
      </c>
      <c r="C647" s="4" t="s">
        <v>1782</v>
      </c>
      <c r="D647" s="5" t="s">
        <v>1783</v>
      </c>
      <c r="E647" s="5" t="s">
        <v>1784</v>
      </c>
      <c r="F647" s="4" t="s">
        <v>3347</v>
      </c>
      <c r="G647" s="46">
        <v>1505.52</v>
      </c>
      <c r="H647" s="125">
        <v>37</v>
      </c>
      <c r="I647" s="7">
        <v>3.5</v>
      </c>
      <c r="J647" s="8">
        <f t="shared" si="39"/>
        <v>129.5</v>
      </c>
      <c r="K647" s="8">
        <f t="shared" ref="K647:K710" si="42">J647*7%</f>
        <v>9.0650000000000013</v>
      </c>
      <c r="L647" s="8">
        <f t="shared" si="40"/>
        <v>138.57</v>
      </c>
      <c r="M647" s="8">
        <f t="shared" si="41"/>
        <v>1644.09</v>
      </c>
      <c r="N647" s="7">
        <v>1644.09</v>
      </c>
      <c r="O647" s="1"/>
      <c r="P647" s="1">
        <v>1</v>
      </c>
      <c r="AB647" s="1"/>
    </row>
    <row r="648" spans="1:28" ht="24" customHeight="1" x14ac:dyDescent="0.4">
      <c r="A648" s="2">
        <v>644</v>
      </c>
      <c r="B648" s="3">
        <v>6020005410</v>
      </c>
      <c r="C648" s="4" t="s">
        <v>1785</v>
      </c>
      <c r="D648" s="5" t="s">
        <v>1786</v>
      </c>
      <c r="E648" s="5" t="s">
        <v>1787</v>
      </c>
      <c r="F648" s="4" t="s">
        <v>3347</v>
      </c>
      <c r="G648" s="46">
        <v>546.79</v>
      </c>
      <c r="H648" s="125">
        <v>19</v>
      </c>
      <c r="I648" s="7">
        <v>3.5</v>
      </c>
      <c r="J648" s="8">
        <f t="shared" ref="J648:J711" si="43">H648*I648</f>
        <v>66.5</v>
      </c>
      <c r="K648" s="8">
        <f t="shared" si="42"/>
        <v>4.6550000000000002</v>
      </c>
      <c r="L648" s="8">
        <f t="shared" si="40"/>
        <v>71.160000000000011</v>
      </c>
      <c r="M648" s="8">
        <f t="shared" si="41"/>
        <v>617.94999999999993</v>
      </c>
      <c r="N648" s="7">
        <v>617.95000000000005</v>
      </c>
      <c r="O648" s="1"/>
      <c r="P648" s="1">
        <v>0</v>
      </c>
      <c r="AB648" s="1"/>
    </row>
    <row r="649" spans="1:28" ht="24" customHeight="1" x14ac:dyDescent="0.4">
      <c r="A649" s="2">
        <v>645</v>
      </c>
      <c r="B649" s="3">
        <v>6020005411</v>
      </c>
      <c r="C649" s="4" t="s">
        <v>1788</v>
      </c>
      <c r="D649" s="5" t="s">
        <v>1786</v>
      </c>
      <c r="E649" s="5" t="s">
        <v>1789</v>
      </c>
      <c r="F649" s="4" t="s">
        <v>3347</v>
      </c>
      <c r="G649" s="46">
        <v>2336.89</v>
      </c>
      <c r="H649" s="125">
        <v>56</v>
      </c>
      <c r="I649" s="7">
        <v>3.5</v>
      </c>
      <c r="J649" s="8">
        <f t="shared" si="43"/>
        <v>196</v>
      </c>
      <c r="K649" s="8">
        <f t="shared" si="42"/>
        <v>13.72</v>
      </c>
      <c r="L649" s="8">
        <f t="shared" si="40"/>
        <v>209.72</v>
      </c>
      <c r="M649" s="8">
        <f t="shared" si="41"/>
        <v>2546.6099999999997</v>
      </c>
      <c r="N649" s="7">
        <v>2546.61</v>
      </c>
      <c r="O649" s="1"/>
      <c r="P649" s="1">
        <v>1</v>
      </c>
      <c r="AB649" s="1"/>
    </row>
    <row r="650" spans="1:28" ht="24" customHeight="1" x14ac:dyDescent="0.4">
      <c r="A650" s="2">
        <v>646</v>
      </c>
      <c r="B650" s="3">
        <v>6020005412</v>
      </c>
      <c r="C650" s="4" t="s">
        <v>1790</v>
      </c>
      <c r="D650" s="5" t="s">
        <v>1786</v>
      </c>
      <c r="E650" s="5" t="s">
        <v>1791</v>
      </c>
      <c r="F650" s="4" t="s">
        <v>69</v>
      </c>
      <c r="G650" s="46">
        <v>0</v>
      </c>
      <c r="H650" s="125">
        <v>10</v>
      </c>
      <c r="I650" s="7">
        <v>3.5</v>
      </c>
      <c r="J650" s="8">
        <f t="shared" si="43"/>
        <v>35</v>
      </c>
      <c r="K650" s="8">
        <f t="shared" si="42"/>
        <v>2.4500000000000002</v>
      </c>
      <c r="L650" s="8">
        <f t="shared" si="40"/>
        <v>37.450000000000003</v>
      </c>
      <c r="M650" s="8">
        <f t="shared" si="41"/>
        <v>37.450000000000003</v>
      </c>
      <c r="N650" s="7">
        <v>37.450000000000003</v>
      </c>
      <c r="O650" s="1"/>
      <c r="P650" s="1">
        <v>0</v>
      </c>
      <c r="AB650" s="1"/>
    </row>
    <row r="651" spans="1:28" ht="24" customHeight="1" x14ac:dyDescent="0.4">
      <c r="A651" s="2">
        <v>647</v>
      </c>
      <c r="B651" s="3">
        <v>6020005413</v>
      </c>
      <c r="C651" s="4" t="s">
        <v>1792</v>
      </c>
      <c r="D651" s="5" t="s">
        <v>1786</v>
      </c>
      <c r="E651" s="5" t="s">
        <v>1793</v>
      </c>
      <c r="F651" s="4" t="s">
        <v>69</v>
      </c>
      <c r="G651" s="46">
        <v>0</v>
      </c>
      <c r="H651" s="125">
        <v>19</v>
      </c>
      <c r="I651" s="7">
        <v>3.5</v>
      </c>
      <c r="J651" s="8">
        <f t="shared" si="43"/>
        <v>66.5</v>
      </c>
      <c r="K651" s="8">
        <f t="shared" si="42"/>
        <v>4.6550000000000002</v>
      </c>
      <c r="L651" s="8">
        <f t="shared" si="40"/>
        <v>71.160000000000011</v>
      </c>
      <c r="M651" s="8">
        <f t="shared" si="41"/>
        <v>71.160000000000011</v>
      </c>
      <c r="N651" s="7">
        <v>71.16</v>
      </c>
      <c r="O651" s="1"/>
      <c r="P651" s="1">
        <v>1</v>
      </c>
      <c r="AB651" s="1"/>
    </row>
    <row r="652" spans="1:28" ht="24" customHeight="1" x14ac:dyDescent="0.4">
      <c r="A652" s="2">
        <v>648</v>
      </c>
      <c r="B652" s="3">
        <v>6020005414</v>
      </c>
      <c r="C652" s="4" t="s">
        <v>1794</v>
      </c>
      <c r="D652" s="5" t="s">
        <v>1786</v>
      </c>
      <c r="E652" s="5" t="s">
        <v>1795</v>
      </c>
      <c r="F652" s="4" t="s">
        <v>69</v>
      </c>
      <c r="G652" s="46">
        <v>0</v>
      </c>
      <c r="H652" s="125">
        <v>10</v>
      </c>
      <c r="I652" s="7">
        <v>3.5</v>
      </c>
      <c r="J652" s="8">
        <f t="shared" si="43"/>
        <v>35</v>
      </c>
      <c r="K652" s="8">
        <f t="shared" si="42"/>
        <v>2.4500000000000002</v>
      </c>
      <c r="L652" s="8">
        <f t="shared" si="40"/>
        <v>37.450000000000003</v>
      </c>
      <c r="M652" s="8">
        <f t="shared" si="41"/>
        <v>37.450000000000003</v>
      </c>
      <c r="N652" s="7">
        <v>37.450000000000003</v>
      </c>
      <c r="O652" s="1"/>
      <c r="P652" s="1">
        <v>0</v>
      </c>
      <c r="AB652" s="1"/>
    </row>
    <row r="653" spans="1:28" ht="24" customHeight="1" x14ac:dyDescent="0.4">
      <c r="A653" s="2">
        <v>649</v>
      </c>
      <c r="B653" s="3">
        <v>6020005415</v>
      </c>
      <c r="C653" s="4" t="s">
        <v>1796</v>
      </c>
      <c r="D653" s="5" t="s">
        <v>1786</v>
      </c>
      <c r="E653" s="5" t="s">
        <v>1797</v>
      </c>
      <c r="F653" s="4" t="s">
        <v>69</v>
      </c>
      <c r="G653" s="46">
        <v>0</v>
      </c>
      <c r="H653" s="125">
        <v>10</v>
      </c>
      <c r="I653" s="7">
        <v>3.5</v>
      </c>
      <c r="J653" s="8">
        <f t="shared" si="43"/>
        <v>35</v>
      </c>
      <c r="K653" s="8">
        <f t="shared" si="42"/>
        <v>2.4500000000000002</v>
      </c>
      <c r="L653" s="8">
        <f t="shared" si="40"/>
        <v>37.450000000000003</v>
      </c>
      <c r="M653" s="8">
        <f t="shared" si="41"/>
        <v>37.450000000000003</v>
      </c>
      <c r="N653" s="7">
        <v>37.450000000000003</v>
      </c>
      <c r="O653" s="1"/>
      <c r="P653" s="1">
        <v>1</v>
      </c>
      <c r="AB653" s="1"/>
    </row>
    <row r="654" spans="1:28" ht="24" customHeight="1" x14ac:dyDescent="0.4">
      <c r="A654" s="2">
        <v>650</v>
      </c>
      <c r="B654" s="3">
        <v>6020005416</v>
      </c>
      <c r="C654" s="4" t="s">
        <v>1798</v>
      </c>
      <c r="D654" s="5" t="s">
        <v>1799</v>
      </c>
      <c r="E654" s="5" t="s">
        <v>1800</v>
      </c>
      <c r="F654" s="4" t="s">
        <v>69</v>
      </c>
      <c r="G654" s="46">
        <v>0</v>
      </c>
      <c r="H654" s="125">
        <v>49</v>
      </c>
      <c r="I654" s="7">
        <v>3.5</v>
      </c>
      <c r="J654" s="8">
        <f t="shared" si="43"/>
        <v>171.5</v>
      </c>
      <c r="K654" s="8">
        <f t="shared" si="42"/>
        <v>12.005000000000001</v>
      </c>
      <c r="L654" s="8">
        <f t="shared" si="40"/>
        <v>183.51</v>
      </c>
      <c r="M654" s="8">
        <f t="shared" si="41"/>
        <v>183.51</v>
      </c>
      <c r="N654" s="7">
        <v>183.51</v>
      </c>
      <c r="O654" s="1"/>
      <c r="P654" s="1">
        <v>0</v>
      </c>
      <c r="AB654" s="1"/>
    </row>
    <row r="655" spans="1:28" ht="24" customHeight="1" x14ac:dyDescent="0.4">
      <c r="A655" s="2">
        <v>651</v>
      </c>
      <c r="B655" s="3">
        <v>6020005417</v>
      </c>
      <c r="C655" s="4" t="s">
        <v>1801</v>
      </c>
      <c r="D655" s="5" t="s">
        <v>1802</v>
      </c>
      <c r="E655" s="5" t="s">
        <v>1803</v>
      </c>
      <c r="F655" s="4" t="s">
        <v>69</v>
      </c>
      <c r="G655" s="46">
        <v>0</v>
      </c>
      <c r="H655" s="125">
        <v>5</v>
      </c>
      <c r="I655" s="7">
        <v>3.5</v>
      </c>
      <c r="J655" s="8">
        <f t="shared" si="43"/>
        <v>17.5</v>
      </c>
      <c r="K655" s="8">
        <f t="shared" si="42"/>
        <v>1.2250000000000001</v>
      </c>
      <c r="L655" s="8">
        <f t="shared" si="40"/>
        <v>18.73</v>
      </c>
      <c r="M655" s="8">
        <f t="shared" si="41"/>
        <v>18.73</v>
      </c>
      <c r="N655" s="7">
        <v>18.73</v>
      </c>
      <c r="O655" s="1"/>
      <c r="P655" s="1">
        <v>1</v>
      </c>
      <c r="AB655" s="1"/>
    </row>
    <row r="656" spans="1:28" ht="24" customHeight="1" x14ac:dyDescent="0.4">
      <c r="A656" s="2">
        <v>652</v>
      </c>
      <c r="B656" s="3">
        <v>6020005418</v>
      </c>
      <c r="C656" s="4" t="s">
        <v>1804</v>
      </c>
      <c r="D656" s="5" t="s">
        <v>1805</v>
      </c>
      <c r="E656" s="5" t="s">
        <v>1806</v>
      </c>
      <c r="F656" s="2" t="s">
        <v>3361</v>
      </c>
      <c r="G656" s="46">
        <v>303.35000000000002</v>
      </c>
      <c r="H656" s="125">
        <v>48</v>
      </c>
      <c r="I656" s="7">
        <v>3.5</v>
      </c>
      <c r="J656" s="8">
        <f t="shared" si="43"/>
        <v>168</v>
      </c>
      <c r="K656" s="8">
        <f t="shared" si="42"/>
        <v>11.760000000000002</v>
      </c>
      <c r="L656" s="8">
        <f t="shared" si="40"/>
        <v>179.76</v>
      </c>
      <c r="M656" s="8">
        <f t="shared" si="41"/>
        <v>483.11</v>
      </c>
      <c r="N656" s="7">
        <v>483.11</v>
      </c>
      <c r="O656" s="1"/>
      <c r="P656" s="1">
        <v>0</v>
      </c>
      <c r="AB656" s="1"/>
    </row>
    <row r="657" spans="1:28" ht="24" customHeight="1" x14ac:dyDescent="0.4">
      <c r="A657" s="2">
        <v>653</v>
      </c>
      <c r="B657" s="3">
        <v>6020005419</v>
      </c>
      <c r="C657" s="4" t="s">
        <v>1807</v>
      </c>
      <c r="D657" s="5" t="s">
        <v>1808</v>
      </c>
      <c r="E657" s="5" t="s">
        <v>1809</v>
      </c>
      <c r="F657" s="4" t="s">
        <v>3357</v>
      </c>
      <c r="G657" s="46">
        <v>314.61</v>
      </c>
      <c r="H657" s="125">
        <v>8</v>
      </c>
      <c r="I657" s="7">
        <v>3.5</v>
      </c>
      <c r="J657" s="8">
        <f t="shared" si="43"/>
        <v>28</v>
      </c>
      <c r="K657" s="8">
        <f t="shared" si="42"/>
        <v>1.9600000000000002</v>
      </c>
      <c r="L657" s="8">
        <f t="shared" si="40"/>
        <v>29.96</v>
      </c>
      <c r="M657" s="8">
        <f t="shared" si="41"/>
        <v>344.57</v>
      </c>
      <c r="N657" s="7">
        <v>344.57</v>
      </c>
      <c r="O657" s="1"/>
      <c r="P657" s="1">
        <v>1</v>
      </c>
      <c r="AB657" s="1"/>
    </row>
    <row r="658" spans="1:28" ht="24" customHeight="1" x14ac:dyDescent="0.4">
      <c r="A658" s="2">
        <v>654</v>
      </c>
      <c r="B658" s="3">
        <v>6020005420</v>
      </c>
      <c r="C658" s="4" t="s">
        <v>1810</v>
      </c>
      <c r="D658" s="5" t="s">
        <v>1811</v>
      </c>
      <c r="E658" s="5" t="s">
        <v>1812</v>
      </c>
      <c r="F658" s="4" t="s">
        <v>3347</v>
      </c>
      <c r="G658" s="46">
        <v>550.54999999999995</v>
      </c>
      <c r="H658" s="125">
        <v>11</v>
      </c>
      <c r="I658" s="7">
        <v>3.5</v>
      </c>
      <c r="J658" s="8">
        <f t="shared" si="43"/>
        <v>38.5</v>
      </c>
      <c r="K658" s="8">
        <f t="shared" si="42"/>
        <v>2.6950000000000003</v>
      </c>
      <c r="L658" s="8">
        <f t="shared" si="40"/>
        <v>41.199999999999996</v>
      </c>
      <c r="M658" s="8">
        <f t="shared" si="41"/>
        <v>591.75</v>
      </c>
      <c r="N658" s="7">
        <v>591.75</v>
      </c>
      <c r="O658" s="1"/>
      <c r="P658" s="1">
        <v>0</v>
      </c>
      <c r="AB658" s="1"/>
    </row>
    <row r="659" spans="1:28" ht="24" customHeight="1" x14ac:dyDescent="0.4">
      <c r="A659" s="2">
        <v>655</v>
      </c>
      <c r="B659" s="3">
        <v>6020005421</v>
      </c>
      <c r="C659" s="4" t="s">
        <v>1813</v>
      </c>
      <c r="D659" s="5" t="s">
        <v>1814</v>
      </c>
      <c r="E659" s="5" t="s">
        <v>1815</v>
      </c>
      <c r="F659" s="4" t="s">
        <v>3347</v>
      </c>
      <c r="G659" s="46">
        <v>1438.12</v>
      </c>
      <c r="H659" s="125">
        <v>30</v>
      </c>
      <c r="I659" s="7">
        <v>3.5</v>
      </c>
      <c r="J659" s="8">
        <f t="shared" si="43"/>
        <v>105</v>
      </c>
      <c r="K659" s="8">
        <f t="shared" si="42"/>
        <v>7.3500000000000005</v>
      </c>
      <c r="L659" s="8">
        <f t="shared" si="40"/>
        <v>112.35</v>
      </c>
      <c r="M659" s="8">
        <f t="shared" si="41"/>
        <v>1550.4699999999998</v>
      </c>
      <c r="N659" s="7">
        <v>1550.47</v>
      </c>
      <c r="O659" s="1"/>
      <c r="P659" s="1">
        <v>1</v>
      </c>
      <c r="AB659" s="1"/>
    </row>
    <row r="660" spans="1:28" ht="24" customHeight="1" x14ac:dyDescent="0.4">
      <c r="A660" s="2">
        <v>656</v>
      </c>
      <c r="B660" s="3">
        <v>6020005422</v>
      </c>
      <c r="C660" s="4" t="s">
        <v>1816</v>
      </c>
      <c r="D660" s="5" t="s">
        <v>1817</v>
      </c>
      <c r="E660" s="5" t="s">
        <v>1818</v>
      </c>
      <c r="F660" s="4" t="s">
        <v>3347</v>
      </c>
      <c r="G660" s="46">
        <v>741.53</v>
      </c>
      <c r="H660" s="125">
        <v>30</v>
      </c>
      <c r="I660" s="7">
        <v>3.5</v>
      </c>
      <c r="J660" s="8">
        <f t="shared" si="43"/>
        <v>105</v>
      </c>
      <c r="K660" s="8">
        <f t="shared" si="42"/>
        <v>7.3500000000000005</v>
      </c>
      <c r="L660" s="8">
        <f t="shared" si="40"/>
        <v>112.35</v>
      </c>
      <c r="M660" s="8">
        <f t="shared" si="41"/>
        <v>853.88</v>
      </c>
      <c r="N660" s="7">
        <v>853.88</v>
      </c>
      <c r="O660" s="1"/>
      <c r="P660" s="1">
        <v>0</v>
      </c>
      <c r="AB660" s="1"/>
    </row>
    <row r="661" spans="1:28" ht="24" customHeight="1" x14ac:dyDescent="0.4">
      <c r="A661" s="2">
        <v>657</v>
      </c>
      <c r="B661" s="3">
        <v>6020005423</v>
      </c>
      <c r="C661" s="4" t="s">
        <v>1819</v>
      </c>
      <c r="D661" s="5" t="s">
        <v>1820</v>
      </c>
      <c r="E661" s="5" t="s">
        <v>1821</v>
      </c>
      <c r="F661" s="4" t="s">
        <v>3347</v>
      </c>
      <c r="G661" s="46">
        <v>1438.12</v>
      </c>
      <c r="H661" s="125">
        <v>16</v>
      </c>
      <c r="I661" s="7">
        <v>3.5</v>
      </c>
      <c r="J661" s="8">
        <f t="shared" si="43"/>
        <v>56</v>
      </c>
      <c r="K661" s="8">
        <f t="shared" si="42"/>
        <v>3.9200000000000004</v>
      </c>
      <c r="L661" s="8">
        <f t="shared" si="40"/>
        <v>59.92</v>
      </c>
      <c r="M661" s="8">
        <f t="shared" si="41"/>
        <v>1498.04</v>
      </c>
      <c r="N661" s="7">
        <v>1498.04</v>
      </c>
      <c r="O661" s="1"/>
      <c r="P661" s="1">
        <v>1</v>
      </c>
      <c r="AB661" s="1"/>
    </row>
    <row r="662" spans="1:28" ht="24" customHeight="1" x14ac:dyDescent="0.4">
      <c r="A662" s="2">
        <v>658</v>
      </c>
      <c r="B662" s="3">
        <v>6020005424</v>
      </c>
      <c r="C662" s="4" t="s">
        <v>1822</v>
      </c>
      <c r="D662" s="5" t="s">
        <v>1823</v>
      </c>
      <c r="E662" s="5" t="s">
        <v>1824</v>
      </c>
      <c r="F662" s="4" t="s">
        <v>3347</v>
      </c>
      <c r="G662" s="46">
        <v>1198.43</v>
      </c>
      <c r="H662" s="125">
        <v>30</v>
      </c>
      <c r="I662" s="7">
        <v>3.5</v>
      </c>
      <c r="J662" s="8">
        <f t="shared" si="43"/>
        <v>105</v>
      </c>
      <c r="K662" s="8">
        <f t="shared" si="42"/>
        <v>7.3500000000000005</v>
      </c>
      <c r="L662" s="8">
        <f t="shared" si="40"/>
        <v>112.35</v>
      </c>
      <c r="M662" s="8">
        <f t="shared" si="41"/>
        <v>1310.78</v>
      </c>
      <c r="N662" s="7">
        <v>1310.78</v>
      </c>
      <c r="O662" s="1"/>
      <c r="P662" s="1">
        <v>0</v>
      </c>
      <c r="AB662" s="1"/>
    </row>
    <row r="663" spans="1:28" ht="24" customHeight="1" x14ac:dyDescent="0.4">
      <c r="A663" s="2">
        <v>659</v>
      </c>
      <c r="B663" s="3">
        <v>6020005425</v>
      </c>
      <c r="C663" s="4" t="s">
        <v>1825</v>
      </c>
      <c r="D663" s="5" t="s">
        <v>1826</v>
      </c>
      <c r="E663" s="5" t="s">
        <v>1827</v>
      </c>
      <c r="F663" s="4" t="s">
        <v>979</v>
      </c>
      <c r="G663" s="46">
        <v>26.22</v>
      </c>
      <c r="H663" s="125">
        <v>0</v>
      </c>
      <c r="I663" s="7">
        <v>3.5</v>
      </c>
      <c r="J663" s="8">
        <f t="shared" si="43"/>
        <v>0</v>
      </c>
      <c r="K663" s="8">
        <f t="shared" si="42"/>
        <v>0</v>
      </c>
      <c r="L663" s="8">
        <f t="shared" si="40"/>
        <v>0</v>
      </c>
      <c r="M663" s="8">
        <f t="shared" si="41"/>
        <v>26.22</v>
      </c>
      <c r="N663" s="7">
        <v>26.22</v>
      </c>
      <c r="O663" s="1"/>
      <c r="P663" s="1">
        <v>1</v>
      </c>
      <c r="AB663" s="1"/>
    </row>
    <row r="664" spans="1:28" ht="24" customHeight="1" x14ac:dyDescent="0.4">
      <c r="A664" s="2">
        <v>660</v>
      </c>
      <c r="B664" s="3">
        <v>6020005426</v>
      </c>
      <c r="C664" s="4" t="s">
        <v>1828</v>
      </c>
      <c r="D664" s="5" t="s">
        <v>1826</v>
      </c>
      <c r="E664" s="5" t="s">
        <v>1829</v>
      </c>
      <c r="F664" s="4" t="s">
        <v>69</v>
      </c>
      <c r="G664" s="46">
        <v>0</v>
      </c>
      <c r="H664" s="125">
        <v>24</v>
      </c>
      <c r="I664" s="7">
        <v>3.5</v>
      </c>
      <c r="J664" s="8">
        <f t="shared" si="43"/>
        <v>84</v>
      </c>
      <c r="K664" s="8">
        <f t="shared" si="42"/>
        <v>5.8800000000000008</v>
      </c>
      <c r="L664" s="8">
        <f t="shared" si="40"/>
        <v>89.88</v>
      </c>
      <c r="M664" s="8">
        <f t="shared" si="41"/>
        <v>89.88</v>
      </c>
      <c r="N664" s="7">
        <v>89.88</v>
      </c>
      <c r="O664" s="1"/>
      <c r="P664" s="1">
        <v>0</v>
      </c>
      <c r="AB664" s="1"/>
    </row>
    <row r="665" spans="1:28" ht="24" customHeight="1" x14ac:dyDescent="0.4">
      <c r="A665" s="2">
        <v>661</v>
      </c>
      <c r="B665" s="3">
        <v>6020005427</v>
      </c>
      <c r="C665" s="4" t="s">
        <v>1830</v>
      </c>
      <c r="D665" s="5" t="s">
        <v>1831</v>
      </c>
      <c r="E665" s="5" t="s">
        <v>1832</v>
      </c>
      <c r="F665" s="9" t="s">
        <v>3350</v>
      </c>
      <c r="G665" s="46">
        <v>41.2</v>
      </c>
      <c r="H665" s="125">
        <v>1</v>
      </c>
      <c r="I665" s="7">
        <v>3.5</v>
      </c>
      <c r="J665" s="8">
        <f t="shared" si="43"/>
        <v>3.5</v>
      </c>
      <c r="K665" s="8">
        <f t="shared" si="42"/>
        <v>0.24500000000000002</v>
      </c>
      <c r="L665" s="8">
        <f t="shared" si="40"/>
        <v>3.75</v>
      </c>
      <c r="M665" s="8">
        <f t="shared" si="41"/>
        <v>44.95</v>
      </c>
      <c r="N665" s="7">
        <v>44.95</v>
      </c>
      <c r="O665" s="1"/>
      <c r="P665" s="1">
        <v>1</v>
      </c>
      <c r="AB665" s="1"/>
    </row>
    <row r="666" spans="1:28" ht="24" customHeight="1" x14ac:dyDescent="0.4">
      <c r="A666" s="2">
        <v>662</v>
      </c>
      <c r="B666" s="3">
        <v>6020005428</v>
      </c>
      <c r="C666" s="4" t="s">
        <v>1833</v>
      </c>
      <c r="D666" s="5" t="s">
        <v>1834</v>
      </c>
      <c r="E666" s="5" t="s">
        <v>1835</v>
      </c>
      <c r="F666" s="9" t="s">
        <v>69</v>
      </c>
      <c r="G666" s="46">
        <v>0</v>
      </c>
      <c r="H666" s="125">
        <v>10</v>
      </c>
      <c r="I666" s="7">
        <v>3.5</v>
      </c>
      <c r="J666" s="8">
        <f t="shared" si="43"/>
        <v>35</v>
      </c>
      <c r="K666" s="8">
        <f t="shared" si="42"/>
        <v>2.4500000000000002</v>
      </c>
      <c r="L666" s="8">
        <f t="shared" si="40"/>
        <v>37.450000000000003</v>
      </c>
      <c r="M666" s="8">
        <f t="shared" si="41"/>
        <v>37.450000000000003</v>
      </c>
      <c r="N666" s="7">
        <v>37.450000000000003</v>
      </c>
      <c r="O666" s="1"/>
      <c r="P666" s="1">
        <v>0</v>
      </c>
      <c r="AB666" s="1"/>
    </row>
    <row r="667" spans="1:28" ht="24" customHeight="1" x14ac:dyDescent="0.4">
      <c r="A667" s="2">
        <v>663</v>
      </c>
      <c r="B667" s="3">
        <v>6020005429</v>
      </c>
      <c r="C667" s="4" t="s">
        <v>1836</v>
      </c>
      <c r="D667" s="5" t="s">
        <v>1837</v>
      </c>
      <c r="E667" s="5" t="s">
        <v>1838</v>
      </c>
      <c r="F667" s="4" t="s">
        <v>69</v>
      </c>
      <c r="G667" s="46">
        <v>0</v>
      </c>
      <c r="H667" s="125">
        <v>28</v>
      </c>
      <c r="I667" s="7">
        <v>3.5</v>
      </c>
      <c r="J667" s="8">
        <f t="shared" si="43"/>
        <v>98</v>
      </c>
      <c r="K667" s="8">
        <f t="shared" si="42"/>
        <v>6.86</v>
      </c>
      <c r="L667" s="8">
        <f t="shared" si="40"/>
        <v>104.86</v>
      </c>
      <c r="M667" s="8">
        <f t="shared" si="41"/>
        <v>104.86</v>
      </c>
      <c r="N667" s="7">
        <v>104.86</v>
      </c>
      <c r="O667" s="1"/>
      <c r="P667" s="1">
        <v>1</v>
      </c>
      <c r="AB667" s="1"/>
    </row>
    <row r="668" spans="1:28" ht="24" customHeight="1" x14ac:dyDescent="0.4">
      <c r="A668" s="2">
        <v>664</v>
      </c>
      <c r="B668" s="3">
        <v>6020005430</v>
      </c>
      <c r="C668" s="4" t="s">
        <v>1839</v>
      </c>
      <c r="D668" s="5" t="s">
        <v>1837</v>
      </c>
      <c r="E668" s="5" t="s">
        <v>1840</v>
      </c>
      <c r="F668" s="4" t="s">
        <v>3348</v>
      </c>
      <c r="G668" s="46">
        <v>149.82</v>
      </c>
      <c r="H668" s="125">
        <v>5</v>
      </c>
      <c r="I668" s="7">
        <v>3.5</v>
      </c>
      <c r="J668" s="8">
        <f t="shared" si="43"/>
        <v>17.5</v>
      </c>
      <c r="K668" s="8">
        <f t="shared" si="42"/>
        <v>1.2250000000000001</v>
      </c>
      <c r="L668" s="8">
        <f t="shared" si="40"/>
        <v>18.73</v>
      </c>
      <c r="M668" s="8">
        <f t="shared" si="41"/>
        <v>168.54999999999998</v>
      </c>
      <c r="N668" s="7">
        <v>168.55</v>
      </c>
      <c r="O668" s="1"/>
      <c r="P668" s="1">
        <v>0</v>
      </c>
      <c r="AB668" s="1"/>
    </row>
    <row r="669" spans="1:28" ht="24" customHeight="1" x14ac:dyDescent="0.4">
      <c r="A669" s="2">
        <v>665</v>
      </c>
      <c r="B669" s="3">
        <v>6020005431</v>
      </c>
      <c r="C669" s="4" t="s">
        <v>1841</v>
      </c>
      <c r="D669" s="5" t="s">
        <v>1842</v>
      </c>
      <c r="E669" s="5" t="s">
        <v>1843</v>
      </c>
      <c r="F669" s="4" t="s">
        <v>3347</v>
      </c>
      <c r="G669" s="46">
        <v>1438.11</v>
      </c>
      <c r="H669" s="125">
        <v>31</v>
      </c>
      <c r="I669" s="7">
        <v>3.5</v>
      </c>
      <c r="J669" s="8">
        <f t="shared" si="43"/>
        <v>108.5</v>
      </c>
      <c r="K669" s="8">
        <f t="shared" si="42"/>
        <v>7.5950000000000006</v>
      </c>
      <c r="L669" s="8">
        <f t="shared" si="40"/>
        <v>116.10000000000001</v>
      </c>
      <c r="M669" s="8">
        <f t="shared" si="41"/>
        <v>1554.2099999999998</v>
      </c>
      <c r="N669" s="7">
        <v>1554.21</v>
      </c>
      <c r="O669" s="1"/>
      <c r="P669" s="1">
        <v>1</v>
      </c>
      <c r="AB669" s="1"/>
    </row>
    <row r="670" spans="1:28" ht="24" customHeight="1" x14ac:dyDescent="0.4">
      <c r="A670" s="2">
        <v>666</v>
      </c>
      <c r="B670" s="3">
        <v>6020005432</v>
      </c>
      <c r="C670" s="4" t="s">
        <v>1844</v>
      </c>
      <c r="D670" s="5" t="s">
        <v>1842</v>
      </c>
      <c r="E670" s="5" t="s">
        <v>1845</v>
      </c>
      <c r="F670" s="4" t="s">
        <v>3347</v>
      </c>
      <c r="G670" s="46">
        <v>561.79</v>
      </c>
      <c r="H670" s="125">
        <v>3</v>
      </c>
      <c r="I670" s="7">
        <v>3.5</v>
      </c>
      <c r="J670" s="8">
        <f t="shared" si="43"/>
        <v>10.5</v>
      </c>
      <c r="K670" s="8">
        <f t="shared" si="42"/>
        <v>0.7350000000000001</v>
      </c>
      <c r="L670" s="8">
        <f t="shared" si="40"/>
        <v>11.24</v>
      </c>
      <c r="M670" s="8">
        <f t="shared" si="41"/>
        <v>573.03</v>
      </c>
      <c r="N670" s="7">
        <v>573.03</v>
      </c>
      <c r="O670" s="1"/>
      <c r="P670" s="1">
        <v>0</v>
      </c>
      <c r="AB670" s="1"/>
    </row>
    <row r="671" spans="1:28" ht="24" customHeight="1" x14ac:dyDescent="0.4">
      <c r="A671" s="2">
        <v>667</v>
      </c>
      <c r="B671" s="3">
        <v>6020005433</v>
      </c>
      <c r="C671" s="4" t="s">
        <v>1846</v>
      </c>
      <c r="D671" s="5" t="s">
        <v>1837</v>
      </c>
      <c r="E671" s="5" t="s">
        <v>1847</v>
      </c>
      <c r="F671" s="4" t="s">
        <v>3347</v>
      </c>
      <c r="G671" s="46">
        <v>2187.1</v>
      </c>
      <c r="H671" s="125">
        <v>50</v>
      </c>
      <c r="I671" s="7">
        <v>3.5</v>
      </c>
      <c r="J671" s="8">
        <f t="shared" si="43"/>
        <v>175</v>
      </c>
      <c r="K671" s="8">
        <f t="shared" si="42"/>
        <v>12.250000000000002</v>
      </c>
      <c r="L671" s="8">
        <f t="shared" si="40"/>
        <v>187.25</v>
      </c>
      <c r="M671" s="8">
        <f t="shared" si="41"/>
        <v>2374.35</v>
      </c>
      <c r="N671" s="7">
        <v>2374.35</v>
      </c>
      <c r="O671" s="1"/>
      <c r="P671" s="1">
        <v>1</v>
      </c>
      <c r="AB671" s="1"/>
    </row>
    <row r="672" spans="1:28" ht="24" customHeight="1" x14ac:dyDescent="0.4">
      <c r="A672" s="2">
        <v>668</v>
      </c>
      <c r="B672" s="3">
        <v>6020005434</v>
      </c>
      <c r="C672" s="4" t="s">
        <v>1848</v>
      </c>
      <c r="D672" s="5" t="s">
        <v>1849</v>
      </c>
      <c r="E672" s="5" t="s">
        <v>1850</v>
      </c>
      <c r="F672" s="4" t="s">
        <v>3362</v>
      </c>
      <c r="G672" s="46">
        <v>254.69</v>
      </c>
      <c r="H672" s="125">
        <v>10</v>
      </c>
      <c r="I672" s="7">
        <v>3.5</v>
      </c>
      <c r="J672" s="8">
        <f t="shared" si="43"/>
        <v>35</v>
      </c>
      <c r="K672" s="8">
        <f t="shared" si="42"/>
        <v>2.4500000000000002</v>
      </c>
      <c r="L672" s="8">
        <f t="shared" si="40"/>
        <v>37.450000000000003</v>
      </c>
      <c r="M672" s="8">
        <f t="shared" si="41"/>
        <v>292.14</v>
      </c>
      <c r="N672" s="7">
        <v>292.14</v>
      </c>
      <c r="O672" s="1"/>
      <c r="P672" s="1">
        <v>0</v>
      </c>
      <c r="AB672" s="1"/>
    </row>
    <row r="673" spans="1:28" ht="24" customHeight="1" x14ac:dyDescent="0.4">
      <c r="A673" s="2">
        <v>669</v>
      </c>
      <c r="B673" s="3">
        <v>6020005435</v>
      </c>
      <c r="C673" s="4" t="s">
        <v>1851</v>
      </c>
      <c r="D673" s="5" t="s">
        <v>1260</v>
      </c>
      <c r="E673" s="5" t="s">
        <v>1852</v>
      </c>
      <c r="F673" s="4" t="s">
        <v>69</v>
      </c>
      <c r="G673" s="46">
        <v>0</v>
      </c>
      <c r="H673" s="125">
        <v>2</v>
      </c>
      <c r="I673" s="7">
        <v>3.5</v>
      </c>
      <c r="J673" s="8">
        <f t="shared" si="43"/>
        <v>7</v>
      </c>
      <c r="K673" s="8">
        <f t="shared" si="42"/>
        <v>0.49000000000000005</v>
      </c>
      <c r="L673" s="8">
        <f t="shared" si="40"/>
        <v>7.49</v>
      </c>
      <c r="M673" s="8">
        <f t="shared" si="41"/>
        <v>7.49</v>
      </c>
      <c r="N673" s="7">
        <v>7.49</v>
      </c>
      <c r="O673" s="1"/>
      <c r="P673" s="1">
        <v>1</v>
      </c>
      <c r="AB673" s="1"/>
    </row>
    <row r="674" spans="1:28" ht="24" customHeight="1" x14ac:dyDescent="0.4">
      <c r="A674" s="2">
        <v>670</v>
      </c>
      <c r="B674" s="3">
        <v>6020005436</v>
      </c>
      <c r="C674" s="4" t="s">
        <v>1853</v>
      </c>
      <c r="D674" s="5" t="s">
        <v>1854</v>
      </c>
      <c r="E674" s="5" t="s">
        <v>1855</v>
      </c>
      <c r="F674" s="4" t="s">
        <v>3350</v>
      </c>
      <c r="G674" s="46">
        <v>756.5</v>
      </c>
      <c r="H674" s="125">
        <v>95</v>
      </c>
      <c r="I674" s="7">
        <v>3.5</v>
      </c>
      <c r="J674" s="8">
        <f t="shared" si="43"/>
        <v>332.5</v>
      </c>
      <c r="K674" s="8">
        <f t="shared" si="42"/>
        <v>23.275000000000002</v>
      </c>
      <c r="L674" s="8">
        <f t="shared" si="40"/>
        <v>355.78</v>
      </c>
      <c r="M674" s="8">
        <f t="shared" si="41"/>
        <v>1112.28</v>
      </c>
      <c r="N674" s="7">
        <v>1112.28</v>
      </c>
      <c r="O674" s="1"/>
      <c r="P674" s="1">
        <v>0</v>
      </c>
      <c r="AB674" s="1"/>
    </row>
    <row r="675" spans="1:28" ht="24" customHeight="1" x14ac:dyDescent="0.4">
      <c r="A675" s="2">
        <v>671</v>
      </c>
      <c r="B675" s="3">
        <v>6020005437</v>
      </c>
      <c r="C675" s="4" t="s">
        <v>1856</v>
      </c>
      <c r="D675" s="5" t="s">
        <v>1857</v>
      </c>
      <c r="E675" s="5" t="s">
        <v>1858</v>
      </c>
      <c r="F675" s="4" t="s">
        <v>3350</v>
      </c>
      <c r="G675" s="46">
        <v>82.39</v>
      </c>
      <c r="H675" s="125">
        <v>12</v>
      </c>
      <c r="I675" s="7">
        <v>3.5</v>
      </c>
      <c r="J675" s="8">
        <f t="shared" si="43"/>
        <v>42</v>
      </c>
      <c r="K675" s="8">
        <f t="shared" si="42"/>
        <v>2.9400000000000004</v>
      </c>
      <c r="L675" s="8">
        <f t="shared" si="40"/>
        <v>44.94</v>
      </c>
      <c r="M675" s="8">
        <f t="shared" si="41"/>
        <v>127.33</v>
      </c>
      <c r="N675" s="7">
        <v>127.33</v>
      </c>
      <c r="O675" s="1"/>
      <c r="P675" s="1">
        <v>1</v>
      </c>
      <c r="AB675" s="1"/>
    </row>
    <row r="676" spans="1:28" ht="24" customHeight="1" x14ac:dyDescent="0.4">
      <c r="A676" s="2">
        <v>672</v>
      </c>
      <c r="B676" s="3">
        <v>6020005438</v>
      </c>
      <c r="C676" s="4" t="s">
        <v>1859</v>
      </c>
      <c r="D676" s="5" t="s">
        <v>1860</v>
      </c>
      <c r="E676" s="5" t="s">
        <v>1858</v>
      </c>
      <c r="F676" s="4" t="s">
        <v>3347</v>
      </c>
      <c r="G676" s="46">
        <v>310.89</v>
      </c>
      <c r="H676" s="125">
        <v>9</v>
      </c>
      <c r="I676" s="7">
        <v>3.5</v>
      </c>
      <c r="J676" s="8">
        <f t="shared" si="43"/>
        <v>31.5</v>
      </c>
      <c r="K676" s="8">
        <f t="shared" si="42"/>
        <v>2.2050000000000001</v>
      </c>
      <c r="L676" s="8">
        <f t="shared" si="40"/>
        <v>33.71</v>
      </c>
      <c r="M676" s="8">
        <f t="shared" si="41"/>
        <v>344.59999999999997</v>
      </c>
      <c r="N676" s="7">
        <v>344.6</v>
      </c>
      <c r="O676" s="1"/>
      <c r="P676" s="1">
        <v>0</v>
      </c>
      <c r="AB676" s="1"/>
    </row>
    <row r="677" spans="1:28" ht="24" customHeight="1" x14ac:dyDescent="0.4">
      <c r="A677" s="2">
        <v>673</v>
      </c>
      <c r="B677" s="3">
        <v>6020005439</v>
      </c>
      <c r="C677" s="4" t="s">
        <v>1861</v>
      </c>
      <c r="D677" s="5" t="s">
        <v>1862</v>
      </c>
      <c r="E677" s="5" t="s">
        <v>1863</v>
      </c>
      <c r="F677" s="4" t="s">
        <v>69</v>
      </c>
      <c r="G677" s="46">
        <v>0</v>
      </c>
      <c r="H677" s="125">
        <v>35</v>
      </c>
      <c r="I677" s="7">
        <v>3.5</v>
      </c>
      <c r="J677" s="8">
        <f t="shared" si="43"/>
        <v>122.5</v>
      </c>
      <c r="K677" s="8">
        <f t="shared" si="42"/>
        <v>8.5750000000000011</v>
      </c>
      <c r="L677" s="8">
        <f t="shared" si="40"/>
        <v>131.07999999999998</v>
      </c>
      <c r="M677" s="8">
        <f t="shared" si="41"/>
        <v>131.07999999999998</v>
      </c>
      <c r="N677" s="7">
        <v>131.08000000000001</v>
      </c>
      <c r="O677" s="1"/>
      <c r="P677" s="1">
        <v>1</v>
      </c>
      <c r="AB677" s="1"/>
    </row>
    <row r="678" spans="1:28" ht="24" customHeight="1" x14ac:dyDescent="0.4">
      <c r="A678" s="2">
        <v>674</v>
      </c>
      <c r="B678" s="3">
        <v>6020005440</v>
      </c>
      <c r="C678" s="4" t="s">
        <v>1864</v>
      </c>
      <c r="D678" s="5" t="s">
        <v>1865</v>
      </c>
      <c r="E678" s="5" t="s">
        <v>1866</v>
      </c>
      <c r="F678" s="4" t="s">
        <v>69</v>
      </c>
      <c r="G678" s="46">
        <v>0</v>
      </c>
      <c r="H678" s="125">
        <v>4</v>
      </c>
      <c r="I678" s="7">
        <v>3.5</v>
      </c>
      <c r="J678" s="8">
        <f t="shared" si="43"/>
        <v>14</v>
      </c>
      <c r="K678" s="8">
        <f t="shared" si="42"/>
        <v>0.98000000000000009</v>
      </c>
      <c r="L678" s="8">
        <f t="shared" si="40"/>
        <v>14.98</v>
      </c>
      <c r="M678" s="8">
        <f t="shared" si="41"/>
        <v>14.98</v>
      </c>
      <c r="N678" s="7">
        <v>14.98</v>
      </c>
      <c r="O678" s="1"/>
      <c r="P678" s="1">
        <v>0</v>
      </c>
      <c r="AB678" s="1"/>
    </row>
    <row r="679" spans="1:28" ht="24" customHeight="1" x14ac:dyDescent="0.4">
      <c r="A679" s="2">
        <v>675</v>
      </c>
      <c r="B679" s="3">
        <v>6020005441</v>
      </c>
      <c r="C679" s="4" t="s">
        <v>1867</v>
      </c>
      <c r="D679" s="5" t="s">
        <v>1868</v>
      </c>
      <c r="E679" s="5" t="s">
        <v>1869</v>
      </c>
      <c r="F679" s="4" t="s">
        <v>3347</v>
      </c>
      <c r="G679" s="46">
        <v>1393.17</v>
      </c>
      <c r="H679" s="125">
        <v>18</v>
      </c>
      <c r="I679" s="7">
        <v>3.5</v>
      </c>
      <c r="J679" s="8">
        <f t="shared" si="43"/>
        <v>63</v>
      </c>
      <c r="K679" s="8">
        <f t="shared" si="42"/>
        <v>4.41</v>
      </c>
      <c r="L679" s="8">
        <f t="shared" si="40"/>
        <v>67.41</v>
      </c>
      <c r="M679" s="8">
        <f t="shared" si="41"/>
        <v>1460.5800000000002</v>
      </c>
      <c r="N679" s="7">
        <v>1460.58</v>
      </c>
      <c r="O679" s="1"/>
      <c r="P679" s="1">
        <v>1</v>
      </c>
      <c r="AB679" s="1"/>
    </row>
    <row r="680" spans="1:28" ht="24" customHeight="1" x14ac:dyDescent="0.4">
      <c r="A680" s="2">
        <v>676</v>
      </c>
      <c r="B680" s="3">
        <v>6020005442</v>
      </c>
      <c r="C680" s="4" t="s">
        <v>1870</v>
      </c>
      <c r="D680" s="5" t="s">
        <v>1860</v>
      </c>
      <c r="E680" s="5" t="s">
        <v>1871</v>
      </c>
      <c r="F680" s="4" t="s">
        <v>69</v>
      </c>
      <c r="G680" s="46">
        <v>0</v>
      </c>
      <c r="H680" s="125">
        <v>4</v>
      </c>
      <c r="I680" s="7">
        <v>3.5</v>
      </c>
      <c r="J680" s="8">
        <f t="shared" si="43"/>
        <v>14</v>
      </c>
      <c r="K680" s="8">
        <f t="shared" si="42"/>
        <v>0.98000000000000009</v>
      </c>
      <c r="L680" s="8">
        <f t="shared" si="40"/>
        <v>14.98</v>
      </c>
      <c r="M680" s="8">
        <f t="shared" si="41"/>
        <v>14.98</v>
      </c>
      <c r="N680" s="7">
        <v>14.98</v>
      </c>
      <c r="O680" s="1"/>
      <c r="P680" s="1">
        <v>0</v>
      </c>
      <c r="AB680" s="1"/>
    </row>
    <row r="681" spans="1:28" ht="24" customHeight="1" x14ac:dyDescent="0.4">
      <c r="A681" s="2">
        <v>677</v>
      </c>
      <c r="B681" s="3">
        <v>6020005443</v>
      </c>
      <c r="C681" s="4" t="s">
        <v>1872</v>
      </c>
      <c r="D681" s="5" t="s">
        <v>1873</v>
      </c>
      <c r="E681" s="5" t="s">
        <v>1874</v>
      </c>
      <c r="F681" s="9" t="s">
        <v>3351</v>
      </c>
      <c r="G681" s="46">
        <v>389.49</v>
      </c>
      <c r="H681" s="125">
        <v>4</v>
      </c>
      <c r="I681" s="7">
        <v>3.5</v>
      </c>
      <c r="J681" s="8">
        <f t="shared" si="43"/>
        <v>14</v>
      </c>
      <c r="K681" s="8">
        <f t="shared" si="42"/>
        <v>0.98000000000000009</v>
      </c>
      <c r="L681" s="8">
        <f t="shared" si="40"/>
        <v>14.98</v>
      </c>
      <c r="M681" s="8">
        <f t="shared" si="41"/>
        <v>404.47</v>
      </c>
      <c r="N681" s="7">
        <v>404.47</v>
      </c>
      <c r="O681" s="1"/>
      <c r="P681" s="1">
        <v>1</v>
      </c>
      <c r="AB681" s="1"/>
    </row>
    <row r="682" spans="1:28" ht="24" customHeight="1" x14ac:dyDescent="0.4">
      <c r="A682" s="2">
        <v>678</v>
      </c>
      <c r="B682" s="3">
        <v>6020005444</v>
      </c>
      <c r="C682" s="4" t="s">
        <v>1875</v>
      </c>
      <c r="D682" s="5" t="s">
        <v>1860</v>
      </c>
      <c r="E682" s="5" t="s">
        <v>1876</v>
      </c>
      <c r="F682" s="4" t="s">
        <v>69</v>
      </c>
      <c r="G682" s="46">
        <v>0</v>
      </c>
      <c r="H682" s="125">
        <v>1</v>
      </c>
      <c r="I682" s="7">
        <v>3.5</v>
      </c>
      <c r="J682" s="8">
        <f t="shared" si="43"/>
        <v>3.5</v>
      </c>
      <c r="K682" s="8">
        <f t="shared" si="42"/>
        <v>0.24500000000000002</v>
      </c>
      <c r="L682" s="8">
        <f t="shared" si="40"/>
        <v>3.75</v>
      </c>
      <c r="M682" s="8">
        <f t="shared" si="41"/>
        <v>3.75</v>
      </c>
      <c r="N682" s="7">
        <v>3.75</v>
      </c>
      <c r="O682" s="1"/>
      <c r="P682" s="1">
        <v>0</v>
      </c>
      <c r="AB682" s="1"/>
    </row>
    <row r="683" spans="1:28" ht="24" customHeight="1" x14ac:dyDescent="0.4">
      <c r="A683" s="2">
        <v>679</v>
      </c>
      <c r="B683" s="3">
        <v>6020005445</v>
      </c>
      <c r="C683" s="4" t="s">
        <v>1877</v>
      </c>
      <c r="D683" s="5" t="s">
        <v>1878</v>
      </c>
      <c r="E683" s="5" t="s">
        <v>1879</v>
      </c>
      <c r="F683" s="9" t="s">
        <v>3373</v>
      </c>
      <c r="G683" s="46">
        <v>378.29</v>
      </c>
      <c r="H683" s="125">
        <v>7</v>
      </c>
      <c r="I683" s="7">
        <v>3.5</v>
      </c>
      <c r="J683" s="8">
        <f t="shared" si="43"/>
        <v>24.5</v>
      </c>
      <c r="K683" s="8">
        <f t="shared" si="42"/>
        <v>1.7150000000000001</v>
      </c>
      <c r="L683" s="8">
        <f t="shared" si="40"/>
        <v>26.220000000000002</v>
      </c>
      <c r="M683" s="8">
        <f t="shared" si="41"/>
        <v>404.51000000000005</v>
      </c>
      <c r="N683" s="7">
        <v>404.51</v>
      </c>
      <c r="O683" s="1"/>
      <c r="P683" s="1">
        <v>1</v>
      </c>
      <c r="AB683" s="1"/>
    </row>
    <row r="684" spans="1:28" ht="24" customHeight="1" x14ac:dyDescent="0.4">
      <c r="A684" s="2">
        <v>680</v>
      </c>
      <c r="B684" s="3">
        <v>6020005446</v>
      </c>
      <c r="C684" s="4" t="s">
        <v>1880</v>
      </c>
      <c r="D684" s="5" t="s">
        <v>1881</v>
      </c>
      <c r="E684" s="5" t="s">
        <v>1882</v>
      </c>
      <c r="F684" s="9" t="s">
        <v>3347</v>
      </c>
      <c r="G684" s="46">
        <v>1917.46</v>
      </c>
      <c r="H684" s="125">
        <v>18</v>
      </c>
      <c r="I684" s="7">
        <v>3.5</v>
      </c>
      <c r="J684" s="8">
        <f t="shared" si="43"/>
        <v>63</v>
      </c>
      <c r="K684" s="8">
        <f t="shared" si="42"/>
        <v>4.41</v>
      </c>
      <c r="L684" s="8">
        <f t="shared" si="40"/>
        <v>67.41</v>
      </c>
      <c r="M684" s="8">
        <f t="shared" si="41"/>
        <v>1984.8700000000001</v>
      </c>
      <c r="N684" s="7">
        <v>1984.87</v>
      </c>
      <c r="O684" s="1"/>
      <c r="P684" s="1">
        <v>0</v>
      </c>
      <c r="AB684" s="1"/>
    </row>
    <row r="685" spans="1:28" ht="24" customHeight="1" x14ac:dyDescent="0.4">
      <c r="A685" s="2">
        <v>681</v>
      </c>
      <c r="B685" s="3">
        <v>6020005447</v>
      </c>
      <c r="C685" s="4" t="s">
        <v>1883</v>
      </c>
      <c r="D685" s="5" t="s">
        <v>1884</v>
      </c>
      <c r="E685" s="5" t="s">
        <v>1885</v>
      </c>
      <c r="F685" s="9" t="s">
        <v>3347</v>
      </c>
      <c r="G685" s="46">
        <v>1891.25</v>
      </c>
      <c r="H685" s="125">
        <v>53</v>
      </c>
      <c r="I685" s="7">
        <v>3.5</v>
      </c>
      <c r="J685" s="8">
        <f t="shared" si="43"/>
        <v>185.5</v>
      </c>
      <c r="K685" s="8">
        <f t="shared" si="42"/>
        <v>12.985000000000001</v>
      </c>
      <c r="L685" s="8">
        <f t="shared" si="40"/>
        <v>198.48999999999998</v>
      </c>
      <c r="M685" s="8">
        <f t="shared" si="41"/>
        <v>2089.7399999999998</v>
      </c>
      <c r="N685" s="7">
        <v>2089.7399999999998</v>
      </c>
      <c r="O685" s="1"/>
      <c r="P685" s="1">
        <v>1</v>
      </c>
      <c r="AB685" s="1"/>
    </row>
    <row r="686" spans="1:28" ht="24" customHeight="1" x14ac:dyDescent="0.4">
      <c r="A686" s="2">
        <v>682</v>
      </c>
      <c r="B686" s="3">
        <v>6020005448</v>
      </c>
      <c r="C686" s="4" t="s">
        <v>1886</v>
      </c>
      <c r="D686" s="5" t="s">
        <v>1884</v>
      </c>
      <c r="E686" s="5" t="s">
        <v>1887</v>
      </c>
      <c r="F686" s="9" t="s">
        <v>3347</v>
      </c>
      <c r="G686" s="46">
        <v>153.57</v>
      </c>
      <c r="H686" s="125">
        <v>3</v>
      </c>
      <c r="I686" s="7">
        <v>3.5</v>
      </c>
      <c r="J686" s="8">
        <f t="shared" si="43"/>
        <v>10.5</v>
      </c>
      <c r="K686" s="8">
        <f t="shared" si="42"/>
        <v>0.7350000000000001</v>
      </c>
      <c r="L686" s="8">
        <f t="shared" si="40"/>
        <v>11.24</v>
      </c>
      <c r="M686" s="8">
        <f t="shared" si="41"/>
        <v>164.81</v>
      </c>
      <c r="N686" s="7">
        <v>164.81</v>
      </c>
      <c r="O686" s="1"/>
      <c r="P686" s="1">
        <v>0</v>
      </c>
      <c r="AB686" s="1"/>
    </row>
    <row r="687" spans="1:28" ht="24" customHeight="1" x14ac:dyDescent="0.4">
      <c r="A687" s="2">
        <v>683</v>
      </c>
      <c r="B687" s="3">
        <v>6020005449</v>
      </c>
      <c r="C687" s="4" t="s">
        <v>1888</v>
      </c>
      <c r="D687" s="5" t="s">
        <v>1884</v>
      </c>
      <c r="E687" s="5" t="s">
        <v>1889</v>
      </c>
      <c r="F687" s="9" t="s">
        <v>3347</v>
      </c>
      <c r="G687" s="46">
        <v>116.13</v>
      </c>
      <c r="H687" s="125">
        <v>0</v>
      </c>
      <c r="I687" s="7">
        <v>3.5</v>
      </c>
      <c r="J687" s="8">
        <f t="shared" si="43"/>
        <v>0</v>
      </c>
      <c r="K687" s="8">
        <f t="shared" si="42"/>
        <v>0</v>
      </c>
      <c r="L687" s="8">
        <f t="shared" si="40"/>
        <v>0</v>
      </c>
      <c r="M687" s="8">
        <f t="shared" si="41"/>
        <v>116.13</v>
      </c>
      <c r="N687" s="7">
        <v>116.13</v>
      </c>
      <c r="O687" s="1"/>
      <c r="P687" s="1">
        <v>1</v>
      </c>
      <c r="AB687" s="1"/>
    </row>
    <row r="688" spans="1:28" ht="24" customHeight="1" x14ac:dyDescent="0.4">
      <c r="A688" s="2">
        <v>684</v>
      </c>
      <c r="B688" s="3">
        <v>6020005450</v>
      </c>
      <c r="C688" s="4" t="s">
        <v>1890</v>
      </c>
      <c r="D688" s="5" t="s">
        <v>1891</v>
      </c>
      <c r="E688" s="5" t="s">
        <v>1892</v>
      </c>
      <c r="F688" s="4" t="s">
        <v>69</v>
      </c>
      <c r="G688" s="46">
        <v>0</v>
      </c>
      <c r="H688" s="125">
        <v>14</v>
      </c>
      <c r="I688" s="7">
        <v>3.5</v>
      </c>
      <c r="J688" s="8">
        <f t="shared" si="43"/>
        <v>49</v>
      </c>
      <c r="K688" s="8">
        <f t="shared" si="42"/>
        <v>3.43</v>
      </c>
      <c r="L688" s="8">
        <f t="shared" si="40"/>
        <v>52.43</v>
      </c>
      <c r="M688" s="8">
        <f t="shared" si="41"/>
        <v>52.43</v>
      </c>
      <c r="N688" s="7">
        <v>52.43</v>
      </c>
      <c r="O688" s="1"/>
      <c r="P688" s="1">
        <v>0</v>
      </c>
      <c r="AB688" s="1"/>
    </row>
    <row r="689" spans="1:28" ht="24" customHeight="1" x14ac:dyDescent="0.4">
      <c r="A689" s="2">
        <v>685</v>
      </c>
      <c r="B689" s="3">
        <v>6020005451</v>
      </c>
      <c r="C689" s="4" t="s">
        <v>1893</v>
      </c>
      <c r="D689" s="5" t="s">
        <v>3304</v>
      </c>
      <c r="E689" s="5" t="s">
        <v>1894</v>
      </c>
      <c r="F689" s="9" t="s">
        <v>3347</v>
      </c>
      <c r="G689" s="46">
        <v>1939.93</v>
      </c>
      <c r="H689" s="125">
        <v>25</v>
      </c>
      <c r="I689" s="7">
        <v>3.5</v>
      </c>
      <c r="J689" s="8">
        <f t="shared" si="43"/>
        <v>87.5</v>
      </c>
      <c r="K689" s="8">
        <f t="shared" si="42"/>
        <v>6.1250000000000009</v>
      </c>
      <c r="L689" s="8">
        <f t="shared" si="40"/>
        <v>93.63000000000001</v>
      </c>
      <c r="M689" s="8">
        <f t="shared" si="41"/>
        <v>2033.5600000000002</v>
      </c>
      <c r="N689" s="7">
        <v>2033.56</v>
      </c>
      <c r="O689" s="1"/>
      <c r="P689" s="1">
        <v>1</v>
      </c>
      <c r="AB689" s="1"/>
    </row>
    <row r="690" spans="1:28" ht="24" customHeight="1" x14ac:dyDescent="0.4">
      <c r="A690" s="2">
        <v>686</v>
      </c>
      <c r="B690" s="3">
        <v>6020005452</v>
      </c>
      <c r="C690" s="4" t="s">
        <v>1895</v>
      </c>
      <c r="D690" s="5" t="s">
        <v>1896</v>
      </c>
      <c r="E690" s="5" t="s">
        <v>1894</v>
      </c>
      <c r="F690" s="9" t="s">
        <v>3347</v>
      </c>
      <c r="G690" s="46">
        <v>1599.16</v>
      </c>
      <c r="H690" s="125">
        <v>25</v>
      </c>
      <c r="I690" s="7">
        <v>3.5</v>
      </c>
      <c r="J690" s="8">
        <f t="shared" si="43"/>
        <v>87.5</v>
      </c>
      <c r="K690" s="8">
        <f t="shared" si="42"/>
        <v>6.1250000000000009</v>
      </c>
      <c r="L690" s="8">
        <f t="shared" si="40"/>
        <v>93.63000000000001</v>
      </c>
      <c r="M690" s="8">
        <f t="shared" si="41"/>
        <v>1692.7900000000002</v>
      </c>
      <c r="N690" s="7">
        <v>1692.79</v>
      </c>
      <c r="O690" s="1"/>
      <c r="P690" s="1">
        <v>0</v>
      </c>
      <c r="AB690" s="1"/>
    </row>
    <row r="691" spans="1:28" ht="24" customHeight="1" x14ac:dyDescent="0.4">
      <c r="A691" s="2">
        <v>687</v>
      </c>
      <c r="B691" s="3">
        <v>6020005453</v>
      </c>
      <c r="C691" s="4" t="s">
        <v>1897</v>
      </c>
      <c r="D691" s="5" t="s">
        <v>52</v>
      </c>
      <c r="E691" s="5" t="s">
        <v>1898</v>
      </c>
      <c r="F691" s="9" t="s">
        <v>3347</v>
      </c>
      <c r="G691" s="46">
        <v>1617.87</v>
      </c>
      <c r="H691" s="125">
        <v>22</v>
      </c>
      <c r="I691" s="7">
        <v>3.5</v>
      </c>
      <c r="J691" s="8">
        <f t="shared" si="43"/>
        <v>77</v>
      </c>
      <c r="K691" s="8">
        <f t="shared" si="42"/>
        <v>5.3900000000000006</v>
      </c>
      <c r="L691" s="8">
        <f t="shared" si="40"/>
        <v>82.39</v>
      </c>
      <c r="M691" s="8">
        <f t="shared" si="41"/>
        <v>1700.26</v>
      </c>
      <c r="N691" s="7">
        <v>1700.26</v>
      </c>
      <c r="O691" s="1"/>
      <c r="P691" s="1">
        <v>1</v>
      </c>
      <c r="AB691" s="1"/>
    </row>
    <row r="692" spans="1:28" ht="24" customHeight="1" x14ac:dyDescent="0.4">
      <c r="A692" s="2">
        <v>688</v>
      </c>
      <c r="B692" s="3">
        <v>6020005454</v>
      </c>
      <c r="C692" s="4" t="s">
        <v>1899</v>
      </c>
      <c r="D692" s="5" t="s">
        <v>1900</v>
      </c>
      <c r="E692" s="5" t="s">
        <v>1901</v>
      </c>
      <c r="F692" s="9" t="s">
        <v>3347</v>
      </c>
      <c r="G692" s="46">
        <v>3044.71</v>
      </c>
      <c r="H692" s="125">
        <v>62</v>
      </c>
      <c r="I692" s="7">
        <v>3.5</v>
      </c>
      <c r="J692" s="8">
        <f t="shared" si="43"/>
        <v>217</v>
      </c>
      <c r="K692" s="8">
        <f t="shared" si="42"/>
        <v>15.190000000000001</v>
      </c>
      <c r="L692" s="8">
        <f t="shared" si="40"/>
        <v>232.19</v>
      </c>
      <c r="M692" s="8">
        <f t="shared" si="41"/>
        <v>3276.9</v>
      </c>
      <c r="N692" s="7">
        <v>3276.9</v>
      </c>
      <c r="O692" s="1"/>
      <c r="P692" s="1">
        <v>0</v>
      </c>
      <c r="AB692" s="1"/>
    </row>
    <row r="693" spans="1:28" ht="24" customHeight="1" x14ac:dyDescent="0.4">
      <c r="A693" s="2">
        <v>689</v>
      </c>
      <c r="B693" s="3">
        <v>6020005455</v>
      </c>
      <c r="C693" s="4" t="s">
        <v>1902</v>
      </c>
      <c r="D693" s="5" t="s">
        <v>1900</v>
      </c>
      <c r="E693" s="5" t="s">
        <v>1903</v>
      </c>
      <c r="F693" s="4" t="s">
        <v>3360</v>
      </c>
      <c r="G693" s="46">
        <v>22.49</v>
      </c>
      <c r="H693" s="125">
        <v>1</v>
      </c>
      <c r="I693" s="7">
        <v>3.5</v>
      </c>
      <c r="J693" s="8">
        <f t="shared" si="43"/>
        <v>3.5</v>
      </c>
      <c r="K693" s="8">
        <f t="shared" si="42"/>
        <v>0.24500000000000002</v>
      </c>
      <c r="L693" s="8">
        <f t="shared" si="40"/>
        <v>3.75</v>
      </c>
      <c r="M693" s="8">
        <f t="shared" si="41"/>
        <v>26.24</v>
      </c>
      <c r="N693" s="7">
        <v>26.24</v>
      </c>
      <c r="O693" s="1"/>
      <c r="P693" s="1">
        <v>1</v>
      </c>
      <c r="AB693" s="1"/>
    </row>
    <row r="694" spans="1:28" ht="24" customHeight="1" x14ac:dyDescent="0.4">
      <c r="A694" s="2">
        <v>690</v>
      </c>
      <c r="B694" s="3">
        <v>6020005456</v>
      </c>
      <c r="C694" s="4" t="s">
        <v>3826</v>
      </c>
      <c r="D694" s="5" t="s">
        <v>3827</v>
      </c>
      <c r="E694" s="5" t="s">
        <v>3828</v>
      </c>
      <c r="F694" s="4" t="s">
        <v>69</v>
      </c>
      <c r="G694" s="46">
        <v>0</v>
      </c>
      <c r="H694" s="125">
        <v>1</v>
      </c>
      <c r="I694" s="7">
        <v>3.5</v>
      </c>
      <c r="J694" s="8">
        <f t="shared" si="43"/>
        <v>3.5</v>
      </c>
      <c r="K694" s="8">
        <f t="shared" si="42"/>
        <v>0.24500000000000002</v>
      </c>
      <c r="L694" s="8">
        <f t="shared" si="40"/>
        <v>3.75</v>
      </c>
      <c r="M694" s="8">
        <f t="shared" si="41"/>
        <v>3.75</v>
      </c>
      <c r="N694" s="7">
        <v>3.75</v>
      </c>
      <c r="O694" s="1"/>
      <c r="P694" s="1">
        <v>0</v>
      </c>
      <c r="AB694" s="1"/>
    </row>
    <row r="695" spans="1:28" ht="24" customHeight="1" x14ac:dyDescent="0.4">
      <c r="A695" s="2">
        <v>691</v>
      </c>
      <c r="B695" s="3">
        <v>6020005457</v>
      </c>
      <c r="C695" s="4" t="s">
        <v>1904</v>
      </c>
      <c r="D695" s="5" t="s">
        <v>1905</v>
      </c>
      <c r="E695" s="5" t="s">
        <v>1906</v>
      </c>
      <c r="F695" s="4" t="s">
        <v>3347</v>
      </c>
      <c r="G695" s="46">
        <v>887.6</v>
      </c>
      <c r="H695" s="125">
        <v>23</v>
      </c>
      <c r="I695" s="7">
        <v>3.5</v>
      </c>
      <c r="J695" s="8">
        <f t="shared" si="43"/>
        <v>80.5</v>
      </c>
      <c r="K695" s="8">
        <f t="shared" si="42"/>
        <v>5.6350000000000007</v>
      </c>
      <c r="L695" s="8">
        <f t="shared" si="40"/>
        <v>86.14</v>
      </c>
      <c r="M695" s="8">
        <f t="shared" si="41"/>
        <v>973.74</v>
      </c>
      <c r="N695" s="7">
        <v>973.74</v>
      </c>
      <c r="O695" s="1"/>
      <c r="P695" s="1">
        <v>1</v>
      </c>
      <c r="AB695" s="1"/>
    </row>
    <row r="696" spans="1:28" ht="24" customHeight="1" x14ac:dyDescent="0.4">
      <c r="A696" s="2">
        <v>692</v>
      </c>
      <c r="B696" s="3">
        <v>6020005458</v>
      </c>
      <c r="C696" s="4" t="s">
        <v>1907</v>
      </c>
      <c r="D696" s="5" t="s">
        <v>1905</v>
      </c>
      <c r="E696" s="5" t="s">
        <v>1908</v>
      </c>
      <c r="F696" s="4" t="s">
        <v>3347</v>
      </c>
      <c r="G696" s="46">
        <v>524.35</v>
      </c>
      <c r="H696" s="125">
        <v>12</v>
      </c>
      <c r="I696" s="7">
        <v>3.5</v>
      </c>
      <c r="J696" s="8">
        <f t="shared" si="43"/>
        <v>42</v>
      </c>
      <c r="K696" s="8">
        <f t="shared" si="42"/>
        <v>2.9400000000000004</v>
      </c>
      <c r="L696" s="8">
        <f t="shared" si="40"/>
        <v>44.94</v>
      </c>
      <c r="M696" s="8">
        <f t="shared" si="41"/>
        <v>569.29</v>
      </c>
      <c r="N696" s="7">
        <v>569.29</v>
      </c>
      <c r="O696" s="1"/>
      <c r="P696" s="1">
        <v>0</v>
      </c>
      <c r="AB696" s="1"/>
    </row>
    <row r="697" spans="1:28" ht="24" customHeight="1" x14ac:dyDescent="0.4">
      <c r="A697" s="2">
        <v>693</v>
      </c>
      <c r="B697" s="3">
        <v>6020005459</v>
      </c>
      <c r="C697" s="4" t="s">
        <v>1909</v>
      </c>
      <c r="D697" s="5" t="s">
        <v>1910</v>
      </c>
      <c r="E697" s="5" t="s">
        <v>1911</v>
      </c>
      <c r="F697" s="4" t="s">
        <v>3347</v>
      </c>
      <c r="G697" s="46">
        <v>1183.45</v>
      </c>
      <c r="H697" s="125">
        <v>24</v>
      </c>
      <c r="I697" s="7">
        <v>3.5</v>
      </c>
      <c r="J697" s="8">
        <f t="shared" si="43"/>
        <v>84</v>
      </c>
      <c r="K697" s="8">
        <f t="shared" si="42"/>
        <v>5.8800000000000008</v>
      </c>
      <c r="L697" s="8">
        <f t="shared" si="40"/>
        <v>89.88</v>
      </c>
      <c r="M697" s="8">
        <f t="shared" si="41"/>
        <v>1273.33</v>
      </c>
      <c r="N697" s="7">
        <v>1273.33</v>
      </c>
      <c r="O697" s="1"/>
      <c r="P697" s="1">
        <v>1</v>
      </c>
      <c r="AB697" s="1"/>
    </row>
    <row r="698" spans="1:28" ht="24" customHeight="1" x14ac:dyDescent="0.4">
      <c r="A698" s="2">
        <v>694</v>
      </c>
      <c r="B698" s="3">
        <v>6020005460</v>
      </c>
      <c r="C698" s="4" t="s">
        <v>1912</v>
      </c>
      <c r="D698" s="5" t="s">
        <v>1910</v>
      </c>
      <c r="E698" s="5" t="s">
        <v>1913</v>
      </c>
      <c r="F698" s="4" t="s">
        <v>3347</v>
      </c>
      <c r="G698" s="46">
        <v>505.6</v>
      </c>
      <c r="H698" s="125">
        <v>81</v>
      </c>
      <c r="I698" s="7">
        <v>3.5</v>
      </c>
      <c r="J698" s="8">
        <f t="shared" si="43"/>
        <v>283.5</v>
      </c>
      <c r="K698" s="8">
        <f t="shared" si="42"/>
        <v>19.845000000000002</v>
      </c>
      <c r="L698" s="8">
        <f t="shared" si="40"/>
        <v>303.34999999999997</v>
      </c>
      <c r="M698" s="8">
        <f t="shared" si="41"/>
        <v>808.95</v>
      </c>
      <c r="N698" s="7">
        <v>808.95</v>
      </c>
      <c r="O698" s="1"/>
      <c r="P698" s="1">
        <v>0</v>
      </c>
      <c r="AB698" s="1"/>
    </row>
    <row r="699" spans="1:28" ht="24" customHeight="1" x14ac:dyDescent="0.4">
      <c r="A699" s="2">
        <v>695</v>
      </c>
      <c r="B699" s="3">
        <v>6020005461</v>
      </c>
      <c r="C699" s="4" t="s">
        <v>1914</v>
      </c>
      <c r="D699" s="5" t="s">
        <v>1915</v>
      </c>
      <c r="E699" s="5" t="s">
        <v>1916</v>
      </c>
      <c r="F699" s="4" t="s">
        <v>69</v>
      </c>
      <c r="G699" s="46">
        <v>0</v>
      </c>
      <c r="H699" s="125">
        <v>65</v>
      </c>
      <c r="I699" s="7">
        <v>3.5</v>
      </c>
      <c r="J699" s="8">
        <f t="shared" si="43"/>
        <v>227.5</v>
      </c>
      <c r="K699" s="8">
        <f t="shared" si="42"/>
        <v>15.925000000000001</v>
      </c>
      <c r="L699" s="8">
        <f t="shared" si="40"/>
        <v>243.42999999999998</v>
      </c>
      <c r="M699" s="8">
        <f t="shared" si="41"/>
        <v>243.42999999999998</v>
      </c>
      <c r="N699" s="7">
        <v>243.43</v>
      </c>
      <c r="O699" s="1"/>
      <c r="P699" s="1">
        <v>1</v>
      </c>
      <c r="AB699" s="1"/>
    </row>
    <row r="700" spans="1:28" ht="24" customHeight="1" x14ac:dyDescent="0.4">
      <c r="A700" s="2">
        <v>696</v>
      </c>
      <c r="B700" s="3">
        <v>6020005462</v>
      </c>
      <c r="C700" s="4" t="s">
        <v>1917</v>
      </c>
      <c r="D700" s="5" t="s">
        <v>1918</v>
      </c>
      <c r="E700" s="5" t="s">
        <v>1919</v>
      </c>
      <c r="F700" s="4" t="s">
        <v>3363</v>
      </c>
      <c r="G700" s="46">
        <v>205.99</v>
      </c>
      <c r="H700" s="125">
        <v>11</v>
      </c>
      <c r="I700" s="7">
        <v>3.5</v>
      </c>
      <c r="J700" s="8">
        <f t="shared" si="43"/>
        <v>38.5</v>
      </c>
      <c r="K700" s="8">
        <f t="shared" si="42"/>
        <v>2.6950000000000003</v>
      </c>
      <c r="L700" s="8">
        <f t="shared" si="40"/>
        <v>41.199999999999996</v>
      </c>
      <c r="M700" s="8">
        <f t="shared" si="41"/>
        <v>247.19</v>
      </c>
      <c r="N700" s="7">
        <v>247.19</v>
      </c>
      <c r="O700" s="1"/>
      <c r="P700" s="1">
        <v>0</v>
      </c>
      <c r="AB700" s="1"/>
    </row>
    <row r="701" spans="1:28" ht="24" customHeight="1" x14ac:dyDescent="0.4">
      <c r="A701" s="2">
        <v>697</v>
      </c>
      <c r="B701" s="3">
        <v>6020005463</v>
      </c>
      <c r="C701" s="4" t="s">
        <v>1920</v>
      </c>
      <c r="D701" s="5" t="s">
        <v>1921</v>
      </c>
      <c r="E701" s="5" t="s">
        <v>1922</v>
      </c>
      <c r="F701" s="4" t="s">
        <v>69</v>
      </c>
      <c r="G701" s="46">
        <v>0</v>
      </c>
      <c r="H701" s="125">
        <v>13</v>
      </c>
      <c r="I701" s="7">
        <v>3.5</v>
      </c>
      <c r="J701" s="8">
        <f t="shared" si="43"/>
        <v>45.5</v>
      </c>
      <c r="K701" s="8">
        <f t="shared" si="42"/>
        <v>3.1850000000000005</v>
      </c>
      <c r="L701" s="8">
        <f t="shared" si="40"/>
        <v>48.69</v>
      </c>
      <c r="M701" s="8">
        <f t="shared" si="41"/>
        <v>48.69</v>
      </c>
      <c r="N701" s="7">
        <v>48.69</v>
      </c>
      <c r="O701" s="1"/>
      <c r="P701" s="1">
        <v>1</v>
      </c>
      <c r="AB701" s="1"/>
    </row>
    <row r="702" spans="1:28" ht="24" customHeight="1" x14ac:dyDescent="0.4">
      <c r="A702" s="2">
        <v>698</v>
      </c>
      <c r="B702" s="3">
        <v>6020005464</v>
      </c>
      <c r="C702" s="4" t="s">
        <v>1923</v>
      </c>
      <c r="D702" s="5" t="s">
        <v>1924</v>
      </c>
      <c r="E702" s="5" t="s">
        <v>1925</v>
      </c>
      <c r="F702" s="4" t="s">
        <v>3363</v>
      </c>
      <c r="G702" s="46">
        <v>89.9</v>
      </c>
      <c r="H702" s="125">
        <v>5</v>
      </c>
      <c r="I702" s="7">
        <v>3.5</v>
      </c>
      <c r="J702" s="8">
        <f t="shared" si="43"/>
        <v>17.5</v>
      </c>
      <c r="K702" s="8">
        <f t="shared" si="42"/>
        <v>1.2250000000000001</v>
      </c>
      <c r="L702" s="8">
        <f t="shared" si="40"/>
        <v>18.73</v>
      </c>
      <c r="M702" s="8">
        <f t="shared" si="41"/>
        <v>108.63000000000001</v>
      </c>
      <c r="N702" s="7">
        <v>108.63</v>
      </c>
      <c r="O702" s="1"/>
      <c r="P702" s="1">
        <v>0</v>
      </c>
      <c r="AB702" s="1"/>
    </row>
    <row r="703" spans="1:28" ht="24" customHeight="1" x14ac:dyDescent="0.4">
      <c r="A703" s="2">
        <v>699</v>
      </c>
      <c r="B703" s="3">
        <v>6020005465</v>
      </c>
      <c r="C703" s="4" t="s">
        <v>1926</v>
      </c>
      <c r="D703" s="5" t="s">
        <v>1927</v>
      </c>
      <c r="E703" s="5" t="s">
        <v>1928</v>
      </c>
      <c r="F703" s="4" t="s">
        <v>3351</v>
      </c>
      <c r="G703" s="46">
        <v>793.96</v>
      </c>
      <c r="H703" s="125">
        <v>30</v>
      </c>
      <c r="I703" s="7">
        <v>3.5</v>
      </c>
      <c r="J703" s="8">
        <f t="shared" si="43"/>
        <v>105</v>
      </c>
      <c r="K703" s="8">
        <f t="shared" si="42"/>
        <v>7.3500000000000005</v>
      </c>
      <c r="L703" s="8">
        <f t="shared" si="40"/>
        <v>112.35</v>
      </c>
      <c r="M703" s="8">
        <f t="shared" si="41"/>
        <v>906.31000000000006</v>
      </c>
      <c r="N703" s="7">
        <v>906.31</v>
      </c>
      <c r="O703" s="1"/>
      <c r="P703" s="1">
        <v>1</v>
      </c>
      <c r="AB703" s="1"/>
    </row>
    <row r="704" spans="1:28" ht="24" customHeight="1" x14ac:dyDescent="0.4">
      <c r="A704" s="2">
        <v>700</v>
      </c>
      <c r="B704" s="3">
        <v>6020005466</v>
      </c>
      <c r="C704" s="4" t="s">
        <v>1929</v>
      </c>
      <c r="D704" s="5" t="s">
        <v>1930</v>
      </c>
      <c r="E704" s="5" t="s">
        <v>1931</v>
      </c>
      <c r="F704" s="9" t="s">
        <v>3347</v>
      </c>
      <c r="G704" s="46">
        <v>1460.58</v>
      </c>
      <c r="H704" s="125">
        <v>34</v>
      </c>
      <c r="I704" s="7">
        <v>3.5</v>
      </c>
      <c r="J704" s="8">
        <f t="shared" si="43"/>
        <v>119</v>
      </c>
      <c r="K704" s="8">
        <f t="shared" si="42"/>
        <v>8.33</v>
      </c>
      <c r="L704" s="8">
        <f t="shared" si="40"/>
        <v>127.33</v>
      </c>
      <c r="M704" s="8">
        <f t="shared" si="41"/>
        <v>1587.9099999999999</v>
      </c>
      <c r="N704" s="7">
        <v>1587.91</v>
      </c>
      <c r="O704" s="1"/>
      <c r="P704" s="1">
        <v>0</v>
      </c>
      <c r="AB704" s="1"/>
    </row>
    <row r="705" spans="1:28" ht="24" customHeight="1" x14ac:dyDescent="0.4">
      <c r="A705" s="2">
        <v>701</v>
      </c>
      <c r="B705" s="3">
        <v>6020005467</v>
      </c>
      <c r="C705" s="4" t="s">
        <v>1932</v>
      </c>
      <c r="D705" s="5" t="s">
        <v>1933</v>
      </c>
      <c r="E705" s="5" t="s">
        <v>1934</v>
      </c>
      <c r="F705" s="9" t="s">
        <v>3347</v>
      </c>
      <c r="G705" s="46">
        <v>749.04</v>
      </c>
      <c r="H705" s="125">
        <v>20</v>
      </c>
      <c r="I705" s="7">
        <v>3.5</v>
      </c>
      <c r="J705" s="8">
        <f t="shared" si="43"/>
        <v>70</v>
      </c>
      <c r="K705" s="8">
        <f t="shared" si="42"/>
        <v>4.9000000000000004</v>
      </c>
      <c r="L705" s="8">
        <f t="shared" si="40"/>
        <v>74.900000000000006</v>
      </c>
      <c r="M705" s="8">
        <f t="shared" si="41"/>
        <v>823.93999999999994</v>
      </c>
      <c r="N705" s="7">
        <v>823.94</v>
      </c>
      <c r="O705" s="1"/>
      <c r="P705" s="1">
        <v>1</v>
      </c>
      <c r="AB705" s="1"/>
    </row>
    <row r="706" spans="1:28" ht="24" customHeight="1" x14ac:dyDescent="0.4">
      <c r="A706" s="2">
        <v>702</v>
      </c>
      <c r="B706" s="3">
        <v>6020005468</v>
      </c>
      <c r="C706" s="4" t="s">
        <v>1935</v>
      </c>
      <c r="D706" s="5" t="s">
        <v>1936</v>
      </c>
      <c r="E706" s="5" t="s">
        <v>1937</v>
      </c>
      <c r="F706" s="9" t="s">
        <v>3347</v>
      </c>
      <c r="G706" s="46">
        <v>1838.83</v>
      </c>
      <c r="H706" s="125">
        <v>46</v>
      </c>
      <c r="I706" s="7">
        <v>3.5</v>
      </c>
      <c r="J706" s="8">
        <f t="shared" si="43"/>
        <v>161</v>
      </c>
      <c r="K706" s="8">
        <f t="shared" si="42"/>
        <v>11.270000000000001</v>
      </c>
      <c r="L706" s="8">
        <f t="shared" si="40"/>
        <v>172.27</v>
      </c>
      <c r="M706" s="8">
        <f t="shared" si="41"/>
        <v>2011.1</v>
      </c>
      <c r="N706" s="7">
        <v>2011.1</v>
      </c>
      <c r="O706" s="1"/>
      <c r="P706" s="1">
        <v>0</v>
      </c>
      <c r="AB706" s="1"/>
    </row>
    <row r="707" spans="1:28" ht="24" customHeight="1" x14ac:dyDescent="0.4">
      <c r="A707" s="2">
        <v>703</v>
      </c>
      <c r="B707" s="3">
        <v>6020005469</v>
      </c>
      <c r="C707" s="4" t="s">
        <v>1938</v>
      </c>
      <c r="D707" s="5" t="s">
        <v>1939</v>
      </c>
      <c r="E707" s="5" t="s">
        <v>1940</v>
      </c>
      <c r="F707" s="4" t="s">
        <v>3389</v>
      </c>
      <c r="G707" s="46">
        <v>378.25</v>
      </c>
      <c r="H707" s="125">
        <v>4</v>
      </c>
      <c r="I707" s="7">
        <v>3.5</v>
      </c>
      <c r="J707" s="8">
        <f t="shared" si="43"/>
        <v>14</v>
      </c>
      <c r="K707" s="8">
        <f t="shared" si="42"/>
        <v>0.98000000000000009</v>
      </c>
      <c r="L707" s="8">
        <f t="shared" si="40"/>
        <v>14.98</v>
      </c>
      <c r="M707" s="8">
        <f t="shared" si="41"/>
        <v>393.23</v>
      </c>
      <c r="N707" s="7">
        <v>393.23</v>
      </c>
      <c r="O707" s="1"/>
      <c r="P707" s="1">
        <v>1</v>
      </c>
      <c r="AB707" s="1"/>
    </row>
    <row r="708" spans="1:28" ht="24" customHeight="1" x14ac:dyDescent="0.4">
      <c r="A708" s="2">
        <v>704</v>
      </c>
      <c r="B708" s="3">
        <v>6020005470</v>
      </c>
      <c r="C708" s="4" t="s">
        <v>1941</v>
      </c>
      <c r="D708" s="5" t="s">
        <v>1942</v>
      </c>
      <c r="E708" s="5" t="s">
        <v>1943</v>
      </c>
      <c r="F708" s="4" t="s">
        <v>3347</v>
      </c>
      <c r="G708" s="46">
        <v>580.51</v>
      </c>
      <c r="H708" s="125">
        <v>11</v>
      </c>
      <c r="I708" s="7">
        <v>3.5</v>
      </c>
      <c r="J708" s="8">
        <f t="shared" si="43"/>
        <v>38.5</v>
      </c>
      <c r="K708" s="8">
        <f t="shared" si="42"/>
        <v>2.6950000000000003</v>
      </c>
      <c r="L708" s="8">
        <f t="shared" si="40"/>
        <v>41.199999999999996</v>
      </c>
      <c r="M708" s="8">
        <f t="shared" si="41"/>
        <v>621.71</v>
      </c>
      <c r="N708" s="7">
        <v>621.71</v>
      </c>
      <c r="O708" s="1"/>
      <c r="P708" s="1">
        <v>0</v>
      </c>
      <c r="AB708" s="1"/>
    </row>
    <row r="709" spans="1:28" ht="24" customHeight="1" x14ac:dyDescent="0.4">
      <c r="A709" s="2">
        <v>705</v>
      </c>
      <c r="B709" s="3">
        <v>6020005471</v>
      </c>
      <c r="C709" s="26" t="s">
        <v>1944</v>
      </c>
      <c r="D709" s="5" t="s">
        <v>52</v>
      </c>
      <c r="E709" s="5" t="s">
        <v>1945</v>
      </c>
      <c r="F709" s="4" t="s">
        <v>3347</v>
      </c>
      <c r="G709" s="46">
        <v>483.14</v>
      </c>
      <c r="H709" s="125">
        <v>8</v>
      </c>
      <c r="I709" s="7">
        <v>3.5</v>
      </c>
      <c r="J709" s="8">
        <f t="shared" si="43"/>
        <v>28</v>
      </c>
      <c r="K709" s="8">
        <f t="shared" si="42"/>
        <v>1.9600000000000002</v>
      </c>
      <c r="L709" s="8">
        <f t="shared" ref="L709:L772" si="44">ROUNDUP(J709+K709,2)</f>
        <v>29.96</v>
      </c>
      <c r="M709" s="8">
        <f t="shared" ref="M709:M772" si="45">SUM(G709+L709)</f>
        <v>513.1</v>
      </c>
      <c r="N709" s="7">
        <v>513.1</v>
      </c>
      <c r="O709" s="1"/>
      <c r="P709" s="1">
        <v>1</v>
      </c>
      <c r="AB709" s="1"/>
    </row>
    <row r="710" spans="1:28" ht="24" customHeight="1" x14ac:dyDescent="0.4">
      <c r="A710" s="2">
        <v>706</v>
      </c>
      <c r="B710" s="3">
        <v>6020005472</v>
      </c>
      <c r="C710" s="4" t="s">
        <v>1946</v>
      </c>
      <c r="D710" s="5" t="s">
        <v>1947</v>
      </c>
      <c r="E710" s="5" t="s">
        <v>1948</v>
      </c>
      <c r="F710" s="4" t="s">
        <v>3347</v>
      </c>
      <c r="G710" s="46">
        <v>78.680000000000007</v>
      </c>
      <c r="H710" s="125">
        <v>1</v>
      </c>
      <c r="I710" s="7">
        <v>3.5</v>
      </c>
      <c r="J710" s="8">
        <f t="shared" si="43"/>
        <v>3.5</v>
      </c>
      <c r="K710" s="8">
        <f t="shared" si="42"/>
        <v>0.24500000000000002</v>
      </c>
      <c r="L710" s="8">
        <f t="shared" si="44"/>
        <v>3.75</v>
      </c>
      <c r="M710" s="8">
        <f t="shared" si="45"/>
        <v>82.43</v>
      </c>
      <c r="N710" s="7">
        <v>82.43</v>
      </c>
      <c r="O710" s="1"/>
      <c r="P710" s="1">
        <v>0</v>
      </c>
      <c r="AB710" s="1"/>
    </row>
    <row r="711" spans="1:28" ht="24" customHeight="1" x14ac:dyDescent="0.4">
      <c r="A711" s="2">
        <v>707</v>
      </c>
      <c r="B711" s="3">
        <v>6020005473</v>
      </c>
      <c r="C711" s="4" t="s">
        <v>1949</v>
      </c>
      <c r="D711" s="5" t="s">
        <v>1950</v>
      </c>
      <c r="E711" s="5" t="s">
        <v>1951</v>
      </c>
      <c r="F711" s="4" t="s">
        <v>3347</v>
      </c>
      <c r="G711" s="46">
        <v>891.35</v>
      </c>
      <c r="H711" s="125">
        <v>9</v>
      </c>
      <c r="I711" s="7">
        <v>3.5</v>
      </c>
      <c r="J711" s="8">
        <f t="shared" si="43"/>
        <v>31.5</v>
      </c>
      <c r="K711" s="8">
        <f t="shared" ref="K711:K774" si="46">J711*7%</f>
        <v>2.2050000000000001</v>
      </c>
      <c r="L711" s="8">
        <f t="shared" si="44"/>
        <v>33.71</v>
      </c>
      <c r="M711" s="8">
        <f t="shared" si="45"/>
        <v>925.06000000000006</v>
      </c>
      <c r="N711" s="7">
        <v>925.06</v>
      </c>
      <c r="O711" s="1"/>
      <c r="P711" s="1">
        <v>1</v>
      </c>
      <c r="AB711" s="1"/>
    </row>
    <row r="712" spans="1:28" ht="24" customHeight="1" x14ac:dyDescent="0.4">
      <c r="A712" s="2">
        <v>708</v>
      </c>
      <c r="B712" s="3">
        <v>6020005474</v>
      </c>
      <c r="C712" s="4" t="s">
        <v>1952</v>
      </c>
      <c r="D712" s="5" t="s">
        <v>1953</v>
      </c>
      <c r="E712" s="5" t="s">
        <v>1954</v>
      </c>
      <c r="F712" s="4" t="s">
        <v>3347</v>
      </c>
      <c r="G712" s="46">
        <v>146.09</v>
      </c>
      <c r="H712" s="125">
        <v>2</v>
      </c>
      <c r="I712" s="7">
        <v>3.5</v>
      </c>
      <c r="J712" s="8">
        <f t="shared" ref="J712:J775" si="47">H712*I712</f>
        <v>7</v>
      </c>
      <c r="K712" s="8">
        <f t="shared" si="46"/>
        <v>0.49000000000000005</v>
      </c>
      <c r="L712" s="8">
        <f t="shared" si="44"/>
        <v>7.49</v>
      </c>
      <c r="M712" s="8">
        <f t="shared" si="45"/>
        <v>153.58000000000001</v>
      </c>
      <c r="N712" s="7">
        <v>153.58000000000001</v>
      </c>
      <c r="O712" s="1"/>
      <c r="P712" s="1">
        <v>0</v>
      </c>
      <c r="AB712" s="1"/>
    </row>
    <row r="713" spans="1:28" ht="24" customHeight="1" x14ac:dyDescent="0.4">
      <c r="A713" s="2">
        <v>709</v>
      </c>
      <c r="B713" s="3">
        <v>6020005475</v>
      </c>
      <c r="C713" s="4" t="s">
        <v>1955</v>
      </c>
      <c r="D713" s="5" t="s">
        <v>1956</v>
      </c>
      <c r="E713" s="5" t="s">
        <v>1957</v>
      </c>
      <c r="F713" s="4" t="s">
        <v>3347</v>
      </c>
      <c r="G713" s="46">
        <v>677.88</v>
      </c>
      <c r="H713" s="125">
        <v>21</v>
      </c>
      <c r="I713" s="7">
        <v>3.5</v>
      </c>
      <c r="J713" s="8">
        <f t="shared" si="47"/>
        <v>73.5</v>
      </c>
      <c r="K713" s="8">
        <f t="shared" si="46"/>
        <v>5.1450000000000005</v>
      </c>
      <c r="L713" s="8">
        <f t="shared" si="44"/>
        <v>78.650000000000006</v>
      </c>
      <c r="M713" s="8">
        <f t="shared" si="45"/>
        <v>756.53</v>
      </c>
      <c r="N713" s="7">
        <v>756.53</v>
      </c>
      <c r="O713" s="1"/>
      <c r="P713" s="1">
        <v>1</v>
      </c>
      <c r="AB713" s="1"/>
    </row>
    <row r="714" spans="1:28" ht="24" customHeight="1" x14ac:dyDescent="0.4">
      <c r="A714" s="2">
        <v>710</v>
      </c>
      <c r="B714" s="3">
        <v>6020005476</v>
      </c>
      <c r="C714" s="4" t="s">
        <v>1958</v>
      </c>
      <c r="D714" s="5" t="s">
        <v>1959</v>
      </c>
      <c r="E714" s="5" t="s">
        <v>1960</v>
      </c>
      <c r="F714" s="4" t="s">
        <v>3347</v>
      </c>
      <c r="G714" s="46">
        <v>558.04</v>
      </c>
      <c r="H714" s="125">
        <v>10</v>
      </c>
      <c r="I714" s="7">
        <v>3.5</v>
      </c>
      <c r="J714" s="8">
        <f t="shared" si="47"/>
        <v>35</v>
      </c>
      <c r="K714" s="8">
        <f t="shared" si="46"/>
        <v>2.4500000000000002</v>
      </c>
      <c r="L714" s="8">
        <f t="shared" si="44"/>
        <v>37.450000000000003</v>
      </c>
      <c r="M714" s="8">
        <f t="shared" si="45"/>
        <v>595.49</v>
      </c>
      <c r="N714" s="7">
        <v>595.49</v>
      </c>
      <c r="O714" s="1"/>
      <c r="P714" s="1">
        <v>0</v>
      </c>
      <c r="AB714" s="1"/>
    </row>
    <row r="715" spans="1:28" ht="24" customHeight="1" x14ac:dyDescent="0.4">
      <c r="A715" s="2">
        <v>711</v>
      </c>
      <c r="B715" s="3">
        <v>6020005477</v>
      </c>
      <c r="C715" s="4" t="s">
        <v>1961</v>
      </c>
      <c r="D715" s="5" t="s">
        <v>1962</v>
      </c>
      <c r="E715" s="5" t="s">
        <v>1963</v>
      </c>
      <c r="F715" s="4" t="s">
        <v>3347</v>
      </c>
      <c r="G715" s="46">
        <v>423.22</v>
      </c>
      <c r="H715" s="125">
        <v>10</v>
      </c>
      <c r="I715" s="7">
        <v>3.5</v>
      </c>
      <c r="J715" s="8">
        <f t="shared" si="47"/>
        <v>35</v>
      </c>
      <c r="K715" s="8">
        <f t="shared" si="46"/>
        <v>2.4500000000000002</v>
      </c>
      <c r="L715" s="8">
        <f t="shared" si="44"/>
        <v>37.450000000000003</v>
      </c>
      <c r="M715" s="8">
        <f t="shared" si="45"/>
        <v>460.67</v>
      </c>
      <c r="N715" s="7">
        <v>460.67</v>
      </c>
      <c r="O715" s="1"/>
      <c r="P715" s="1">
        <v>1</v>
      </c>
      <c r="AB715" s="1"/>
    </row>
    <row r="716" spans="1:28" ht="24" customHeight="1" x14ac:dyDescent="0.4">
      <c r="A716" s="2">
        <v>712</v>
      </c>
      <c r="B716" s="3">
        <v>6020005478</v>
      </c>
      <c r="C716" s="4" t="s">
        <v>1964</v>
      </c>
      <c r="D716" s="5" t="s">
        <v>1965</v>
      </c>
      <c r="E716" s="5" t="s">
        <v>1966</v>
      </c>
      <c r="F716" s="4" t="s">
        <v>3363</v>
      </c>
      <c r="G716" s="46">
        <v>288.38</v>
      </c>
      <c r="H716" s="125">
        <v>20</v>
      </c>
      <c r="I716" s="7">
        <v>3.5</v>
      </c>
      <c r="J716" s="8">
        <f t="shared" si="47"/>
        <v>70</v>
      </c>
      <c r="K716" s="8">
        <f t="shared" si="46"/>
        <v>4.9000000000000004</v>
      </c>
      <c r="L716" s="8">
        <f t="shared" si="44"/>
        <v>74.900000000000006</v>
      </c>
      <c r="M716" s="8">
        <f t="shared" si="45"/>
        <v>363.28</v>
      </c>
      <c r="N716" s="7">
        <v>363.28</v>
      </c>
      <c r="O716" s="1"/>
      <c r="P716" s="1">
        <v>0</v>
      </c>
      <c r="AB716" s="1"/>
    </row>
    <row r="717" spans="1:28" ht="24" customHeight="1" x14ac:dyDescent="0.4">
      <c r="A717" s="2">
        <v>713</v>
      </c>
      <c r="B717" s="3">
        <v>6020005479</v>
      </c>
      <c r="C717" s="4" t="s">
        <v>1967</v>
      </c>
      <c r="D717" s="5" t="s">
        <v>1968</v>
      </c>
      <c r="E717" s="5" t="s">
        <v>1969</v>
      </c>
      <c r="F717" s="4" t="s">
        <v>3356</v>
      </c>
      <c r="G717" s="46">
        <v>3932.28</v>
      </c>
      <c r="H717" s="125">
        <v>90</v>
      </c>
      <c r="I717" s="7">
        <v>3.5</v>
      </c>
      <c r="J717" s="8">
        <f t="shared" si="47"/>
        <v>315</v>
      </c>
      <c r="K717" s="8">
        <f t="shared" si="46"/>
        <v>22.05</v>
      </c>
      <c r="L717" s="8">
        <f t="shared" si="44"/>
        <v>337.05</v>
      </c>
      <c r="M717" s="8">
        <f t="shared" si="45"/>
        <v>4269.33</v>
      </c>
      <c r="N717" s="7">
        <v>4269.33</v>
      </c>
      <c r="O717" s="1"/>
      <c r="P717" s="1">
        <v>1</v>
      </c>
      <c r="AB717" s="1"/>
    </row>
    <row r="718" spans="1:28" ht="24" customHeight="1" x14ac:dyDescent="0.4">
      <c r="A718" s="2">
        <v>714</v>
      </c>
      <c r="B718" s="3">
        <v>6020005480</v>
      </c>
      <c r="C718" s="4" t="s">
        <v>1970</v>
      </c>
      <c r="D718" s="5" t="s">
        <v>1971</v>
      </c>
      <c r="E718" s="5" t="s">
        <v>1972</v>
      </c>
      <c r="F718" s="4" t="s">
        <v>3347</v>
      </c>
      <c r="G718" s="46">
        <v>3202.01</v>
      </c>
      <c r="H718" s="125">
        <v>72</v>
      </c>
      <c r="I718" s="7">
        <v>3.5</v>
      </c>
      <c r="J718" s="8">
        <f t="shared" si="47"/>
        <v>252</v>
      </c>
      <c r="K718" s="8">
        <f t="shared" si="46"/>
        <v>17.64</v>
      </c>
      <c r="L718" s="8">
        <f t="shared" si="44"/>
        <v>269.64</v>
      </c>
      <c r="M718" s="8">
        <f t="shared" si="45"/>
        <v>3471.65</v>
      </c>
      <c r="N718" s="7">
        <v>3471.65</v>
      </c>
      <c r="O718" s="1"/>
      <c r="P718" s="1">
        <v>0</v>
      </c>
      <c r="AB718" s="1"/>
    </row>
    <row r="719" spans="1:28" ht="24" customHeight="1" x14ac:dyDescent="0.4">
      <c r="A719" s="2">
        <v>715</v>
      </c>
      <c r="B719" s="3">
        <v>6020005481</v>
      </c>
      <c r="C719" s="4" t="s">
        <v>1973</v>
      </c>
      <c r="D719" s="5" t="s">
        <v>1974</v>
      </c>
      <c r="E719" s="5" t="s">
        <v>1975</v>
      </c>
      <c r="F719" s="4" t="s">
        <v>3356</v>
      </c>
      <c r="G719" s="46">
        <v>632.94000000000005</v>
      </c>
      <c r="H719" s="125">
        <v>20</v>
      </c>
      <c r="I719" s="7">
        <v>3.5</v>
      </c>
      <c r="J719" s="8">
        <f t="shared" si="47"/>
        <v>70</v>
      </c>
      <c r="K719" s="8">
        <f t="shared" si="46"/>
        <v>4.9000000000000004</v>
      </c>
      <c r="L719" s="8">
        <f t="shared" si="44"/>
        <v>74.900000000000006</v>
      </c>
      <c r="M719" s="8">
        <f t="shared" si="45"/>
        <v>707.84</v>
      </c>
      <c r="N719" s="7">
        <v>707.84</v>
      </c>
      <c r="O719" s="1"/>
      <c r="P719" s="1">
        <v>1</v>
      </c>
      <c r="AB719" s="1"/>
    </row>
    <row r="720" spans="1:28" ht="24" customHeight="1" x14ac:dyDescent="0.4">
      <c r="A720" s="2">
        <v>716</v>
      </c>
      <c r="B720" s="3">
        <v>6020005482</v>
      </c>
      <c r="C720" s="4" t="s">
        <v>1976</v>
      </c>
      <c r="D720" s="5" t="s">
        <v>1977</v>
      </c>
      <c r="E720" s="5" t="s">
        <v>1978</v>
      </c>
      <c r="F720" s="9" t="s">
        <v>3351</v>
      </c>
      <c r="G720" s="46">
        <v>479.37</v>
      </c>
      <c r="H720" s="125">
        <v>24</v>
      </c>
      <c r="I720" s="7">
        <v>3.5</v>
      </c>
      <c r="J720" s="8">
        <f t="shared" si="47"/>
        <v>84</v>
      </c>
      <c r="K720" s="8">
        <f t="shared" si="46"/>
        <v>5.8800000000000008</v>
      </c>
      <c r="L720" s="8">
        <f t="shared" si="44"/>
        <v>89.88</v>
      </c>
      <c r="M720" s="8">
        <f t="shared" si="45"/>
        <v>569.25</v>
      </c>
      <c r="N720" s="7">
        <v>569.25</v>
      </c>
      <c r="O720" s="1"/>
      <c r="P720" s="1">
        <v>0</v>
      </c>
      <c r="AB720" s="1"/>
    </row>
    <row r="721" spans="1:28" ht="24" customHeight="1" x14ac:dyDescent="0.4">
      <c r="A721" s="2">
        <v>717</v>
      </c>
      <c r="B721" s="3">
        <v>6020005483</v>
      </c>
      <c r="C721" s="4" t="s">
        <v>1979</v>
      </c>
      <c r="D721" s="5" t="s">
        <v>1980</v>
      </c>
      <c r="E721" s="5" t="s">
        <v>1981</v>
      </c>
      <c r="F721" s="9" t="s">
        <v>3356</v>
      </c>
      <c r="G721" s="46">
        <v>3355.55</v>
      </c>
      <c r="H721" s="125">
        <v>83</v>
      </c>
      <c r="I721" s="7">
        <v>3.5</v>
      </c>
      <c r="J721" s="8">
        <f t="shared" si="47"/>
        <v>290.5</v>
      </c>
      <c r="K721" s="8">
        <f t="shared" si="46"/>
        <v>20.335000000000001</v>
      </c>
      <c r="L721" s="8">
        <f t="shared" si="44"/>
        <v>310.83999999999997</v>
      </c>
      <c r="M721" s="8">
        <f t="shared" si="45"/>
        <v>3666.3900000000003</v>
      </c>
      <c r="N721" s="7">
        <v>3666.39</v>
      </c>
      <c r="O721" s="1"/>
      <c r="P721" s="1">
        <v>1</v>
      </c>
      <c r="AB721" s="1"/>
    </row>
    <row r="722" spans="1:28" ht="24" customHeight="1" x14ac:dyDescent="0.4">
      <c r="A722" s="2">
        <v>718</v>
      </c>
      <c r="B722" s="3">
        <v>6020005484</v>
      </c>
      <c r="C722" s="4" t="s">
        <v>1982</v>
      </c>
      <c r="D722" s="5" t="s">
        <v>1983</v>
      </c>
      <c r="E722" s="5" t="s">
        <v>1984</v>
      </c>
      <c r="F722" s="4" t="s">
        <v>3352</v>
      </c>
      <c r="G722" s="46">
        <v>71.16</v>
      </c>
      <c r="H722" s="125">
        <v>26</v>
      </c>
      <c r="I722" s="7">
        <v>3.5</v>
      </c>
      <c r="J722" s="8">
        <f t="shared" si="47"/>
        <v>91</v>
      </c>
      <c r="K722" s="8">
        <f t="shared" si="46"/>
        <v>6.370000000000001</v>
      </c>
      <c r="L722" s="8">
        <f t="shared" si="44"/>
        <v>97.37</v>
      </c>
      <c r="M722" s="8">
        <f t="shared" si="45"/>
        <v>168.53</v>
      </c>
      <c r="N722" s="7">
        <v>168.53</v>
      </c>
      <c r="O722" s="1"/>
      <c r="P722" s="1">
        <v>0</v>
      </c>
      <c r="AB722" s="1"/>
    </row>
    <row r="723" spans="1:28" ht="24" customHeight="1" x14ac:dyDescent="0.4">
      <c r="A723" s="2">
        <v>719</v>
      </c>
      <c r="B723" s="3">
        <v>6020005485</v>
      </c>
      <c r="C723" s="4" t="s">
        <v>1985</v>
      </c>
      <c r="D723" s="5" t="s">
        <v>1986</v>
      </c>
      <c r="E723" s="5" t="s">
        <v>1987</v>
      </c>
      <c r="F723" s="9" t="s">
        <v>3352</v>
      </c>
      <c r="G723" s="46">
        <v>187.25</v>
      </c>
      <c r="H723" s="125">
        <v>51</v>
      </c>
      <c r="I723" s="7">
        <v>3.5</v>
      </c>
      <c r="J723" s="8">
        <f t="shared" si="47"/>
        <v>178.5</v>
      </c>
      <c r="K723" s="8">
        <f t="shared" si="46"/>
        <v>12.495000000000001</v>
      </c>
      <c r="L723" s="8">
        <f t="shared" si="44"/>
        <v>191</v>
      </c>
      <c r="M723" s="8">
        <f t="shared" si="45"/>
        <v>378.25</v>
      </c>
      <c r="N723" s="7">
        <v>378.25</v>
      </c>
      <c r="O723" s="1"/>
      <c r="P723" s="1">
        <v>1</v>
      </c>
      <c r="AB723" s="1"/>
    </row>
    <row r="724" spans="1:28" ht="24" customHeight="1" x14ac:dyDescent="0.4">
      <c r="A724" s="2">
        <v>720</v>
      </c>
      <c r="B724" s="3">
        <v>6020005486</v>
      </c>
      <c r="C724" s="4" t="s">
        <v>1988</v>
      </c>
      <c r="D724" s="5" t="s">
        <v>1989</v>
      </c>
      <c r="E724" s="5" t="s">
        <v>1990</v>
      </c>
      <c r="F724" s="4" t="s">
        <v>3376</v>
      </c>
      <c r="G724" s="46">
        <v>48.73</v>
      </c>
      <c r="H724" s="125">
        <v>0</v>
      </c>
      <c r="I724" s="7">
        <v>3.5</v>
      </c>
      <c r="J724" s="8">
        <f t="shared" si="47"/>
        <v>0</v>
      </c>
      <c r="K724" s="8">
        <f t="shared" si="46"/>
        <v>0</v>
      </c>
      <c r="L724" s="8">
        <f t="shared" si="44"/>
        <v>0</v>
      </c>
      <c r="M724" s="8">
        <f t="shared" si="45"/>
        <v>48.73</v>
      </c>
      <c r="N724" s="7">
        <v>48.73</v>
      </c>
      <c r="O724" s="1"/>
      <c r="P724" s="1">
        <v>0</v>
      </c>
      <c r="AB724" s="1"/>
    </row>
    <row r="725" spans="1:28" ht="24" customHeight="1" x14ac:dyDescent="0.4">
      <c r="A725" s="2">
        <v>721</v>
      </c>
      <c r="B725" s="3">
        <v>6020005487</v>
      </c>
      <c r="C725" s="4" t="s">
        <v>1991</v>
      </c>
      <c r="D725" s="5" t="s">
        <v>1992</v>
      </c>
      <c r="E725" s="5" t="s">
        <v>1993</v>
      </c>
      <c r="F725" s="4" t="s">
        <v>3352</v>
      </c>
      <c r="G725" s="46">
        <v>280.88</v>
      </c>
      <c r="H725" s="125">
        <v>73</v>
      </c>
      <c r="I725" s="7">
        <v>3.5</v>
      </c>
      <c r="J725" s="8">
        <f t="shared" si="47"/>
        <v>255.5</v>
      </c>
      <c r="K725" s="8">
        <f t="shared" si="46"/>
        <v>17.885000000000002</v>
      </c>
      <c r="L725" s="8">
        <f t="shared" si="44"/>
        <v>273.39</v>
      </c>
      <c r="M725" s="8">
        <f t="shared" si="45"/>
        <v>554.27</v>
      </c>
      <c r="N725" s="7">
        <v>554.27</v>
      </c>
      <c r="O725" s="1"/>
      <c r="P725" s="1">
        <v>1</v>
      </c>
      <c r="AB725" s="1"/>
    </row>
    <row r="726" spans="1:28" ht="24" customHeight="1" x14ac:dyDescent="0.4">
      <c r="A726" s="2">
        <v>722</v>
      </c>
      <c r="B726" s="3">
        <v>6020005488</v>
      </c>
      <c r="C726" s="4" t="s">
        <v>1994</v>
      </c>
      <c r="D726" s="5" t="s">
        <v>1995</v>
      </c>
      <c r="E726" s="5" t="s">
        <v>1996</v>
      </c>
      <c r="F726" s="9" t="s">
        <v>3361</v>
      </c>
      <c r="G726" s="46">
        <v>89.89</v>
      </c>
      <c r="H726" s="125">
        <v>6</v>
      </c>
      <c r="I726" s="7">
        <v>3.5</v>
      </c>
      <c r="J726" s="8">
        <f t="shared" si="47"/>
        <v>21</v>
      </c>
      <c r="K726" s="8">
        <f t="shared" si="46"/>
        <v>1.4700000000000002</v>
      </c>
      <c r="L726" s="8">
        <f t="shared" si="44"/>
        <v>22.47</v>
      </c>
      <c r="M726" s="8">
        <f t="shared" si="45"/>
        <v>112.36</v>
      </c>
      <c r="N726" s="7">
        <v>112.36</v>
      </c>
      <c r="O726" s="1"/>
      <c r="P726" s="1">
        <v>0</v>
      </c>
      <c r="AB726" s="1"/>
    </row>
    <row r="727" spans="1:28" ht="24" customHeight="1" x14ac:dyDescent="0.4">
      <c r="A727" s="2">
        <v>723</v>
      </c>
      <c r="B727" s="3">
        <v>6020005489</v>
      </c>
      <c r="C727" s="4" t="s">
        <v>1997</v>
      </c>
      <c r="D727" s="5" t="s">
        <v>1998</v>
      </c>
      <c r="E727" s="5" t="s">
        <v>1999</v>
      </c>
      <c r="F727" s="4" t="s">
        <v>3351</v>
      </c>
      <c r="G727" s="46">
        <v>617.94000000000005</v>
      </c>
      <c r="H727" s="125">
        <v>25</v>
      </c>
      <c r="I727" s="7">
        <v>3.5</v>
      </c>
      <c r="J727" s="8">
        <f t="shared" si="47"/>
        <v>87.5</v>
      </c>
      <c r="K727" s="8">
        <f t="shared" si="46"/>
        <v>6.1250000000000009</v>
      </c>
      <c r="L727" s="8">
        <f t="shared" si="44"/>
        <v>93.63000000000001</v>
      </c>
      <c r="M727" s="8">
        <f t="shared" si="45"/>
        <v>711.57</v>
      </c>
      <c r="N727" s="7">
        <v>711.57</v>
      </c>
      <c r="O727" s="1"/>
      <c r="P727" s="1">
        <v>1</v>
      </c>
      <c r="AB727" s="1"/>
    </row>
    <row r="728" spans="1:28" ht="24" customHeight="1" x14ac:dyDescent="0.4">
      <c r="A728" s="2">
        <v>724</v>
      </c>
      <c r="B728" s="3">
        <v>6020005490</v>
      </c>
      <c r="C728" s="4" t="s">
        <v>2000</v>
      </c>
      <c r="D728" s="5" t="s">
        <v>2001</v>
      </c>
      <c r="E728" s="5" t="s">
        <v>2002</v>
      </c>
      <c r="F728" s="9" t="s">
        <v>3356</v>
      </c>
      <c r="G728" s="46">
        <v>131.09</v>
      </c>
      <c r="H728" s="125">
        <v>2</v>
      </c>
      <c r="I728" s="7">
        <v>3.5</v>
      </c>
      <c r="J728" s="8">
        <f t="shared" si="47"/>
        <v>7</v>
      </c>
      <c r="K728" s="8">
        <f t="shared" si="46"/>
        <v>0.49000000000000005</v>
      </c>
      <c r="L728" s="8">
        <f t="shared" si="44"/>
        <v>7.49</v>
      </c>
      <c r="M728" s="8">
        <f t="shared" si="45"/>
        <v>138.58000000000001</v>
      </c>
      <c r="N728" s="7">
        <v>138.58000000000001</v>
      </c>
      <c r="O728" s="1"/>
      <c r="P728" s="1">
        <v>0</v>
      </c>
      <c r="AB728" s="1"/>
    </row>
    <row r="729" spans="1:28" ht="24" customHeight="1" x14ac:dyDescent="0.4">
      <c r="A729" s="2">
        <v>725</v>
      </c>
      <c r="B729" s="3">
        <v>6020005491</v>
      </c>
      <c r="C729" s="4" t="s">
        <v>2003</v>
      </c>
      <c r="D729" s="5" t="s">
        <v>2004</v>
      </c>
      <c r="E729" s="5" t="s">
        <v>2005</v>
      </c>
      <c r="F729" s="9" t="s">
        <v>3347</v>
      </c>
      <c r="G729" s="46">
        <v>921.31</v>
      </c>
      <c r="H729" s="125">
        <v>31</v>
      </c>
      <c r="I729" s="7">
        <v>3.5</v>
      </c>
      <c r="J729" s="8">
        <f t="shared" si="47"/>
        <v>108.5</v>
      </c>
      <c r="K729" s="8">
        <f t="shared" si="46"/>
        <v>7.5950000000000006</v>
      </c>
      <c r="L729" s="8">
        <f t="shared" si="44"/>
        <v>116.10000000000001</v>
      </c>
      <c r="M729" s="8">
        <f t="shared" si="45"/>
        <v>1037.4099999999999</v>
      </c>
      <c r="N729" s="7">
        <v>1037.4100000000001</v>
      </c>
      <c r="O729" s="1"/>
      <c r="P729" s="1">
        <v>1</v>
      </c>
      <c r="AB729" s="1"/>
    </row>
    <row r="730" spans="1:28" ht="24" customHeight="1" x14ac:dyDescent="0.4">
      <c r="A730" s="2">
        <v>726</v>
      </c>
      <c r="B730" s="3">
        <v>6020005492</v>
      </c>
      <c r="C730" s="4" t="s">
        <v>2006</v>
      </c>
      <c r="D730" s="5" t="s">
        <v>2007</v>
      </c>
      <c r="E730" s="5" t="s">
        <v>2008</v>
      </c>
      <c r="F730" s="9" t="s">
        <v>3347</v>
      </c>
      <c r="G730" s="46">
        <v>1625.36</v>
      </c>
      <c r="H730" s="125">
        <v>19</v>
      </c>
      <c r="I730" s="7">
        <v>3.5</v>
      </c>
      <c r="J730" s="8">
        <f t="shared" si="47"/>
        <v>66.5</v>
      </c>
      <c r="K730" s="8">
        <f t="shared" si="46"/>
        <v>4.6550000000000002</v>
      </c>
      <c r="L730" s="8">
        <f t="shared" si="44"/>
        <v>71.160000000000011</v>
      </c>
      <c r="M730" s="8">
        <f t="shared" si="45"/>
        <v>1696.52</v>
      </c>
      <c r="N730" s="7">
        <v>1696.52</v>
      </c>
      <c r="O730" s="1"/>
      <c r="P730" s="1">
        <v>0</v>
      </c>
      <c r="AB730" s="1"/>
    </row>
    <row r="731" spans="1:28" ht="24" customHeight="1" x14ac:dyDescent="0.4">
      <c r="A731" s="2">
        <v>727</v>
      </c>
      <c r="B731" s="3">
        <v>6020005493</v>
      </c>
      <c r="C731" s="4" t="s">
        <v>2009</v>
      </c>
      <c r="D731" s="5" t="s">
        <v>2010</v>
      </c>
      <c r="E731" s="5" t="s">
        <v>2011</v>
      </c>
      <c r="F731" s="9" t="s">
        <v>3347</v>
      </c>
      <c r="G731" s="46">
        <v>5763.58</v>
      </c>
      <c r="H731" s="125">
        <v>241</v>
      </c>
      <c r="I731" s="7">
        <v>3.5</v>
      </c>
      <c r="J731" s="8">
        <f t="shared" si="47"/>
        <v>843.5</v>
      </c>
      <c r="K731" s="8">
        <f t="shared" si="46"/>
        <v>59.045000000000009</v>
      </c>
      <c r="L731" s="8">
        <f t="shared" si="44"/>
        <v>902.55</v>
      </c>
      <c r="M731" s="8">
        <f t="shared" si="45"/>
        <v>6666.13</v>
      </c>
      <c r="N731" s="7">
        <v>6666.13</v>
      </c>
      <c r="O731" s="1"/>
      <c r="P731" s="1">
        <v>1</v>
      </c>
      <c r="AB731" s="1"/>
    </row>
    <row r="732" spans="1:28" ht="24" customHeight="1" x14ac:dyDescent="0.4">
      <c r="A732" s="2">
        <v>728</v>
      </c>
      <c r="B732" s="3">
        <v>6020005494</v>
      </c>
      <c r="C732" s="4" t="s">
        <v>2012</v>
      </c>
      <c r="D732" s="5" t="s">
        <v>2013</v>
      </c>
      <c r="E732" s="5" t="s">
        <v>2014</v>
      </c>
      <c r="F732" s="4" t="s">
        <v>3358</v>
      </c>
      <c r="G732" s="46">
        <v>1692.76</v>
      </c>
      <c r="H732" s="125">
        <v>57</v>
      </c>
      <c r="I732" s="7">
        <v>3.5</v>
      </c>
      <c r="J732" s="8">
        <f t="shared" si="47"/>
        <v>199.5</v>
      </c>
      <c r="K732" s="8">
        <f t="shared" si="46"/>
        <v>13.965000000000002</v>
      </c>
      <c r="L732" s="8">
        <f t="shared" si="44"/>
        <v>213.47</v>
      </c>
      <c r="M732" s="8">
        <f t="shared" si="45"/>
        <v>1906.23</v>
      </c>
      <c r="N732" s="7">
        <v>1906.23</v>
      </c>
      <c r="O732" s="1"/>
      <c r="P732" s="1">
        <v>0</v>
      </c>
      <c r="AB732" s="1"/>
    </row>
    <row r="733" spans="1:28" ht="24" customHeight="1" x14ac:dyDescent="0.4">
      <c r="A733" s="2">
        <v>729</v>
      </c>
      <c r="B733" s="3">
        <v>6020005495</v>
      </c>
      <c r="C733" s="4" t="s">
        <v>2015</v>
      </c>
      <c r="D733" s="5" t="s">
        <v>2016</v>
      </c>
      <c r="E733" s="5" t="s">
        <v>2017</v>
      </c>
      <c r="F733" s="4" t="s">
        <v>3347</v>
      </c>
      <c r="G733" s="46">
        <v>254.67</v>
      </c>
      <c r="H733" s="125">
        <v>58</v>
      </c>
      <c r="I733" s="7">
        <v>3.5</v>
      </c>
      <c r="J733" s="8">
        <f t="shared" si="47"/>
        <v>203</v>
      </c>
      <c r="K733" s="8">
        <f t="shared" si="46"/>
        <v>14.21</v>
      </c>
      <c r="L733" s="8">
        <f t="shared" si="44"/>
        <v>217.21</v>
      </c>
      <c r="M733" s="8">
        <f t="shared" si="45"/>
        <v>471.88</v>
      </c>
      <c r="N733" s="7">
        <v>471.88</v>
      </c>
      <c r="O733" s="1"/>
      <c r="P733" s="1">
        <v>1</v>
      </c>
      <c r="AB733" s="1"/>
    </row>
    <row r="734" spans="1:28" ht="24" customHeight="1" x14ac:dyDescent="0.4">
      <c r="A734" s="2">
        <v>730</v>
      </c>
      <c r="B734" s="3">
        <v>6020005496</v>
      </c>
      <c r="C734" s="4" t="s">
        <v>2018</v>
      </c>
      <c r="D734" s="5" t="s">
        <v>2019</v>
      </c>
      <c r="E734" s="5" t="s">
        <v>2020</v>
      </c>
      <c r="F734" s="4" t="s">
        <v>69</v>
      </c>
      <c r="G734" s="46">
        <v>0</v>
      </c>
      <c r="H734" s="125">
        <v>64</v>
      </c>
      <c r="I734" s="7">
        <v>3.5</v>
      </c>
      <c r="J734" s="8">
        <f t="shared" si="47"/>
        <v>224</v>
      </c>
      <c r="K734" s="8">
        <f t="shared" si="46"/>
        <v>15.680000000000001</v>
      </c>
      <c r="L734" s="8">
        <f t="shared" si="44"/>
        <v>239.68</v>
      </c>
      <c r="M734" s="8">
        <f t="shared" si="45"/>
        <v>239.68</v>
      </c>
      <c r="N734" s="7">
        <v>239.68</v>
      </c>
      <c r="O734" s="1"/>
      <c r="P734" s="1">
        <v>0</v>
      </c>
      <c r="AB734" s="1"/>
    </row>
    <row r="735" spans="1:28" ht="24" customHeight="1" x14ac:dyDescent="0.4">
      <c r="A735" s="2">
        <v>731</v>
      </c>
      <c r="B735" s="3">
        <v>6020005497</v>
      </c>
      <c r="C735" s="4" t="s">
        <v>2021</v>
      </c>
      <c r="D735" s="5" t="s">
        <v>2022</v>
      </c>
      <c r="E735" s="5" t="s">
        <v>2023</v>
      </c>
      <c r="F735" s="9" t="s">
        <v>3373</v>
      </c>
      <c r="G735" s="46">
        <v>505.61</v>
      </c>
      <c r="H735" s="125">
        <v>10</v>
      </c>
      <c r="I735" s="7">
        <v>3.5</v>
      </c>
      <c r="J735" s="8">
        <f t="shared" si="47"/>
        <v>35</v>
      </c>
      <c r="K735" s="8">
        <f t="shared" si="46"/>
        <v>2.4500000000000002</v>
      </c>
      <c r="L735" s="8">
        <f t="shared" si="44"/>
        <v>37.450000000000003</v>
      </c>
      <c r="M735" s="8">
        <f t="shared" si="45"/>
        <v>543.06000000000006</v>
      </c>
      <c r="N735" s="7">
        <v>543.05999999999995</v>
      </c>
      <c r="O735" s="1"/>
      <c r="P735" s="1">
        <v>1</v>
      </c>
      <c r="AB735" s="1"/>
    </row>
    <row r="736" spans="1:28" ht="24" customHeight="1" x14ac:dyDescent="0.4">
      <c r="A736" s="2">
        <v>732</v>
      </c>
      <c r="B736" s="3">
        <v>6020005498</v>
      </c>
      <c r="C736" s="4" t="s">
        <v>2024</v>
      </c>
      <c r="D736" s="5" t="s">
        <v>2025</v>
      </c>
      <c r="E736" s="5" t="s">
        <v>2026</v>
      </c>
      <c r="F736" s="9" t="s">
        <v>3373</v>
      </c>
      <c r="G736" s="46">
        <v>565.53</v>
      </c>
      <c r="H736" s="125">
        <v>11</v>
      </c>
      <c r="I736" s="7">
        <v>3.5</v>
      </c>
      <c r="J736" s="8">
        <f t="shared" si="47"/>
        <v>38.5</v>
      </c>
      <c r="K736" s="8">
        <f t="shared" si="46"/>
        <v>2.6950000000000003</v>
      </c>
      <c r="L736" s="8">
        <f t="shared" si="44"/>
        <v>41.199999999999996</v>
      </c>
      <c r="M736" s="8">
        <f t="shared" si="45"/>
        <v>606.73</v>
      </c>
      <c r="N736" s="7">
        <v>606.73</v>
      </c>
      <c r="O736" s="1"/>
      <c r="P736" s="1">
        <v>0</v>
      </c>
      <c r="AB736" s="1"/>
    </row>
    <row r="737" spans="1:28" ht="24" customHeight="1" x14ac:dyDescent="0.4">
      <c r="A737" s="2">
        <v>733</v>
      </c>
      <c r="B737" s="3">
        <v>6020005499</v>
      </c>
      <c r="C737" s="4" t="s">
        <v>2027</v>
      </c>
      <c r="D737" s="5" t="s">
        <v>2028</v>
      </c>
      <c r="E737" s="5" t="s">
        <v>2029</v>
      </c>
      <c r="F737" s="9" t="s">
        <v>3347</v>
      </c>
      <c r="G737" s="46">
        <v>602.96</v>
      </c>
      <c r="H737" s="125">
        <v>12</v>
      </c>
      <c r="I737" s="7">
        <v>3.5</v>
      </c>
      <c r="J737" s="8">
        <f t="shared" si="47"/>
        <v>42</v>
      </c>
      <c r="K737" s="8">
        <f t="shared" si="46"/>
        <v>2.9400000000000004</v>
      </c>
      <c r="L737" s="8">
        <f t="shared" si="44"/>
        <v>44.94</v>
      </c>
      <c r="M737" s="8">
        <f t="shared" si="45"/>
        <v>647.90000000000009</v>
      </c>
      <c r="N737" s="7">
        <v>647.9</v>
      </c>
      <c r="O737" s="1"/>
      <c r="P737" s="1">
        <v>1</v>
      </c>
      <c r="AB737" s="1"/>
    </row>
    <row r="738" spans="1:28" ht="24" customHeight="1" x14ac:dyDescent="0.4">
      <c r="A738" s="2">
        <v>734</v>
      </c>
      <c r="B738" s="3">
        <v>6020005500</v>
      </c>
      <c r="C738" s="4" t="s">
        <v>2030</v>
      </c>
      <c r="D738" s="5" t="s">
        <v>2031</v>
      </c>
      <c r="E738" s="5" t="s">
        <v>2032</v>
      </c>
      <c r="F738" s="9" t="s">
        <v>3347</v>
      </c>
      <c r="G738" s="46">
        <v>4831.09</v>
      </c>
      <c r="H738" s="125">
        <v>88</v>
      </c>
      <c r="I738" s="7">
        <v>3.5</v>
      </c>
      <c r="J738" s="8">
        <f t="shared" si="47"/>
        <v>308</v>
      </c>
      <c r="K738" s="8">
        <f t="shared" si="46"/>
        <v>21.560000000000002</v>
      </c>
      <c r="L738" s="8">
        <f t="shared" si="44"/>
        <v>329.56</v>
      </c>
      <c r="M738" s="8">
        <f t="shared" si="45"/>
        <v>5160.6500000000005</v>
      </c>
      <c r="N738" s="7">
        <v>5160.6499999999996</v>
      </c>
      <c r="O738" s="1"/>
      <c r="P738" s="1">
        <v>0</v>
      </c>
      <c r="AB738" s="1"/>
    </row>
    <row r="739" spans="1:28" ht="24" customHeight="1" x14ac:dyDescent="0.4">
      <c r="A739" s="2">
        <v>735</v>
      </c>
      <c r="B739" s="3">
        <v>6020005501</v>
      </c>
      <c r="C739" s="4" t="s">
        <v>2033</v>
      </c>
      <c r="D739" s="5" t="s">
        <v>2034</v>
      </c>
      <c r="E739" s="5" t="s">
        <v>2035</v>
      </c>
      <c r="F739" s="9" t="s">
        <v>3347</v>
      </c>
      <c r="G739" s="46">
        <v>1531.74</v>
      </c>
      <c r="H739" s="125">
        <v>29</v>
      </c>
      <c r="I739" s="7">
        <v>3.5</v>
      </c>
      <c r="J739" s="8">
        <f t="shared" si="47"/>
        <v>101.5</v>
      </c>
      <c r="K739" s="8">
        <f t="shared" si="46"/>
        <v>7.1050000000000004</v>
      </c>
      <c r="L739" s="8">
        <f t="shared" si="44"/>
        <v>108.61</v>
      </c>
      <c r="M739" s="8">
        <f t="shared" si="45"/>
        <v>1640.35</v>
      </c>
      <c r="N739" s="7">
        <v>1640.35</v>
      </c>
      <c r="O739" s="1"/>
      <c r="P739" s="1">
        <v>1</v>
      </c>
      <c r="AB739" s="1"/>
    </row>
    <row r="740" spans="1:28" ht="24" customHeight="1" x14ac:dyDescent="0.4">
      <c r="A740" s="2">
        <v>736</v>
      </c>
      <c r="B740" s="3">
        <v>6020005502</v>
      </c>
      <c r="C740" s="4" t="s">
        <v>2036</v>
      </c>
      <c r="D740" s="5" t="s">
        <v>2037</v>
      </c>
      <c r="E740" s="5" t="s">
        <v>2038</v>
      </c>
      <c r="F740" s="9" t="s">
        <v>3347</v>
      </c>
      <c r="G740" s="46">
        <v>1011.17</v>
      </c>
      <c r="H740" s="125">
        <v>27</v>
      </c>
      <c r="I740" s="7">
        <v>3.5</v>
      </c>
      <c r="J740" s="8">
        <f t="shared" si="47"/>
        <v>94.5</v>
      </c>
      <c r="K740" s="8">
        <f t="shared" si="46"/>
        <v>6.6150000000000002</v>
      </c>
      <c r="L740" s="8">
        <f t="shared" si="44"/>
        <v>101.12</v>
      </c>
      <c r="M740" s="8">
        <f t="shared" si="45"/>
        <v>1112.29</v>
      </c>
      <c r="N740" s="7">
        <v>1112.29</v>
      </c>
      <c r="O740" s="1"/>
      <c r="P740" s="1">
        <v>0</v>
      </c>
      <c r="AB740" s="1"/>
    </row>
    <row r="741" spans="1:28" ht="24" customHeight="1" x14ac:dyDescent="0.4">
      <c r="A741" s="2">
        <v>737</v>
      </c>
      <c r="B741" s="3">
        <v>6020005503</v>
      </c>
      <c r="C741" s="4" t="s">
        <v>2039</v>
      </c>
      <c r="D741" s="5" t="s">
        <v>2040</v>
      </c>
      <c r="E741" s="5" t="s">
        <v>2041</v>
      </c>
      <c r="F741" s="4" t="s">
        <v>69</v>
      </c>
      <c r="G741" s="46">
        <v>0</v>
      </c>
      <c r="H741" s="125">
        <v>14</v>
      </c>
      <c r="I741" s="7">
        <v>3.5</v>
      </c>
      <c r="J741" s="8">
        <f t="shared" si="47"/>
        <v>49</v>
      </c>
      <c r="K741" s="8">
        <f t="shared" si="46"/>
        <v>3.43</v>
      </c>
      <c r="L741" s="8">
        <f t="shared" si="44"/>
        <v>52.43</v>
      </c>
      <c r="M741" s="8">
        <f t="shared" si="45"/>
        <v>52.43</v>
      </c>
      <c r="N741" s="7">
        <v>52.43</v>
      </c>
      <c r="O741" s="1"/>
      <c r="P741" s="1">
        <v>1</v>
      </c>
      <c r="AB741" s="1"/>
    </row>
    <row r="742" spans="1:28" ht="24" customHeight="1" x14ac:dyDescent="0.4">
      <c r="A742" s="2">
        <v>738</v>
      </c>
      <c r="B742" s="3">
        <v>6020005504</v>
      </c>
      <c r="C742" s="4" t="s">
        <v>2056</v>
      </c>
      <c r="D742" s="5" t="s">
        <v>2040</v>
      </c>
      <c r="E742" s="5" t="s">
        <v>2057</v>
      </c>
      <c r="F742" s="4" t="s">
        <v>69</v>
      </c>
      <c r="G742" s="46">
        <v>0</v>
      </c>
      <c r="H742" s="125">
        <v>7</v>
      </c>
      <c r="I742" s="7">
        <v>3.5</v>
      </c>
      <c r="J742" s="8">
        <f t="shared" si="47"/>
        <v>24.5</v>
      </c>
      <c r="K742" s="8">
        <f t="shared" si="46"/>
        <v>1.7150000000000001</v>
      </c>
      <c r="L742" s="8">
        <f t="shared" si="44"/>
        <v>26.220000000000002</v>
      </c>
      <c r="M742" s="8">
        <f t="shared" si="45"/>
        <v>26.220000000000002</v>
      </c>
      <c r="N742" s="7">
        <v>26.22</v>
      </c>
      <c r="O742" s="1"/>
      <c r="P742" s="1">
        <v>0</v>
      </c>
      <c r="AB742" s="1"/>
    </row>
    <row r="743" spans="1:28" ht="24" customHeight="1" x14ac:dyDescent="0.4">
      <c r="A743" s="2">
        <v>739</v>
      </c>
      <c r="B743" s="3">
        <v>6020005505</v>
      </c>
      <c r="C743" s="4" t="s">
        <v>2058</v>
      </c>
      <c r="D743" s="5" t="s">
        <v>3305</v>
      </c>
      <c r="E743" s="5" t="s">
        <v>2059</v>
      </c>
      <c r="F743" s="4" t="s">
        <v>3350</v>
      </c>
      <c r="G743" s="46">
        <v>67.41</v>
      </c>
      <c r="H743" s="125">
        <v>5</v>
      </c>
      <c r="I743" s="7">
        <v>3.5</v>
      </c>
      <c r="J743" s="8">
        <f t="shared" si="47"/>
        <v>17.5</v>
      </c>
      <c r="K743" s="8">
        <f t="shared" si="46"/>
        <v>1.2250000000000001</v>
      </c>
      <c r="L743" s="8">
        <f t="shared" si="44"/>
        <v>18.73</v>
      </c>
      <c r="M743" s="8">
        <f t="shared" si="45"/>
        <v>86.14</v>
      </c>
      <c r="N743" s="7">
        <v>86.14</v>
      </c>
      <c r="O743" s="1"/>
      <c r="P743" s="1">
        <v>1</v>
      </c>
      <c r="AB743" s="1"/>
    </row>
    <row r="744" spans="1:28" ht="24" customHeight="1" x14ac:dyDescent="0.4">
      <c r="A744" s="2">
        <v>740</v>
      </c>
      <c r="B744" s="3">
        <v>6020005506</v>
      </c>
      <c r="C744" s="4" t="s">
        <v>2060</v>
      </c>
      <c r="D744" s="5" t="s">
        <v>2040</v>
      </c>
      <c r="E744" s="5" t="s">
        <v>2061</v>
      </c>
      <c r="F744" s="4" t="s">
        <v>69</v>
      </c>
      <c r="G744" s="46">
        <v>0</v>
      </c>
      <c r="H744" s="125">
        <v>15</v>
      </c>
      <c r="I744" s="7">
        <v>3.5</v>
      </c>
      <c r="J744" s="8">
        <f t="shared" si="47"/>
        <v>52.5</v>
      </c>
      <c r="K744" s="8">
        <f t="shared" si="46"/>
        <v>3.6750000000000003</v>
      </c>
      <c r="L744" s="8">
        <f t="shared" si="44"/>
        <v>56.18</v>
      </c>
      <c r="M744" s="8">
        <f t="shared" si="45"/>
        <v>56.18</v>
      </c>
      <c r="N744" s="7">
        <v>56.18</v>
      </c>
      <c r="O744" s="1"/>
      <c r="P744" s="1">
        <v>0</v>
      </c>
      <c r="AB744" s="1"/>
    </row>
    <row r="745" spans="1:28" ht="24" customHeight="1" x14ac:dyDescent="0.4">
      <c r="A745" s="2">
        <v>741</v>
      </c>
      <c r="B745" s="3">
        <v>6020005507</v>
      </c>
      <c r="C745" s="4" t="s">
        <v>488</v>
      </c>
      <c r="D745" s="5" t="s">
        <v>489</v>
      </c>
      <c r="E745" s="5" t="s">
        <v>3277</v>
      </c>
      <c r="F745" s="4" t="s">
        <v>69</v>
      </c>
      <c r="G745" s="46">
        <v>0</v>
      </c>
      <c r="H745" s="125">
        <v>21</v>
      </c>
      <c r="I745" s="7">
        <v>3.5</v>
      </c>
      <c r="J745" s="8">
        <f t="shared" si="47"/>
        <v>73.5</v>
      </c>
      <c r="K745" s="8">
        <f t="shared" si="46"/>
        <v>5.1450000000000005</v>
      </c>
      <c r="L745" s="8">
        <f t="shared" si="44"/>
        <v>78.650000000000006</v>
      </c>
      <c r="M745" s="8">
        <f t="shared" si="45"/>
        <v>78.650000000000006</v>
      </c>
      <c r="N745" s="7">
        <v>78.650000000000006</v>
      </c>
      <c r="O745" s="1"/>
      <c r="P745" s="1">
        <v>1</v>
      </c>
      <c r="AB745" s="1"/>
    </row>
    <row r="746" spans="1:28" ht="24" customHeight="1" x14ac:dyDescent="0.4">
      <c r="A746" s="2">
        <v>742</v>
      </c>
      <c r="B746" s="3">
        <v>6020005508</v>
      </c>
      <c r="C746" s="4" t="s">
        <v>490</v>
      </c>
      <c r="D746" s="5" t="s">
        <v>3366</v>
      </c>
      <c r="E746" s="5" t="s">
        <v>3278</v>
      </c>
      <c r="F746" s="4" t="s">
        <v>69</v>
      </c>
      <c r="G746" s="46">
        <v>0</v>
      </c>
      <c r="H746" s="125">
        <v>46</v>
      </c>
      <c r="I746" s="7">
        <v>3.5</v>
      </c>
      <c r="J746" s="8">
        <f t="shared" si="47"/>
        <v>161</v>
      </c>
      <c r="K746" s="8">
        <f t="shared" si="46"/>
        <v>11.270000000000001</v>
      </c>
      <c r="L746" s="8">
        <f t="shared" si="44"/>
        <v>172.27</v>
      </c>
      <c r="M746" s="8">
        <f t="shared" si="45"/>
        <v>172.27</v>
      </c>
      <c r="N746" s="7">
        <v>172.27</v>
      </c>
      <c r="O746" s="1">
        <v>1</v>
      </c>
      <c r="P746" s="1">
        <v>0</v>
      </c>
      <c r="AB746" s="1"/>
    </row>
    <row r="747" spans="1:28" ht="24" customHeight="1" x14ac:dyDescent="0.4">
      <c r="A747" s="2">
        <v>743</v>
      </c>
      <c r="B747" s="3">
        <v>6020005509</v>
      </c>
      <c r="C747" s="4" t="s">
        <v>491</v>
      </c>
      <c r="D747" s="5" t="s">
        <v>492</v>
      </c>
      <c r="E747" s="5" t="s">
        <v>3279</v>
      </c>
      <c r="F747" s="4" t="s">
        <v>3347</v>
      </c>
      <c r="G747" s="46">
        <v>393.25</v>
      </c>
      <c r="H747" s="125">
        <v>12</v>
      </c>
      <c r="I747" s="7">
        <v>3.5</v>
      </c>
      <c r="J747" s="8">
        <f t="shared" si="47"/>
        <v>42</v>
      </c>
      <c r="K747" s="8">
        <f t="shared" si="46"/>
        <v>2.9400000000000004</v>
      </c>
      <c r="L747" s="8">
        <f t="shared" si="44"/>
        <v>44.94</v>
      </c>
      <c r="M747" s="8">
        <f t="shared" si="45"/>
        <v>438.19</v>
      </c>
      <c r="N747" s="7">
        <v>438.19</v>
      </c>
      <c r="O747" s="1">
        <v>0</v>
      </c>
      <c r="P747" s="1">
        <v>1</v>
      </c>
      <c r="AB747" s="1"/>
    </row>
    <row r="748" spans="1:28" ht="24" customHeight="1" x14ac:dyDescent="0.4">
      <c r="A748" s="2">
        <v>744</v>
      </c>
      <c r="B748" s="3">
        <v>6020005510</v>
      </c>
      <c r="C748" s="4" t="s">
        <v>493</v>
      </c>
      <c r="D748" s="5" t="s">
        <v>492</v>
      </c>
      <c r="E748" s="5" t="s">
        <v>3280</v>
      </c>
      <c r="F748" s="4" t="s">
        <v>494</v>
      </c>
      <c r="G748" s="46">
        <v>273.41000000000003</v>
      </c>
      <c r="H748" s="125">
        <v>0</v>
      </c>
      <c r="I748" s="7">
        <v>3.5</v>
      </c>
      <c r="J748" s="8">
        <f t="shared" si="47"/>
        <v>0</v>
      </c>
      <c r="K748" s="8">
        <f t="shared" si="46"/>
        <v>0</v>
      </c>
      <c r="L748" s="8">
        <f t="shared" si="44"/>
        <v>0</v>
      </c>
      <c r="M748" s="8">
        <f t="shared" si="45"/>
        <v>273.41000000000003</v>
      </c>
      <c r="N748" s="7">
        <v>273.41000000000003</v>
      </c>
      <c r="O748" s="1">
        <v>1</v>
      </c>
      <c r="P748" s="1">
        <v>0</v>
      </c>
      <c r="AB748" s="1"/>
    </row>
    <row r="749" spans="1:28" ht="24" customHeight="1" x14ac:dyDescent="0.4">
      <c r="A749" s="2">
        <v>745</v>
      </c>
      <c r="B749" s="3">
        <v>6020005511</v>
      </c>
      <c r="C749" s="4" t="s">
        <v>495</v>
      </c>
      <c r="D749" s="5" t="s">
        <v>489</v>
      </c>
      <c r="E749" s="5" t="s">
        <v>3281</v>
      </c>
      <c r="F749" s="4" t="s">
        <v>3347</v>
      </c>
      <c r="G749" s="46">
        <v>1572.92</v>
      </c>
      <c r="H749" s="125">
        <v>76</v>
      </c>
      <c r="I749" s="7">
        <v>3.5</v>
      </c>
      <c r="J749" s="8">
        <f t="shared" si="47"/>
        <v>266</v>
      </c>
      <c r="K749" s="8">
        <f t="shared" si="46"/>
        <v>18.62</v>
      </c>
      <c r="L749" s="8">
        <f t="shared" si="44"/>
        <v>284.62</v>
      </c>
      <c r="M749" s="8">
        <f t="shared" si="45"/>
        <v>1857.54</v>
      </c>
      <c r="N749" s="7">
        <v>1857.54</v>
      </c>
      <c r="O749" s="1">
        <v>0</v>
      </c>
      <c r="P749" s="1">
        <v>1</v>
      </c>
      <c r="AB749" s="1"/>
    </row>
    <row r="750" spans="1:28" ht="24" customHeight="1" x14ac:dyDescent="0.4">
      <c r="A750" s="2">
        <v>746</v>
      </c>
      <c r="B750" s="3">
        <v>6020005512</v>
      </c>
      <c r="C750" s="4" t="s">
        <v>496</v>
      </c>
      <c r="D750" s="5" t="s">
        <v>489</v>
      </c>
      <c r="E750" s="5" t="s">
        <v>3282</v>
      </c>
      <c r="F750" s="4" t="s">
        <v>3350</v>
      </c>
      <c r="G750" s="46">
        <v>82.39</v>
      </c>
      <c r="H750" s="125">
        <v>18</v>
      </c>
      <c r="I750" s="7">
        <v>3.5</v>
      </c>
      <c r="J750" s="8">
        <f t="shared" si="47"/>
        <v>63</v>
      </c>
      <c r="K750" s="8">
        <f t="shared" si="46"/>
        <v>4.41</v>
      </c>
      <c r="L750" s="8">
        <f t="shared" si="44"/>
        <v>67.41</v>
      </c>
      <c r="M750" s="8">
        <f t="shared" si="45"/>
        <v>149.80000000000001</v>
      </c>
      <c r="N750" s="7">
        <v>149.80000000000001</v>
      </c>
      <c r="O750" s="1">
        <v>1</v>
      </c>
      <c r="P750" s="1">
        <v>0</v>
      </c>
      <c r="AB750" s="1"/>
    </row>
    <row r="751" spans="1:28" ht="24" customHeight="1" x14ac:dyDescent="0.4">
      <c r="A751" s="2">
        <v>747</v>
      </c>
      <c r="B751" s="3">
        <v>6020005513</v>
      </c>
      <c r="C751" s="4" t="s">
        <v>497</v>
      </c>
      <c r="D751" s="5" t="s">
        <v>489</v>
      </c>
      <c r="E751" s="5" t="s">
        <v>3283</v>
      </c>
      <c r="F751" s="4" t="s">
        <v>3347</v>
      </c>
      <c r="G751" s="46">
        <v>1576.68</v>
      </c>
      <c r="H751" s="125">
        <v>139</v>
      </c>
      <c r="I751" s="7">
        <v>3.5</v>
      </c>
      <c r="J751" s="8">
        <f t="shared" si="47"/>
        <v>486.5</v>
      </c>
      <c r="K751" s="8">
        <f t="shared" si="46"/>
        <v>34.055</v>
      </c>
      <c r="L751" s="8">
        <f t="shared" si="44"/>
        <v>520.55999999999995</v>
      </c>
      <c r="M751" s="8">
        <f t="shared" si="45"/>
        <v>2097.2399999999998</v>
      </c>
      <c r="N751" s="7">
        <v>2097.2399999999998</v>
      </c>
      <c r="O751" s="1">
        <v>0</v>
      </c>
      <c r="P751" s="1">
        <v>1</v>
      </c>
      <c r="AB751" s="1"/>
    </row>
    <row r="752" spans="1:28" ht="24" customHeight="1" x14ac:dyDescent="0.4">
      <c r="A752" s="2">
        <v>748</v>
      </c>
      <c r="B752" s="3">
        <v>6020005514</v>
      </c>
      <c r="C752" s="4" t="s">
        <v>498</v>
      </c>
      <c r="D752" s="5" t="s">
        <v>489</v>
      </c>
      <c r="E752" s="5" t="s">
        <v>3284</v>
      </c>
      <c r="F752" s="4" t="s">
        <v>3347</v>
      </c>
      <c r="G752" s="46">
        <v>2883.68</v>
      </c>
      <c r="H752" s="125">
        <v>48</v>
      </c>
      <c r="I752" s="7">
        <v>3.5</v>
      </c>
      <c r="J752" s="8">
        <f t="shared" si="47"/>
        <v>168</v>
      </c>
      <c r="K752" s="8">
        <f t="shared" si="46"/>
        <v>11.760000000000002</v>
      </c>
      <c r="L752" s="8">
        <f t="shared" si="44"/>
        <v>179.76</v>
      </c>
      <c r="M752" s="8">
        <f t="shared" si="45"/>
        <v>3063.4399999999996</v>
      </c>
      <c r="N752" s="7">
        <v>3063.44</v>
      </c>
      <c r="O752" s="1">
        <v>1</v>
      </c>
      <c r="P752" s="1">
        <v>0</v>
      </c>
      <c r="AB752" s="1"/>
    </row>
    <row r="753" spans="1:28" ht="24" customHeight="1" x14ac:dyDescent="0.4">
      <c r="A753" s="2">
        <v>749</v>
      </c>
      <c r="B753" s="3">
        <v>6020005515</v>
      </c>
      <c r="C753" s="4" t="s">
        <v>499</v>
      </c>
      <c r="D753" s="5" t="s">
        <v>489</v>
      </c>
      <c r="E753" s="5" t="s">
        <v>3285</v>
      </c>
      <c r="F753" s="4" t="s">
        <v>3347</v>
      </c>
      <c r="G753" s="46">
        <v>1119.79</v>
      </c>
      <c r="H753" s="125">
        <v>18</v>
      </c>
      <c r="I753" s="7">
        <v>3.5</v>
      </c>
      <c r="J753" s="8">
        <f t="shared" si="47"/>
        <v>63</v>
      </c>
      <c r="K753" s="8">
        <f t="shared" si="46"/>
        <v>4.41</v>
      </c>
      <c r="L753" s="8">
        <f t="shared" si="44"/>
        <v>67.41</v>
      </c>
      <c r="M753" s="8">
        <f t="shared" si="45"/>
        <v>1187.2</v>
      </c>
      <c r="N753" s="7">
        <v>1187.2</v>
      </c>
      <c r="O753" s="1">
        <v>0</v>
      </c>
      <c r="P753" s="1">
        <v>1</v>
      </c>
      <c r="AB753" s="1"/>
    </row>
    <row r="754" spans="1:28" ht="24" customHeight="1" x14ac:dyDescent="0.4">
      <c r="A754" s="2">
        <v>750</v>
      </c>
      <c r="B754" s="3">
        <v>6020005516</v>
      </c>
      <c r="C754" s="4" t="s">
        <v>500</v>
      </c>
      <c r="D754" s="5" t="s">
        <v>489</v>
      </c>
      <c r="E754" s="5" t="s">
        <v>3286</v>
      </c>
      <c r="F754" s="2" t="s">
        <v>3363</v>
      </c>
      <c r="G754" s="46">
        <v>78.650000000000006</v>
      </c>
      <c r="H754" s="125">
        <v>2</v>
      </c>
      <c r="I754" s="7">
        <v>3.5</v>
      </c>
      <c r="J754" s="8">
        <f t="shared" si="47"/>
        <v>7</v>
      </c>
      <c r="K754" s="8">
        <f t="shared" si="46"/>
        <v>0.49000000000000005</v>
      </c>
      <c r="L754" s="8">
        <f t="shared" si="44"/>
        <v>7.49</v>
      </c>
      <c r="M754" s="8">
        <f t="shared" si="45"/>
        <v>86.14</v>
      </c>
      <c r="N754" s="7">
        <v>86.14</v>
      </c>
      <c r="O754" s="1">
        <v>1</v>
      </c>
      <c r="P754" s="1">
        <v>0</v>
      </c>
      <c r="AB754" s="1"/>
    </row>
    <row r="755" spans="1:28" ht="24" customHeight="1" x14ac:dyDescent="0.4">
      <c r="A755" s="2">
        <v>751</v>
      </c>
      <c r="B755" s="3">
        <v>6020005517</v>
      </c>
      <c r="C755" s="4" t="s">
        <v>501</v>
      </c>
      <c r="D755" s="5" t="s">
        <v>489</v>
      </c>
      <c r="E755" s="5" t="s">
        <v>3287</v>
      </c>
      <c r="F755" s="4" t="s">
        <v>3347</v>
      </c>
      <c r="G755" s="46">
        <v>397</v>
      </c>
      <c r="H755" s="125">
        <v>7</v>
      </c>
      <c r="I755" s="7">
        <v>3.5</v>
      </c>
      <c r="J755" s="8">
        <f t="shared" si="47"/>
        <v>24.5</v>
      </c>
      <c r="K755" s="8">
        <f t="shared" si="46"/>
        <v>1.7150000000000001</v>
      </c>
      <c r="L755" s="8">
        <f t="shared" si="44"/>
        <v>26.220000000000002</v>
      </c>
      <c r="M755" s="8">
        <f t="shared" si="45"/>
        <v>423.22</v>
      </c>
      <c r="N755" s="7">
        <v>423.22</v>
      </c>
      <c r="O755" s="1">
        <v>0</v>
      </c>
      <c r="P755" s="1">
        <v>1</v>
      </c>
      <c r="AB755" s="1"/>
    </row>
    <row r="756" spans="1:28" ht="24" customHeight="1" x14ac:dyDescent="0.4">
      <c r="A756" s="2">
        <v>752</v>
      </c>
      <c r="B756" s="3">
        <v>6020005518</v>
      </c>
      <c r="C756" s="4" t="s">
        <v>502</v>
      </c>
      <c r="D756" s="5" t="s">
        <v>492</v>
      </c>
      <c r="E756" s="5" t="s">
        <v>3287</v>
      </c>
      <c r="F756" s="4" t="s">
        <v>3347</v>
      </c>
      <c r="G756" s="46">
        <v>310.86</v>
      </c>
      <c r="H756" s="125">
        <v>2</v>
      </c>
      <c r="I756" s="7">
        <v>3.5</v>
      </c>
      <c r="J756" s="8">
        <f t="shared" si="47"/>
        <v>7</v>
      </c>
      <c r="K756" s="8">
        <f t="shared" si="46"/>
        <v>0.49000000000000005</v>
      </c>
      <c r="L756" s="8">
        <f t="shared" si="44"/>
        <v>7.49</v>
      </c>
      <c r="M756" s="8">
        <f t="shared" si="45"/>
        <v>318.35000000000002</v>
      </c>
      <c r="N756" s="7">
        <v>318.35000000000002</v>
      </c>
      <c r="O756" s="1">
        <v>1</v>
      </c>
      <c r="P756" s="1">
        <v>0</v>
      </c>
      <c r="AB756" s="1"/>
    </row>
    <row r="757" spans="1:28" ht="24" customHeight="1" x14ac:dyDescent="0.4">
      <c r="A757" s="2">
        <v>753</v>
      </c>
      <c r="B757" s="3">
        <v>6020005519</v>
      </c>
      <c r="C757" s="4" t="s">
        <v>503</v>
      </c>
      <c r="D757" s="5" t="s">
        <v>489</v>
      </c>
      <c r="E757" s="5" t="s">
        <v>3288</v>
      </c>
      <c r="F757" s="4" t="s">
        <v>3353</v>
      </c>
      <c r="G757" s="46">
        <v>610.46</v>
      </c>
      <c r="H757" s="125">
        <v>20</v>
      </c>
      <c r="I757" s="7">
        <v>3.5</v>
      </c>
      <c r="J757" s="8">
        <f t="shared" si="47"/>
        <v>70</v>
      </c>
      <c r="K757" s="8">
        <f t="shared" si="46"/>
        <v>4.9000000000000004</v>
      </c>
      <c r="L757" s="8">
        <f t="shared" si="44"/>
        <v>74.900000000000006</v>
      </c>
      <c r="M757" s="8">
        <f t="shared" si="45"/>
        <v>685.36</v>
      </c>
      <c r="N757" s="7">
        <v>685.36</v>
      </c>
      <c r="O757" s="1">
        <v>0</v>
      </c>
      <c r="P757" s="1">
        <v>1</v>
      </c>
      <c r="AB757" s="1"/>
    </row>
    <row r="758" spans="1:28" ht="24" customHeight="1" x14ac:dyDescent="0.4">
      <c r="A758" s="2">
        <v>754</v>
      </c>
      <c r="B758" s="3">
        <v>6020005520</v>
      </c>
      <c r="C758" s="4" t="s">
        <v>504</v>
      </c>
      <c r="D758" s="5" t="s">
        <v>489</v>
      </c>
      <c r="E758" s="5" t="s">
        <v>3289</v>
      </c>
      <c r="F758" s="4" t="s">
        <v>3347</v>
      </c>
      <c r="G758" s="46">
        <v>1453.08</v>
      </c>
      <c r="H758" s="125">
        <v>29</v>
      </c>
      <c r="I758" s="7">
        <v>3.5</v>
      </c>
      <c r="J758" s="8">
        <f t="shared" si="47"/>
        <v>101.5</v>
      </c>
      <c r="K758" s="8">
        <f t="shared" si="46"/>
        <v>7.1050000000000004</v>
      </c>
      <c r="L758" s="8">
        <f t="shared" si="44"/>
        <v>108.61</v>
      </c>
      <c r="M758" s="8">
        <f t="shared" si="45"/>
        <v>1561.6899999999998</v>
      </c>
      <c r="N758" s="7">
        <v>1561.69</v>
      </c>
      <c r="O758" s="1">
        <v>1</v>
      </c>
      <c r="P758" s="1">
        <v>0</v>
      </c>
      <c r="AB758" s="1"/>
    </row>
    <row r="759" spans="1:28" ht="24" customHeight="1" x14ac:dyDescent="0.4">
      <c r="A759" s="2">
        <v>755</v>
      </c>
      <c r="B759" s="3">
        <v>6020005521</v>
      </c>
      <c r="C759" s="4" t="s">
        <v>2042</v>
      </c>
      <c r="D759" s="5" t="s">
        <v>1079</v>
      </c>
      <c r="E759" s="5" t="s">
        <v>2043</v>
      </c>
      <c r="F759" s="9" t="s">
        <v>3347</v>
      </c>
      <c r="G759" s="46">
        <v>1101.06</v>
      </c>
      <c r="H759" s="125">
        <v>30</v>
      </c>
      <c r="I759" s="7">
        <v>3.5</v>
      </c>
      <c r="J759" s="8">
        <f t="shared" si="47"/>
        <v>105</v>
      </c>
      <c r="K759" s="8">
        <f t="shared" si="46"/>
        <v>7.3500000000000005</v>
      </c>
      <c r="L759" s="8">
        <f t="shared" si="44"/>
        <v>112.35</v>
      </c>
      <c r="M759" s="8">
        <f t="shared" si="45"/>
        <v>1213.4099999999999</v>
      </c>
      <c r="N759" s="7">
        <v>1213.4100000000001</v>
      </c>
      <c r="O759" s="1">
        <v>0</v>
      </c>
      <c r="P759" s="1">
        <v>1</v>
      </c>
      <c r="AB759" s="1"/>
    </row>
    <row r="760" spans="1:28" ht="24" customHeight="1" x14ac:dyDescent="0.4">
      <c r="A760" s="2">
        <v>756</v>
      </c>
      <c r="B760" s="3">
        <v>6020005522</v>
      </c>
      <c r="C760" s="4" t="s">
        <v>2044</v>
      </c>
      <c r="D760" s="5" t="s">
        <v>1079</v>
      </c>
      <c r="E760" s="5" t="s">
        <v>2045</v>
      </c>
      <c r="F760" s="4" t="s">
        <v>3347</v>
      </c>
      <c r="G760" s="46">
        <v>1082.3399999999999</v>
      </c>
      <c r="H760" s="125">
        <v>14</v>
      </c>
      <c r="I760" s="7">
        <v>3.5</v>
      </c>
      <c r="J760" s="8">
        <f t="shared" si="47"/>
        <v>49</v>
      </c>
      <c r="K760" s="8">
        <f t="shared" si="46"/>
        <v>3.43</v>
      </c>
      <c r="L760" s="8">
        <f t="shared" si="44"/>
        <v>52.43</v>
      </c>
      <c r="M760" s="8">
        <f t="shared" si="45"/>
        <v>1134.77</v>
      </c>
      <c r="N760" s="7">
        <v>1134.77</v>
      </c>
      <c r="O760" s="1">
        <v>1</v>
      </c>
      <c r="P760" s="1">
        <v>0</v>
      </c>
      <c r="AB760" s="1"/>
    </row>
    <row r="761" spans="1:28" ht="24" customHeight="1" x14ac:dyDescent="0.4">
      <c r="A761" s="2">
        <v>757</v>
      </c>
      <c r="B761" s="3">
        <v>6020005523</v>
      </c>
      <c r="C761" s="4" t="s">
        <v>505</v>
      </c>
      <c r="D761" s="5" t="s">
        <v>250</v>
      </c>
      <c r="E761" s="5" t="s">
        <v>3290</v>
      </c>
      <c r="F761" s="4" t="s">
        <v>3347</v>
      </c>
      <c r="G761" s="46">
        <v>872.61</v>
      </c>
      <c r="H761" s="125">
        <v>13</v>
      </c>
      <c r="I761" s="7">
        <v>3.5</v>
      </c>
      <c r="J761" s="8">
        <f t="shared" si="47"/>
        <v>45.5</v>
      </c>
      <c r="K761" s="8">
        <f t="shared" si="46"/>
        <v>3.1850000000000005</v>
      </c>
      <c r="L761" s="8">
        <f t="shared" si="44"/>
        <v>48.69</v>
      </c>
      <c r="M761" s="8">
        <f t="shared" si="45"/>
        <v>921.3</v>
      </c>
      <c r="N761" s="7">
        <v>921.3</v>
      </c>
      <c r="O761" s="1">
        <v>0</v>
      </c>
      <c r="P761" s="1">
        <v>1</v>
      </c>
      <c r="AB761" s="1"/>
    </row>
    <row r="762" spans="1:28" ht="24" customHeight="1" x14ac:dyDescent="0.4">
      <c r="A762" s="2">
        <v>758</v>
      </c>
      <c r="B762" s="3">
        <v>6020005524</v>
      </c>
      <c r="C762" s="4" t="s">
        <v>2046</v>
      </c>
      <c r="D762" s="5" t="s">
        <v>1079</v>
      </c>
      <c r="E762" s="5" t="s">
        <v>2047</v>
      </c>
      <c r="F762" s="4" t="s">
        <v>3350</v>
      </c>
      <c r="G762" s="46">
        <v>262.14999999999998</v>
      </c>
      <c r="H762" s="125">
        <v>27</v>
      </c>
      <c r="I762" s="7">
        <v>3.5</v>
      </c>
      <c r="J762" s="8">
        <f t="shared" si="47"/>
        <v>94.5</v>
      </c>
      <c r="K762" s="8">
        <f t="shared" si="46"/>
        <v>6.6150000000000002</v>
      </c>
      <c r="L762" s="8">
        <f t="shared" si="44"/>
        <v>101.12</v>
      </c>
      <c r="M762" s="8">
        <f t="shared" si="45"/>
        <v>363.27</v>
      </c>
      <c r="N762" s="7">
        <v>363.27</v>
      </c>
      <c r="O762" s="1">
        <v>1</v>
      </c>
      <c r="P762" s="1">
        <v>0</v>
      </c>
      <c r="AB762" s="1"/>
    </row>
    <row r="763" spans="1:28" ht="24" customHeight="1" x14ac:dyDescent="0.4">
      <c r="A763" s="2">
        <v>759</v>
      </c>
      <c r="B763" s="3">
        <v>6020005525</v>
      </c>
      <c r="C763" s="4" t="s">
        <v>2048</v>
      </c>
      <c r="D763" s="5" t="s">
        <v>1079</v>
      </c>
      <c r="E763" s="5" t="s">
        <v>2049</v>
      </c>
      <c r="F763" s="4" t="s">
        <v>3347</v>
      </c>
      <c r="G763" s="46">
        <v>685.36</v>
      </c>
      <c r="H763" s="125">
        <v>15</v>
      </c>
      <c r="I763" s="7">
        <v>3.5</v>
      </c>
      <c r="J763" s="8">
        <f t="shared" si="47"/>
        <v>52.5</v>
      </c>
      <c r="K763" s="8">
        <f t="shared" si="46"/>
        <v>3.6750000000000003</v>
      </c>
      <c r="L763" s="8">
        <f t="shared" si="44"/>
        <v>56.18</v>
      </c>
      <c r="M763" s="8">
        <f t="shared" si="45"/>
        <v>741.54</v>
      </c>
      <c r="N763" s="7">
        <v>741.54</v>
      </c>
      <c r="O763" s="1">
        <v>0</v>
      </c>
      <c r="P763" s="1">
        <v>1</v>
      </c>
      <c r="AB763" s="1"/>
    </row>
    <row r="764" spans="1:28" ht="24" customHeight="1" x14ac:dyDescent="0.4">
      <c r="A764" s="2">
        <v>760</v>
      </c>
      <c r="B764" s="3">
        <v>6020005526</v>
      </c>
      <c r="C764" s="4" t="s">
        <v>2050</v>
      </c>
      <c r="D764" s="5" t="s">
        <v>1079</v>
      </c>
      <c r="E764" s="5" t="s">
        <v>2051</v>
      </c>
      <c r="F764" s="4" t="s">
        <v>3347</v>
      </c>
      <c r="G764" s="46">
        <v>1868.79</v>
      </c>
      <c r="H764" s="125">
        <v>39</v>
      </c>
      <c r="I764" s="7">
        <v>3.5</v>
      </c>
      <c r="J764" s="8">
        <f t="shared" si="47"/>
        <v>136.5</v>
      </c>
      <c r="K764" s="8">
        <f t="shared" si="46"/>
        <v>9.5550000000000015</v>
      </c>
      <c r="L764" s="8">
        <f t="shared" si="44"/>
        <v>146.06</v>
      </c>
      <c r="M764" s="8">
        <f t="shared" si="45"/>
        <v>2014.85</v>
      </c>
      <c r="N764" s="7">
        <v>2014.85</v>
      </c>
      <c r="O764" s="1">
        <v>1</v>
      </c>
      <c r="P764" s="1">
        <v>0</v>
      </c>
      <c r="AB764" s="1"/>
    </row>
    <row r="765" spans="1:28" ht="24" customHeight="1" x14ac:dyDescent="0.4">
      <c r="A765" s="2">
        <v>761</v>
      </c>
      <c r="B765" s="3">
        <v>6020005527</v>
      </c>
      <c r="C765" s="4" t="s">
        <v>2052</v>
      </c>
      <c r="D765" s="5" t="s">
        <v>1079</v>
      </c>
      <c r="E765" s="5" t="s">
        <v>2053</v>
      </c>
      <c r="F765" s="4" t="s">
        <v>3347</v>
      </c>
      <c r="G765" s="46">
        <v>5198.09</v>
      </c>
      <c r="H765" s="125">
        <v>134</v>
      </c>
      <c r="I765" s="7">
        <v>3.5</v>
      </c>
      <c r="J765" s="8">
        <f t="shared" si="47"/>
        <v>469</v>
      </c>
      <c r="K765" s="8">
        <f t="shared" si="46"/>
        <v>32.830000000000005</v>
      </c>
      <c r="L765" s="8">
        <f t="shared" si="44"/>
        <v>501.83</v>
      </c>
      <c r="M765" s="8">
        <f t="shared" si="45"/>
        <v>5699.92</v>
      </c>
      <c r="N765" s="7">
        <v>5699.92</v>
      </c>
      <c r="O765" s="1">
        <v>0</v>
      </c>
      <c r="P765" s="1">
        <v>1</v>
      </c>
      <c r="AB765" s="1"/>
    </row>
    <row r="766" spans="1:28" ht="24" customHeight="1" x14ac:dyDescent="0.4">
      <c r="A766" s="2">
        <v>762</v>
      </c>
      <c r="B766" s="3">
        <v>6020005528</v>
      </c>
      <c r="C766" s="26" t="s">
        <v>2054</v>
      </c>
      <c r="D766" s="5" t="s">
        <v>1079</v>
      </c>
      <c r="E766" s="5" t="s">
        <v>2055</v>
      </c>
      <c r="F766" s="4" t="s">
        <v>69</v>
      </c>
      <c r="G766" s="46">
        <v>0</v>
      </c>
      <c r="H766" s="125">
        <v>28</v>
      </c>
      <c r="I766" s="7">
        <v>3.5</v>
      </c>
      <c r="J766" s="8">
        <f t="shared" si="47"/>
        <v>98</v>
      </c>
      <c r="K766" s="8">
        <f t="shared" si="46"/>
        <v>6.86</v>
      </c>
      <c r="L766" s="8">
        <f t="shared" si="44"/>
        <v>104.86</v>
      </c>
      <c r="M766" s="8">
        <f t="shared" si="45"/>
        <v>104.86</v>
      </c>
      <c r="N766" s="7">
        <v>104.86</v>
      </c>
      <c r="O766" s="1">
        <v>1</v>
      </c>
      <c r="P766" s="1">
        <v>0</v>
      </c>
      <c r="AB766" s="1"/>
    </row>
    <row r="767" spans="1:28" ht="24" customHeight="1" x14ac:dyDescent="0.4">
      <c r="A767" s="2">
        <v>763</v>
      </c>
      <c r="B767" s="3">
        <v>6020005529</v>
      </c>
      <c r="C767" s="4" t="s">
        <v>2062</v>
      </c>
      <c r="D767" s="5" t="s">
        <v>1079</v>
      </c>
      <c r="E767" s="5" t="s">
        <v>2063</v>
      </c>
      <c r="F767" s="4" t="s">
        <v>3347</v>
      </c>
      <c r="G767" s="46">
        <v>1786.38</v>
      </c>
      <c r="H767" s="125">
        <v>48</v>
      </c>
      <c r="I767" s="7">
        <v>3.5</v>
      </c>
      <c r="J767" s="8">
        <f t="shared" si="47"/>
        <v>168</v>
      </c>
      <c r="K767" s="8">
        <f t="shared" si="46"/>
        <v>11.760000000000002</v>
      </c>
      <c r="L767" s="8">
        <f t="shared" si="44"/>
        <v>179.76</v>
      </c>
      <c r="M767" s="8">
        <f t="shared" si="45"/>
        <v>1966.14</v>
      </c>
      <c r="N767" s="7">
        <v>1966.14</v>
      </c>
      <c r="O767" s="1">
        <v>0</v>
      </c>
      <c r="P767" s="1">
        <v>1</v>
      </c>
      <c r="AB767" s="1"/>
    </row>
    <row r="768" spans="1:28" ht="24" customHeight="1" x14ac:dyDescent="0.4">
      <c r="A768" s="2">
        <v>764</v>
      </c>
      <c r="B768" s="3">
        <v>6020005530</v>
      </c>
      <c r="C768" s="4" t="s">
        <v>2064</v>
      </c>
      <c r="D768" s="5" t="s">
        <v>2065</v>
      </c>
      <c r="E768" s="5" t="s">
        <v>2066</v>
      </c>
      <c r="F768" s="9" t="s">
        <v>3347</v>
      </c>
      <c r="G768" s="46">
        <v>15317.07</v>
      </c>
      <c r="H768" s="125">
        <v>299</v>
      </c>
      <c r="I768" s="7">
        <v>3.5</v>
      </c>
      <c r="J768" s="8">
        <f t="shared" si="47"/>
        <v>1046.5</v>
      </c>
      <c r="K768" s="8">
        <f t="shared" si="46"/>
        <v>73.25500000000001</v>
      </c>
      <c r="L768" s="8">
        <f t="shared" si="44"/>
        <v>1119.76</v>
      </c>
      <c r="M768" s="8">
        <f t="shared" si="45"/>
        <v>16436.829999999998</v>
      </c>
      <c r="N768" s="7">
        <v>16436.830000000002</v>
      </c>
      <c r="O768" s="1">
        <v>1</v>
      </c>
      <c r="P768" s="1">
        <v>0</v>
      </c>
      <c r="AB768" s="1"/>
    </row>
    <row r="769" spans="1:28" ht="24" customHeight="1" x14ac:dyDescent="0.4">
      <c r="A769" s="2">
        <v>765</v>
      </c>
      <c r="B769" s="3">
        <v>6020005531</v>
      </c>
      <c r="C769" s="4" t="s">
        <v>2067</v>
      </c>
      <c r="D769" s="5" t="s">
        <v>2068</v>
      </c>
      <c r="E769" s="5" t="s">
        <v>2069</v>
      </c>
      <c r="F769" s="4" t="s">
        <v>69</v>
      </c>
      <c r="G769" s="46">
        <v>0</v>
      </c>
      <c r="H769" s="125">
        <v>9</v>
      </c>
      <c r="I769" s="7">
        <v>3.5</v>
      </c>
      <c r="J769" s="8">
        <f t="shared" si="47"/>
        <v>31.5</v>
      </c>
      <c r="K769" s="8">
        <f t="shared" si="46"/>
        <v>2.2050000000000001</v>
      </c>
      <c r="L769" s="8">
        <f t="shared" si="44"/>
        <v>33.71</v>
      </c>
      <c r="M769" s="8">
        <f t="shared" si="45"/>
        <v>33.71</v>
      </c>
      <c r="N769" s="7">
        <v>33.71</v>
      </c>
      <c r="O769" s="1">
        <v>0</v>
      </c>
      <c r="P769" s="1">
        <v>1</v>
      </c>
      <c r="AB769" s="1"/>
    </row>
    <row r="770" spans="1:28" ht="24" customHeight="1" x14ac:dyDescent="0.4">
      <c r="A770" s="2">
        <v>766</v>
      </c>
      <c r="B770" s="3">
        <v>6020005532</v>
      </c>
      <c r="C770" s="4" t="s">
        <v>2070</v>
      </c>
      <c r="D770" s="5" t="s">
        <v>2071</v>
      </c>
      <c r="E770" s="5" t="s">
        <v>2072</v>
      </c>
      <c r="F770" s="4" t="s">
        <v>69</v>
      </c>
      <c r="G770" s="46">
        <v>0</v>
      </c>
      <c r="H770" s="125">
        <v>34</v>
      </c>
      <c r="I770" s="7">
        <v>3.5</v>
      </c>
      <c r="J770" s="8">
        <f t="shared" si="47"/>
        <v>119</v>
      </c>
      <c r="K770" s="8">
        <f t="shared" si="46"/>
        <v>8.33</v>
      </c>
      <c r="L770" s="8">
        <f t="shared" si="44"/>
        <v>127.33</v>
      </c>
      <c r="M770" s="8">
        <f t="shared" si="45"/>
        <v>127.33</v>
      </c>
      <c r="N770" s="7">
        <v>127.33</v>
      </c>
      <c r="O770" s="1">
        <v>1</v>
      </c>
      <c r="P770" s="1">
        <v>0</v>
      </c>
      <c r="AB770" s="1"/>
    </row>
    <row r="771" spans="1:28" ht="24" customHeight="1" x14ac:dyDescent="0.4">
      <c r="A771" s="2">
        <v>767</v>
      </c>
      <c r="B771" s="3">
        <v>6020005533</v>
      </c>
      <c r="C771" s="4" t="s">
        <v>2073</v>
      </c>
      <c r="D771" s="5" t="s">
        <v>2074</v>
      </c>
      <c r="E771" s="5" t="s">
        <v>2075</v>
      </c>
      <c r="F771" s="4" t="s">
        <v>3347</v>
      </c>
      <c r="G771" s="46">
        <v>1831.33</v>
      </c>
      <c r="H771" s="125">
        <v>26</v>
      </c>
      <c r="I771" s="7">
        <v>3.5</v>
      </c>
      <c r="J771" s="8">
        <f t="shared" si="47"/>
        <v>91</v>
      </c>
      <c r="K771" s="8">
        <f t="shared" si="46"/>
        <v>6.370000000000001</v>
      </c>
      <c r="L771" s="8">
        <f t="shared" si="44"/>
        <v>97.37</v>
      </c>
      <c r="M771" s="8">
        <f t="shared" si="45"/>
        <v>1928.6999999999998</v>
      </c>
      <c r="N771" s="7">
        <v>1928.7</v>
      </c>
      <c r="O771" s="1">
        <v>0</v>
      </c>
      <c r="P771" s="1">
        <v>1</v>
      </c>
      <c r="AB771" s="1"/>
    </row>
    <row r="772" spans="1:28" ht="24" customHeight="1" x14ac:dyDescent="0.4">
      <c r="A772" s="2">
        <v>768</v>
      </c>
      <c r="B772" s="3">
        <v>6020005534</v>
      </c>
      <c r="C772" s="4" t="s">
        <v>2076</v>
      </c>
      <c r="D772" s="5" t="s">
        <v>2077</v>
      </c>
      <c r="E772" s="5" t="s">
        <v>2078</v>
      </c>
      <c r="F772" s="4" t="s">
        <v>3347</v>
      </c>
      <c r="G772" s="46">
        <v>1314.51</v>
      </c>
      <c r="H772" s="125">
        <v>35</v>
      </c>
      <c r="I772" s="7">
        <v>3.5</v>
      </c>
      <c r="J772" s="8">
        <f t="shared" si="47"/>
        <v>122.5</v>
      </c>
      <c r="K772" s="8">
        <f t="shared" si="46"/>
        <v>8.5750000000000011</v>
      </c>
      <c r="L772" s="8">
        <f t="shared" si="44"/>
        <v>131.07999999999998</v>
      </c>
      <c r="M772" s="8">
        <f t="shared" si="45"/>
        <v>1445.59</v>
      </c>
      <c r="N772" s="7">
        <v>1445.59</v>
      </c>
      <c r="O772" s="1">
        <v>1</v>
      </c>
      <c r="P772" s="1">
        <v>0</v>
      </c>
      <c r="AB772" s="1"/>
    </row>
    <row r="773" spans="1:28" ht="24" customHeight="1" x14ac:dyDescent="0.4">
      <c r="A773" s="2">
        <v>769</v>
      </c>
      <c r="B773" s="3">
        <v>6020005535</v>
      </c>
      <c r="C773" s="4" t="s">
        <v>2079</v>
      </c>
      <c r="D773" s="5" t="s">
        <v>2080</v>
      </c>
      <c r="E773" s="5" t="s">
        <v>2081</v>
      </c>
      <c r="F773" s="4" t="s">
        <v>3347</v>
      </c>
      <c r="G773" s="46">
        <v>1924.96</v>
      </c>
      <c r="H773" s="125">
        <v>43</v>
      </c>
      <c r="I773" s="7">
        <v>3.5</v>
      </c>
      <c r="J773" s="8">
        <f t="shared" si="47"/>
        <v>150.5</v>
      </c>
      <c r="K773" s="8">
        <f t="shared" si="46"/>
        <v>10.535</v>
      </c>
      <c r="L773" s="8">
        <f t="shared" ref="L773:L836" si="48">ROUNDUP(J773+K773,2)</f>
        <v>161.04</v>
      </c>
      <c r="M773" s="8">
        <f t="shared" ref="M773:M836" si="49">SUM(G773+L773)</f>
        <v>2086</v>
      </c>
      <c r="N773" s="7">
        <v>2086</v>
      </c>
      <c r="O773" s="1">
        <v>0</v>
      </c>
      <c r="P773" s="1">
        <v>1</v>
      </c>
      <c r="AB773" s="1"/>
    </row>
    <row r="774" spans="1:28" ht="24" customHeight="1" x14ac:dyDescent="0.4">
      <c r="A774" s="2">
        <v>770</v>
      </c>
      <c r="B774" s="3">
        <v>6020005536</v>
      </c>
      <c r="C774" s="4" t="s">
        <v>2082</v>
      </c>
      <c r="D774" s="5" t="s">
        <v>2083</v>
      </c>
      <c r="E774" s="5" t="s">
        <v>2084</v>
      </c>
      <c r="F774" s="4" t="s">
        <v>3365</v>
      </c>
      <c r="G774" s="46">
        <v>262.18</v>
      </c>
      <c r="H774" s="125">
        <v>2</v>
      </c>
      <c r="I774" s="7">
        <v>3.5</v>
      </c>
      <c r="J774" s="8">
        <f t="shared" si="47"/>
        <v>7</v>
      </c>
      <c r="K774" s="8">
        <f t="shared" si="46"/>
        <v>0.49000000000000005</v>
      </c>
      <c r="L774" s="8">
        <f t="shared" si="48"/>
        <v>7.49</v>
      </c>
      <c r="M774" s="8">
        <f t="shared" si="49"/>
        <v>269.67</v>
      </c>
      <c r="N774" s="7">
        <v>269.67</v>
      </c>
      <c r="O774" s="1">
        <v>1</v>
      </c>
      <c r="P774" s="1">
        <v>0</v>
      </c>
      <c r="AB774" s="1"/>
    </row>
    <row r="775" spans="1:28" ht="24" customHeight="1" x14ac:dyDescent="0.4">
      <c r="A775" s="2">
        <v>771</v>
      </c>
      <c r="B775" s="3">
        <v>6020005537</v>
      </c>
      <c r="C775" s="4" t="s">
        <v>2085</v>
      </c>
      <c r="D775" s="5" t="s">
        <v>2086</v>
      </c>
      <c r="E775" s="5" t="s">
        <v>2087</v>
      </c>
      <c r="F775" s="4" t="s">
        <v>3358</v>
      </c>
      <c r="G775" s="46">
        <v>805.21</v>
      </c>
      <c r="H775" s="125">
        <v>17</v>
      </c>
      <c r="I775" s="7">
        <v>3.5</v>
      </c>
      <c r="J775" s="8">
        <f t="shared" si="47"/>
        <v>59.5</v>
      </c>
      <c r="K775" s="8">
        <f t="shared" ref="K775:K838" si="50">J775*7%</f>
        <v>4.165</v>
      </c>
      <c r="L775" s="8">
        <f t="shared" si="48"/>
        <v>63.669999999999995</v>
      </c>
      <c r="M775" s="8">
        <f t="shared" si="49"/>
        <v>868.88</v>
      </c>
      <c r="N775" s="7">
        <v>868.88</v>
      </c>
      <c r="O775" s="1">
        <v>0</v>
      </c>
      <c r="P775" s="1">
        <v>1</v>
      </c>
      <c r="AB775" s="1"/>
    </row>
    <row r="776" spans="1:28" ht="24" customHeight="1" x14ac:dyDescent="0.4">
      <c r="A776" s="2">
        <v>772</v>
      </c>
      <c r="B776" s="3">
        <v>6020005538</v>
      </c>
      <c r="C776" s="4" t="s">
        <v>2088</v>
      </c>
      <c r="D776" s="5" t="s">
        <v>2089</v>
      </c>
      <c r="E776" s="5" t="s">
        <v>2090</v>
      </c>
      <c r="F776" s="4" t="s">
        <v>69</v>
      </c>
      <c r="G776" s="46">
        <v>0</v>
      </c>
      <c r="H776" s="125">
        <v>13</v>
      </c>
      <c r="I776" s="7">
        <v>3.5</v>
      </c>
      <c r="J776" s="8">
        <f t="shared" ref="J776:J839" si="51">H776*I776</f>
        <v>45.5</v>
      </c>
      <c r="K776" s="8">
        <f t="shared" si="50"/>
        <v>3.1850000000000005</v>
      </c>
      <c r="L776" s="8">
        <f t="shared" si="48"/>
        <v>48.69</v>
      </c>
      <c r="M776" s="8">
        <f t="shared" si="49"/>
        <v>48.69</v>
      </c>
      <c r="N776" s="7">
        <v>48.69</v>
      </c>
      <c r="O776" s="1">
        <v>1</v>
      </c>
      <c r="P776" s="1">
        <v>0</v>
      </c>
      <c r="AB776" s="1"/>
    </row>
    <row r="777" spans="1:28" ht="24" customHeight="1" x14ac:dyDescent="0.4">
      <c r="A777" s="2">
        <v>773</v>
      </c>
      <c r="B777" s="3">
        <v>6020005539</v>
      </c>
      <c r="C777" s="4" t="s">
        <v>2091</v>
      </c>
      <c r="D777" s="5" t="s">
        <v>2092</v>
      </c>
      <c r="E777" s="5" t="s">
        <v>2093</v>
      </c>
      <c r="F777" s="9" t="s">
        <v>69</v>
      </c>
      <c r="G777" s="46">
        <v>0</v>
      </c>
      <c r="H777" s="125">
        <v>29</v>
      </c>
      <c r="I777" s="7">
        <v>3.5</v>
      </c>
      <c r="J777" s="8">
        <f t="shared" si="51"/>
        <v>101.5</v>
      </c>
      <c r="K777" s="8">
        <f t="shared" si="50"/>
        <v>7.1050000000000004</v>
      </c>
      <c r="L777" s="8">
        <f t="shared" si="48"/>
        <v>108.61</v>
      </c>
      <c r="M777" s="8">
        <f t="shared" si="49"/>
        <v>108.61</v>
      </c>
      <c r="N777" s="7">
        <v>108.61</v>
      </c>
      <c r="O777" s="1">
        <v>0</v>
      </c>
      <c r="P777" s="1">
        <v>1</v>
      </c>
      <c r="AB777" s="1"/>
    </row>
    <row r="778" spans="1:28" ht="24" customHeight="1" x14ac:dyDescent="0.4">
      <c r="A778" s="2">
        <v>774</v>
      </c>
      <c r="B778" s="3">
        <v>6020005540</v>
      </c>
      <c r="C778" s="4" t="s">
        <v>2094</v>
      </c>
      <c r="D778" s="5" t="s">
        <v>2095</v>
      </c>
      <c r="E778" s="5" t="s">
        <v>2096</v>
      </c>
      <c r="F778" s="4" t="s">
        <v>3352</v>
      </c>
      <c r="G778" s="46">
        <v>123.59</v>
      </c>
      <c r="H778" s="125">
        <v>32</v>
      </c>
      <c r="I778" s="7">
        <v>3.5</v>
      </c>
      <c r="J778" s="8">
        <f t="shared" si="51"/>
        <v>112</v>
      </c>
      <c r="K778" s="8">
        <f t="shared" si="50"/>
        <v>7.8400000000000007</v>
      </c>
      <c r="L778" s="8">
        <f t="shared" si="48"/>
        <v>119.84</v>
      </c>
      <c r="M778" s="8">
        <f t="shared" si="49"/>
        <v>243.43</v>
      </c>
      <c r="N778" s="7">
        <v>243.43</v>
      </c>
      <c r="O778" s="1">
        <v>1</v>
      </c>
      <c r="P778" s="1">
        <v>0</v>
      </c>
      <c r="AB778" s="1"/>
    </row>
    <row r="779" spans="1:28" ht="24" customHeight="1" x14ac:dyDescent="0.4">
      <c r="A779" s="2">
        <v>775</v>
      </c>
      <c r="B779" s="3">
        <v>6020005541</v>
      </c>
      <c r="C779" s="4" t="s">
        <v>2097</v>
      </c>
      <c r="D779" s="5" t="s">
        <v>2098</v>
      </c>
      <c r="E779" s="5" t="s">
        <v>2099</v>
      </c>
      <c r="F779" s="4" t="s">
        <v>3351</v>
      </c>
      <c r="G779" s="46">
        <v>1790.12</v>
      </c>
      <c r="H779" s="125">
        <v>80</v>
      </c>
      <c r="I779" s="7">
        <v>3.5</v>
      </c>
      <c r="J779" s="8">
        <f t="shared" si="51"/>
        <v>280</v>
      </c>
      <c r="K779" s="8">
        <f t="shared" si="50"/>
        <v>19.600000000000001</v>
      </c>
      <c r="L779" s="8">
        <f t="shared" si="48"/>
        <v>299.60000000000002</v>
      </c>
      <c r="M779" s="8">
        <f t="shared" si="49"/>
        <v>2089.7199999999998</v>
      </c>
      <c r="N779" s="7">
        <v>2089.7199999999998</v>
      </c>
      <c r="O779" s="1">
        <v>0</v>
      </c>
      <c r="P779" s="1">
        <v>1</v>
      </c>
      <c r="AB779" s="1"/>
    </row>
    <row r="780" spans="1:28" ht="24" customHeight="1" x14ac:dyDescent="0.4">
      <c r="A780" s="2">
        <v>776</v>
      </c>
      <c r="B780" s="3">
        <v>6020005542</v>
      </c>
      <c r="C780" s="26" t="s">
        <v>3829</v>
      </c>
      <c r="D780" s="5" t="s">
        <v>3830</v>
      </c>
      <c r="E780" s="5" t="s">
        <v>3831</v>
      </c>
      <c r="F780" s="2" t="s">
        <v>3832</v>
      </c>
      <c r="G780" s="56">
        <v>232.2</v>
      </c>
      <c r="H780" s="125">
        <v>0</v>
      </c>
      <c r="I780" s="7">
        <v>3.5</v>
      </c>
      <c r="J780" s="8">
        <f t="shared" si="51"/>
        <v>0</v>
      </c>
      <c r="K780" s="8">
        <f t="shared" si="50"/>
        <v>0</v>
      </c>
      <c r="L780" s="8">
        <f t="shared" si="48"/>
        <v>0</v>
      </c>
      <c r="M780" s="8">
        <f t="shared" si="49"/>
        <v>232.2</v>
      </c>
      <c r="N780" s="7">
        <v>232.2</v>
      </c>
      <c r="O780" s="1">
        <v>1</v>
      </c>
      <c r="P780" s="1">
        <v>0</v>
      </c>
      <c r="AB780" s="1"/>
    </row>
    <row r="781" spans="1:28" ht="24" customHeight="1" x14ac:dyDescent="0.4">
      <c r="A781" s="2">
        <v>777</v>
      </c>
      <c r="B781" s="3">
        <v>6020005543</v>
      </c>
      <c r="C781" s="4" t="s">
        <v>3833</v>
      </c>
      <c r="D781" s="5" t="s">
        <v>3830</v>
      </c>
      <c r="E781" s="5" t="s">
        <v>3834</v>
      </c>
      <c r="F781" s="2" t="s">
        <v>3835</v>
      </c>
      <c r="G781" s="56">
        <v>1314.51</v>
      </c>
      <c r="H781" s="125">
        <v>12</v>
      </c>
      <c r="I781" s="7">
        <v>3.5</v>
      </c>
      <c r="J781" s="8">
        <f t="shared" si="51"/>
        <v>42</v>
      </c>
      <c r="K781" s="8">
        <f t="shared" si="50"/>
        <v>2.9400000000000004</v>
      </c>
      <c r="L781" s="8">
        <f t="shared" si="48"/>
        <v>44.94</v>
      </c>
      <c r="M781" s="8">
        <f t="shared" si="49"/>
        <v>1359.45</v>
      </c>
      <c r="N781" s="7">
        <v>1359.45</v>
      </c>
      <c r="O781" s="1">
        <v>0</v>
      </c>
      <c r="P781" s="1">
        <v>1</v>
      </c>
      <c r="AB781" s="1"/>
    </row>
    <row r="782" spans="1:28" ht="24" customHeight="1" x14ac:dyDescent="0.4">
      <c r="A782" s="2">
        <v>778</v>
      </c>
      <c r="B782" s="3">
        <v>6020005544</v>
      </c>
      <c r="C782" s="4" t="s">
        <v>2100</v>
      </c>
      <c r="D782" s="5" t="s">
        <v>2101</v>
      </c>
      <c r="E782" s="5" t="s">
        <v>2102</v>
      </c>
      <c r="F782" s="4" t="s">
        <v>69</v>
      </c>
      <c r="G782" s="46">
        <v>0</v>
      </c>
      <c r="H782" s="125">
        <v>20</v>
      </c>
      <c r="I782" s="7">
        <v>3.5</v>
      </c>
      <c r="J782" s="8">
        <f t="shared" si="51"/>
        <v>70</v>
      </c>
      <c r="K782" s="8">
        <f t="shared" si="50"/>
        <v>4.9000000000000004</v>
      </c>
      <c r="L782" s="8">
        <f t="shared" si="48"/>
        <v>74.900000000000006</v>
      </c>
      <c r="M782" s="8">
        <f t="shared" si="49"/>
        <v>74.900000000000006</v>
      </c>
      <c r="N782" s="7">
        <v>74.900000000000006</v>
      </c>
      <c r="O782" s="1">
        <v>1</v>
      </c>
      <c r="P782" s="1">
        <v>0</v>
      </c>
      <c r="AB782" s="1"/>
    </row>
    <row r="783" spans="1:28" ht="24" customHeight="1" x14ac:dyDescent="0.4">
      <c r="A783" s="2">
        <v>779</v>
      </c>
      <c r="B783" s="3">
        <v>6020005545</v>
      </c>
      <c r="C783" s="4" t="s">
        <v>2103</v>
      </c>
      <c r="D783" s="5" t="s">
        <v>2104</v>
      </c>
      <c r="E783" s="5" t="s">
        <v>2105</v>
      </c>
      <c r="F783" s="4" t="s">
        <v>3356</v>
      </c>
      <c r="G783" s="46">
        <v>2381.86</v>
      </c>
      <c r="H783" s="125">
        <v>58</v>
      </c>
      <c r="I783" s="7">
        <v>3.5</v>
      </c>
      <c r="J783" s="8">
        <f t="shared" si="51"/>
        <v>203</v>
      </c>
      <c r="K783" s="8">
        <f t="shared" si="50"/>
        <v>14.21</v>
      </c>
      <c r="L783" s="8">
        <f t="shared" si="48"/>
        <v>217.21</v>
      </c>
      <c r="M783" s="8">
        <f t="shared" si="49"/>
        <v>2599.0700000000002</v>
      </c>
      <c r="N783" s="7">
        <v>2599.0700000000002</v>
      </c>
      <c r="O783" s="1">
        <v>0</v>
      </c>
      <c r="P783" s="1">
        <v>1</v>
      </c>
      <c r="AB783" s="1"/>
    </row>
    <row r="784" spans="1:28" ht="24" customHeight="1" x14ac:dyDescent="0.4">
      <c r="A784" s="2">
        <v>780</v>
      </c>
      <c r="B784" s="3">
        <v>6020005546</v>
      </c>
      <c r="C784" s="4" t="s">
        <v>2106</v>
      </c>
      <c r="D784" s="5" t="s">
        <v>2107</v>
      </c>
      <c r="E784" s="5" t="s">
        <v>2108</v>
      </c>
      <c r="F784" s="4" t="s">
        <v>3352</v>
      </c>
      <c r="G784" s="46">
        <v>205.98</v>
      </c>
      <c r="H784" s="125">
        <v>58</v>
      </c>
      <c r="I784" s="7">
        <v>3.5</v>
      </c>
      <c r="J784" s="8">
        <f t="shared" si="51"/>
        <v>203</v>
      </c>
      <c r="K784" s="8">
        <f t="shared" si="50"/>
        <v>14.21</v>
      </c>
      <c r="L784" s="8">
        <f t="shared" si="48"/>
        <v>217.21</v>
      </c>
      <c r="M784" s="8">
        <f t="shared" si="49"/>
        <v>423.19</v>
      </c>
      <c r="N784" s="7">
        <v>423.19</v>
      </c>
      <c r="O784" s="1">
        <v>1</v>
      </c>
      <c r="P784" s="1">
        <v>0</v>
      </c>
      <c r="AB784" s="1"/>
    </row>
    <row r="785" spans="1:28" ht="24" customHeight="1" x14ac:dyDescent="0.4">
      <c r="A785" s="2">
        <v>781</v>
      </c>
      <c r="B785" s="3">
        <v>6020005547</v>
      </c>
      <c r="C785" s="4" t="s">
        <v>2109</v>
      </c>
      <c r="D785" s="5" t="s">
        <v>2110</v>
      </c>
      <c r="E785" s="5" t="s">
        <v>2111</v>
      </c>
      <c r="F785" s="4" t="s">
        <v>3351</v>
      </c>
      <c r="G785" s="46">
        <v>385.75</v>
      </c>
      <c r="H785" s="125">
        <v>28</v>
      </c>
      <c r="I785" s="7">
        <v>3.5</v>
      </c>
      <c r="J785" s="8">
        <f t="shared" si="51"/>
        <v>98</v>
      </c>
      <c r="K785" s="8">
        <f t="shared" si="50"/>
        <v>6.86</v>
      </c>
      <c r="L785" s="8">
        <f t="shared" si="48"/>
        <v>104.86</v>
      </c>
      <c r="M785" s="8">
        <f t="shared" si="49"/>
        <v>490.61</v>
      </c>
      <c r="N785" s="7">
        <v>490.61</v>
      </c>
      <c r="O785" s="1">
        <v>0</v>
      </c>
      <c r="P785" s="1">
        <v>1</v>
      </c>
      <c r="AB785" s="1"/>
    </row>
    <row r="786" spans="1:28" ht="24" customHeight="1" x14ac:dyDescent="0.4">
      <c r="A786" s="2">
        <v>782</v>
      </c>
      <c r="B786" s="3">
        <v>6020005548</v>
      </c>
      <c r="C786" s="4" t="s">
        <v>2112</v>
      </c>
      <c r="D786" s="5" t="s">
        <v>2113</v>
      </c>
      <c r="E786" s="5" t="s">
        <v>2114</v>
      </c>
      <c r="F786" s="4" t="s">
        <v>3249</v>
      </c>
      <c r="G786" s="46">
        <v>385.77</v>
      </c>
      <c r="H786" s="125">
        <v>0</v>
      </c>
      <c r="I786" s="7">
        <v>3.5</v>
      </c>
      <c r="J786" s="8">
        <f t="shared" si="51"/>
        <v>0</v>
      </c>
      <c r="K786" s="8">
        <f t="shared" si="50"/>
        <v>0</v>
      </c>
      <c r="L786" s="8">
        <f t="shared" si="48"/>
        <v>0</v>
      </c>
      <c r="M786" s="8">
        <f t="shared" si="49"/>
        <v>385.77</v>
      </c>
      <c r="N786" s="7">
        <v>385.77</v>
      </c>
      <c r="O786" s="1">
        <v>1</v>
      </c>
      <c r="P786" s="1">
        <v>0</v>
      </c>
      <c r="AB786" s="1"/>
    </row>
    <row r="787" spans="1:28" ht="24" customHeight="1" x14ac:dyDescent="0.4">
      <c r="A787" s="2">
        <v>783</v>
      </c>
      <c r="B787" s="3">
        <v>6020005549</v>
      </c>
      <c r="C787" s="4" t="s">
        <v>2115</v>
      </c>
      <c r="D787" s="5" t="s">
        <v>2116</v>
      </c>
      <c r="E787" s="5" t="s">
        <v>2117</v>
      </c>
      <c r="F787" s="4" t="s">
        <v>3347</v>
      </c>
      <c r="G787" s="46">
        <v>2224.5500000000002</v>
      </c>
      <c r="H787" s="125">
        <v>98</v>
      </c>
      <c r="I787" s="7">
        <v>3.5</v>
      </c>
      <c r="J787" s="8">
        <f t="shared" si="51"/>
        <v>343</v>
      </c>
      <c r="K787" s="8">
        <f t="shared" si="50"/>
        <v>24.01</v>
      </c>
      <c r="L787" s="8">
        <f t="shared" si="48"/>
        <v>367.01</v>
      </c>
      <c r="M787" s="8">
        <f t="shared" si="49"/>
        <v>2591.5600000000004</v>
      </c>
      <c r="N787" s="7">
        <v>2591.56</v>
      </c>
      <c r="O787" s="1">
        <v>0</v>
      </c>
      <c r="P787" s="1">
        <v>1</v>
      </c>
      <c r="AB787" s="1"/>
    </row>
    <row r="788" spans="1:28" ht="24" customHeight="1" x14ac:dyDescent="0.4">
      <c r="A788" s="2">
        <v>784</v>
      </c>
      <c r="B788" s="3">
        <v>6020005550</v>
      </c>
      <c r="C788" s="4" t="s">
        <v>2118</v>
      </c>
      <c r="D788" s="5" t="s">
        <v>2119</v>
      </c>
      <c r="E788" s="5" t="s">
        <v>2120</v>
      </c>
      <c r="F788" s="4" t="s">
        <v>3352</v>
      </c>
      <c r="G788" s="46">
        <v>3.75</v>
      </c>
      <c r="H788" s="125">
        <v>2</v>
      </c>
      <c r="I788" s="7">
        <v>3.5</v>
      </c>
      <c r="J788" s="8">
        <f t="shared" si="51"/>
        <v>7</v>
      </c>
      <c r="K788" s="8">
        <f t="shared" si="50"/>
        <v>0.49000000000000005</v>
      </c>
      <c r="L788" s="8">
        <f t="shared" si="48"/>
        <v>7.49</v>
      </c>
      <c r="M788" s="8">
        <f t="shared" si="49"/>
        <v>11.24</v>
      </c>
      <c r="N788" s="7">
        <v>11.24</v>
      </c>
      <c r="O788" s="1">
        <v>1</v>
      </c>
      <c r="P788" s="1">
        <v>0</v>
      </c>
      <c r="AB788" s="1"/>
    </row>
    <row r="789" spans="1:28" ht="24" customHeight="1" x14ac:dyDescent="0.4">
      <c r="A789" s="2">
        <v>785</v>
      </c>
      <c r="B789" s="3">
        <v>6020005551</v>
      </c>
      <c r="C789" s="4" t="s">
        <v>2121</v>
      </c>
      <c r="D789" s="5" t="s">
        <v>2122</v>
      </c>
      <c r="E789" s="5" t="s">
        <v>2123</v>
      </c>
      <c r="F789" s="4" t="s">
        <v>69</v>
      </c>
      <c r="G789" s="46">
        <v>0</v>
      </c>
      <c r="H789" s="125">
        <v>24</v>
      </c>
      <c r="I789" s="7">
        <v>3.5</v>
      </c>
      <c r="J789" s="8">
        <f t="shared" si="51"/>
        <v>84</v>
      </c>
      <c r="K789" s="8">
        <f t="shared" si="50"/>
        <v>5.8800000000000008</v>
      </c>
      <c r="L789" s="8">
        <f t="shared" si="48"/>
        <v>89.88</v>
      </c>
      <c r="M789" s="8">
        <f t="shared" si="49"/>
        <v>89.88</v>
      </c>
      <c r="N789" s="7">
        <v>89.88</v>
      </c>
      <c r="O789" s="1">
        <v>0</v>
      </c>
      <c r="P789" s="1">
        <v>1</v>
      </c>
      <c r="AB789" s="1"/>
    </row>
    <row r="790" spans="1:28" ht="24" customHeight="1" x14ac:dyDescent="0.4">
      <c r="A790" s="2">
        <v>786</v>
      </c>
      <c r="B790" s="3">
        <v>6020005552</v>
      </c>
      <c r="C790" s="4" t="s">
        <v>2124</v>
      </c>
      <c r="D790" s="5" t="s">
        <v>1266</v>
      </c>
      <c r="E790" s="5" t="s">
        <v>2125</v>
      </c>
      <c r="F790" s="9" t="s">
        <v>3347</v>
      </c>
      <c r="G790" s="46">
        <v>344.57</v>
      </c>
      <c r="H790" s="125">
        <v>8</v>
      </c>
      <c r="I790" s="7">
        <v>3.5</v>
      </c>
      <c r="J790" s="8">
        <f t="shared" si="51"/>
        <v>28</v>
      </c>
      <c r="K790" s="8">
        <f t="shared" si="50"/>
        <v>1.9600000000000002</v>
      </c>
      <c r="L790" s="8">
        <f t="shared" si="48"/>
        <v>29.96</v>
      </c>
      <c r="M790" s="8">
        <f t="shared" si="49"/>
        <v>374.53</v>
      </c>
      <c r="N790" s="7">
        <v>374.53</v>
      </c>
      <c r="O790" s="1">
        <v>1</v>
      </c>
      <c r="P790" s="1">
        <v>0</v>
      </c>
      <c r="AB790" s="1"/>
    </row>
    <row r="791" spans="1:28" ht="24" customHeight="1" x14ac:dyDescent="0.4">
      <c r="A791" s="2">
        <v>787</v>
      </c>
      <c r="B791" s="3">
        <v>6020005553</v>
      </c>
      <c r="C791" s="4" t="s">
        <v>2126</v>
      </c>
      <c r="D791" s="5" t="s">
        <v>2127</v>
      </c>
      <c r="E791" s="5" t="s">
        <v>2128</v>
      </c>
      <c r="F791" s="4" t="s">
        <v>3390</v>
      </c>
      <c r="G791" s="46">
        <v>29.99</v>
      </c>
      <c r="H791" s="125">
        <v>1</v>
      </c>
      <c r="I791" s="7">
        <v>3.5</v>
      </c>
      <c r="J791" s="8">
        <f t="shared" si="51"/>
        <v>3.5</v>
      </c>
      <c r="K791" s="8">
        <f t="shared" si="50"/>
        <v>0.24500000000000002</v>
      </c>
      <c r="L791" s="8">
        <f t="shared" si="48"/>
        <v>3.75</v>
      </c>
      <c r="M791" s="8">
        <f t="shared" si="49"/>
        <v>33.739999999999995</v>
      </c>
      <c r="N791" s="7">
        <v>33.74</v>
      </c>
      <c r="O791" s="1">
        <v>0</v>
      </c>
      <c r="P791" s="1">
        <v>1</v>
      </c>
      <c r="AB791" s="1"/>
    </row>
    <row r="792" spans="1:28" ht="24" customHeight="1" x14ac:dyDescent="0.4">
      <c r="A792" s="2">
        <v>788</v>
      </c>
      <c r="B792" s="3">
        <v>6020005554</v>
      </c>
      <c r="C792" s="4" t="s">
        <v>2129</v>
      </c>
      <c r="D792" s="5" t="s">
        <v>2130</v>
      </c>
      <c r="E792" s="5" t="s">
        <v>2131</v>
      </c>
      <c r="F792" s="4" t="s">
        <v>69</v>
      </c>
      <c r="G792" s="46">
        <v>0</v>
      </c>
      <c r="H792" s="125">
        <v>31</v>
      </c>
      <c r="I792" s="7">
        <v>3.5</v>
      </c>
      <c r="J792" s="8">
        <f t="shared" si="51"/>
        <v>108.5</v>
      </c>
      <c r="K792" s="8">
        <f t="shared" si="50"/>
        <v>7.5950000000000006</v>
      </c>
      <c r="L792" s="8">
        <f t="shared" si="48"/>
        <v>116.10000000000001</v>
      </c>
      <c r="M792" s="8">
        <f t="shared" si="49"/>
        <v>116.10000000000001</v>
      </c>
      <c r="N792" s="7">
        <v>116.1</v>
      </c>
      <c r="O792" s="1">
        <v>1</v>
      </c>
      <c r="P792" s="1">
        <v>0</v>
      </c>
      <c r="AB792" s="1"/>
    </row>
    <row r="793" spans="1:28" ht="24" customHeight="1" x14ac:dyDescent="0.4">
      <c r="A793" s="2">
        <v>789</v>
      </c>
      <c r="B793" s="3">
        <v>6020005555</v>
      </c>
      <c r="C793" s="4" t="s">
        <v>2132</v>
      </c>
      <c r="D793" s="5" t="s">
        <v>2133</v>
      </c>
      <c r="E793" s="5" t="s">
        <v>2134</v>
      </c>
      <c r="F793" s="4" t="s">
        <v>3361</v>
      </c>
      <c r="G793" s="46">
        <v>370.76</v>
      </c>
      <c r="H793" s="125">
        <v>30</v>
      </c>
      <c r="I793" s="7">
        <v>3.5</v>
      </c>
      <c r="J793" s="8">
        <f t="shared" si="51"/>
        <v>105</v>
      </c>
      <c r="K793" s="8">
        <f t="shared" si="50"/>
        <v>7.3500000000000005</v>
      </c>
      <c r="L793" s="8">
        <f t="shared" si="48"/>
        <v>112.35</v>
      </c>
      <c r="M793" s="8">
        <f t="shared" si="49"/>
        <v>483.11</v>
      </c>
      <c r="N793" s="7">
        <v>483.11</v>
      </c>
      <c r="O793" s="1">
        <v>0</v>
      </c>
      <c r="P793" s="1">
        <v>1</v>
      </c>
      <c r="AB793" s="1"/>
    </row>
    <row r="794" spans="1:28" ht="24" customHeight="1" x14ac:dyDescent="0.4">
      <c r="A794" s="2">
        <v>790</v>
      </c>
      <c r="B794" s="3">
        <v>6020005556</v>
      </c>
      <c r="C794" s="4" t="s">
        <v>2135</v>
      </c>
      <c r="D794" s="5" t="s">
        <v>2136</v>
      </c>
      <c r="E794" s="5" t="s">
        <v>2137</v>
      </c>
      <c r="F794" s="9" t="s">
        <v>3351</v>
      </c>
      <c r="G794" s="46">
        <v>59.93</v>
      </c>
      <c r="H794" s="125">
        <v>0</v>
      </c>
      <c r="I794" s="7">
        <v>3.5</v>
      </c>
      <c r="J794" s="8">
        <f t="shared" si="51"/>
        <v>0</v>
      </c>
      <c r="K794" s="8">
        <f t="shared" si="50"/>
        <v>0</v>
      </c>
      <c r="L794" s="8">
        <f t="shared" si="48"/>
        <v>0</v>
      </c>
      <c r="M794" s="8">
        <f t="shared" si="49"/>
        <v>59.93</v>
      </c>
      <c r="N794" s="7">
        <v>59.93</v>
      </c>
      <c r="O794" s="1">
        <v>1</v>
      </c>
      <c r="P794" s="1">
        <v>0</v>
      </c>
      <c r="AB794" s="1"/>
    </row>
    <row r="795" spans="1:28" ht="24" customHeight="1" x14ac:dyDescent="0.4">
      <c r="A795" s="2">
        <v>791</v>
      </c>
      <c r="B795" s="3">
        <v>6020005557</v>
      </c>
      <c r="C795" s="4" t="s">
        <v>2138</v>
      </c>
      <c r="D795" s="5" t="s">
        <v>2139</v>
      </c>
      <c r="E795" s="5" t="s">
        <v>2140</v>
      </c>
      <c r="F795" s="9" t="s">
        <v>69</v>
      </c>
      <c r="G795" s="46">
        <v>0</v>
      </c>
      <c r="H795" s="125">
        <v>7</v>
      </c>
      <c r="I795" s="7">
        <v>3.5</v>
      </c>
      <c r="J795" s="8">
        <f t="shared" si="51"/>
        <v>24.5</v>
      </c>
      <c r="K795" s="8">
        <f t="shared" si="50"/>
        <v>1.7150000000000001</v>
      </c>
      <c r="L795" s="8">
        <f t="shared" si="48"/>
        <v>26.220000000000002</v>
      </c>
      <c r="M795" s="8">
        <f t="shared" si="49"/>
        <v>26.220000000000002</v>
      </c>
      <c r="N795" s="7">
        <v>26.22</v>
      </c>
      <c r="O795" s="1">
        <v>0</v>
      </c>
      <c r="P795" s="1">
        <v>1</v>
      </c>
      <c r="AB795" s="1"/>
    </row>
    <row r="796" spans="1:28" ht="24" customHeight="1" x14ac:dyDescent="0.4">
      <c r="A796" s="2">
        <v>792</v>
      </c>
      <c r="B796" s="3">
        <v>6020005558</v>
      </c>
      <c r="C796" s="4" t="s">
        <v>2141</v>
      </c>
      <c r="D796" s="5" t="s">
        <v>2139</v>
      </c>
      <c r="E796" s="5" t="s">
        <v>2142</v>
      </c>
      <c r="F796" s="4" t="s">
        <v>69</v>
      </c>
      <c r="G796" s="46">
        <v>0</v>
      </c>
      <c r="H796" s="125">
        <v>36</v>
      </c>
      <c r="I796" s="7">
        <v>3.5</v>
      </c>
      <c r="J796" s="8">
        <f t="shared" si="51"/>
        <v>126</v>
      </c>
      <c r="K796" s="8">
        <f t="shared" si="50"/>
        <v>8.82</v>
      </c>
      <c r="L796" s="8">
        <f t="shared" si="48"/>
        <v>134.82</v>
      </c>
      <c r="M796" s="8">
        <f t="shared" si="49"/>
        <v>134.82</v>
      </c>
      <c r="N796" s="7">
        <v>134.82</v>
      </c>
      <c r="O796" s="1">
        <v>1</v>
      </c>
      <c r="P796" s="1">
        <v>0</v>
      </c>
      <c r="AB796" s="1"/>
    </row>
    <row r="797" spans="1:28" ht="24" customHeight="1" x14ac:dyDescent="0.4">
      <c r="A797" s="2">
        <v>793</v>
      </c>
      <c r="B797" s="3">
        <v>6020005559</v>
      </c>
      <c r="C797" s="4" t="s">
        <v>2143</v>
      </c>
      <c r="D797" s="5" t="s">
        <v>2144</v>
      </c>
      <c r="E797" s="5" t="s">
        <v>2145</v>
      </c>
      <c r="F797" s="4" t="s">
        <v>3348</v>
      </c>
      <c r="G797" s="46">
        <v>486.86</v>
      </c>
      <c r="H797" s="125">
        <v>12</v>
      </c>
      <c r="I797" s="7">
        <v>3.5</v>
      </c>
      <c r="J797" s="8">
        <f t="shared" si="51"/>
        <v>42</v>
      </c>
      <c r="K797" s="8">
        <f t="shared" si="50"/>
        <v>2.9400000000000004</v>
      </c>
      <c r="L797" s="8">
        <f t="shared" si="48"/>
        <v>44.94</v>
      </c>
      <c r="M797" s="8">
        <f t="shared" si="49"/>
        <v>531.79999999999995</v>
      </c>
      <c r="N797" s="7">
        <v>531.79999999999995</v>
      </c>
      <c r="O797" s="1">
        <v>0</v>
      </c>
      <c r="P797" s="1">
        <v>1</v>
      </c>
      <c r="AB797" s="1"/>
    </row>
    <row r="798" spans="1:28" ht="24" customHeight="1" x14ac:dyDescent="0.4">
      <c r="A798" s="2">
        <v>794</v>
      </c>
      <c r="B798" s="3">
        <v>6020005560</v>
      </c>
      <c r="C798" s="4" t="s">
        <v>2146</v>
      </c>
      <c r="D798" s="5" t="s">
        <v>2147</v>
      </c>
      <c r="E798" s="5" t="s">
        <v>2148</v>
      </c>
      <c r="F798" s="4" t="s">
        <v>3356</v>
      </c>
      <c r="G798" s="46">
        <v>292.14</v>
      </c>
      <c r="H798" s="125">
        <v>7</v>
      </c>
      <c r="I798" s="7">
        <v>3.5</v>
      </c>
      <c r="J798" s="8">
        <f t="shared" si="51"/>
        <v>24.5</v>
      </c>
      <c r="K798" s="8">
        <f t="shared" si="50"/>
        <v>1.7150000000000001</v>
      </c>
      <c r="L798" s="8">
        <f t="shared" si="48"/>
        <v>26.220000000000002</v>
      </c>
      <c r="M798" s="8">
        <f t="shared" si="49"/>
        <v>318.36</v>
      </c>
      <c r="N798" s="7">
        <v>318.36</v>
      </c>
      <c r="O798" s="1">
        <v>1</v>
      </c>
      <c r="P798" s="1">
        <v>0</v>
      </c>
      <c r="AB798" s="1"/>
    </row>
    <row r="799" spans="1:28" ht="24" customHeight="1" x14ac:dyDescent="0.4">
      <c r="A799" s="2">
        <v>795</v>
      </c>
      <c r="B799" s="3">
        <v>6020005561</v>
      </c>
      <c r="C799" s="4" t="s">
        <v>2149</v>
      </c>
      <c r="D799" s="5" t="s">
        <v>2150</v>
      </c>
      <c r="E799" s="5" t="s">
        <v>2151</v>
      </c>
      <c r="F799" s="4" t="s">
        <v>69</v>
      </c>
      <c r="G799" s="46">
        <v>0</v>
      </c>
      <c r="H799" s="125">
        <v>93</v>
      </c>
      <c r="I799" s="7">
        <v>3.5</v>
      </c>
      <c r="J799" s="8">
        <f t="shared" si="51"/>
        <v>325.5</v>
      </c>
      <c r="K799" s="8">
        <f t="shared" si="50"/>
        <v>22.785000000000004</v>
      </c>
      <c r="L799" s="8">
        <f t="shared" si="48"/>
        <v>348.28999999999996</v>
      </c>
      <c r="M799" s="8">
        <f t="shared" si="49"/>
        <v>348.28999999999996</v>
      </c>
      <c r="N799" s="7">
        <v>348.29</v>
      </c>
      <c r="O799" s="1">
        <v>0</v>
      </c>
      <c r="P799" s="1">
        <v>1</v>
      </c>
      <c r="AB799" s="1"/>
    </row>
    <row r="800" spans="1:28" ht="24" customHeight="1" x14ac:dyDescent="0.4">
      <c r="A800" s="2">
        <v>796</v>
      </c>
      <c r="B800" s="3">
        <v>6020005562</v>
      </c>
      <c r="C800" s="4" t="s">
        <v>2152</v>
      </c>
      <c r="D800" s="5" t="s">
        <v>2153</v>
      </c>
      <c r="E800" s="5" t="s">
        <v>2154</v>
      </c>
      <c r="F800" s="4" t="s">
        <v>3347</v>
      </c>
      <c r="G800" s="46">
        <v>906.32</v>
      </c>
      <c r="H800" s="125">
        <v>20</v>
      </c>
      <c r="I800" s="7">
        <v>3.5</v>
      </c>
      <c r="J800" s="8">
        <f t="shared" si="51"/>
        <v>70</v>
      </c>
      <c r="K800" s="8">
        <f t="shared" si="50"/>
        <v>4.9000000000000004</v>
      </c>
      <c r="L800" s="8">
        <f t="shared" si="48"/>
        <v>74.900000000000006</v>
      </c>
      <c r="M800" s="8">
        <f t="shared" si="49"/>
        <v>981.22</v>
      </c>
      <c r="N800" s="7">
        <v>981.22</v>
      </c>
      <c r="O800" s="1">
        <v>1</v>
      </c>
      <c r="P800" s="1">
        <v>0</v>
      </c>
      <c r="AB800" s="1"/>
    </row>
    <row r="801" spans="1:28" ht="24" customHeight="1" x14ac:dyDescent="0.4">
      <c r="A801" s="2">
        <v>797</v>
      </c>
      <c r="B801" s="3">
        <v>6020005563</v>
      </c>
      <c r="C801" s="4" t="s">
        <v>2155</v>
      </c>
      <c r="D801" s="5" t="s">
        <v>52</v>
      </c>
      <c r="E801" s="5" t="s">
        <v>2156</v>
      </c>
      <c r="F801" s="4" t="s">
        <v>3352</v>
      </c>
      <c r="G801" s="46">
        <v>37.450000000000003</v>
      </c>
      <c r="H801" s="125">
        <v>14</v>
      </c>
      <c r="I801" s="7">
        <v>3.5</v>
      </c>
      <c r="J801" s="8">
        <f t="shared" si="51"/>
        <v>49</v>
      </c>
      <c r="K801" s="8">
        <f t="shared" si="50"/>
        <v>3.43</v>
      </c>
      <c r="L801" s="8">
        <f t="shared" si="48"/>
        <v>52.43</v>
      </c>
      <c r="M801" s="8">
        <f t="shared" si="49"/>
        <v>89.88</v>
      </c>
      <c r="N801" s="7">
        <v>89.88</v>
      </c>
      <c r="O801" s="1">
        <v>0</v>
      </c>
      <c r="P801" s="1">
        <v>1</v>
      </c>
      <c r="AB801" s="1"/>
    </row>
    <row r="802" spans="1:28" ht="24" customHeight="1" x14ac:dyDescent="0.4">
      <c r="A802" s="2">
        <v>798</v>
      </c>
      <c r="B802" s="3">
        <v>6020005564</v>
      </c>
      <c r="C802" s="4" t="s">
        <v>2157</v>
      </c>
      <c r="D802" s="5" t="s">
        <v>2153</v>
      </c>
      <c r="E802" s="5" t="s">
        <v>2158</v>
      </c>
      <c r="F802" s="4" t="s">
        <v>3347</v>
      </c>
      <c r="G802" s="46">
        <v>449.45</v>
      </c>
      <c r="H802" s="125">
        <v>10</v>
      </c>
      <c r="I802" s="7">
        <v>3.5</v>
      </c>
      <c r="J802" s="8">
        <f t="shared" si="51"/>
        <v>35</v>
      </c>
      <c r="K802" s="8">
        <f t="shared" si="50"/>
        <v>2.4500000000000002</v>
      </c>
      <c r="L802" s="8">
        <f t="shared" si="48"/>
        <v>37.450000000000003</v>
      </c>
      <c r="M802" s="8">
        <f t="shared" si="49"/>
        <v>486.9</v>
      </c>
      <c r="N802" s="7">
        <v>486.9</v>
      </c>
      <c r="O802" s="1">
        <v>1</v>
      </c>
      <c r="P802" s="1">
        <v>0</v>
      </c>
      <c r="AB802" s="1"/>
    </row>
    <row r="803" spans="1:28" ht="24" customHeight="1" x14ac:dyDescent="0.4">
      <c r="A803" s="2">
        <v>799</v>
      </c>
      <c r="B803" s="3">
        <v>6020005565</v>
      </c>
      <c r="C803" s="4" t="s">
        <v>2159</v>
      </c>
      <c r="D803" s="5" t="s">
        <v>2160</v>
      </c>
      <c r="E803" s="5" t="s">
        <v>2161</v>
      </c>
      <c r="F803" s="4" t="s">
        <v>3362</v>
      </c>
      <c r="G803" s="46">
        <v>411.96</v>
      </c>
      <c r="H803" s="125">
        <v>19</v>
      </c>
      <c r="I803" s="7">
        <v>3.5</v>
      </c>
      <c r="J803" s="8">
        <f t="shared" si="51"/>
        <v>66.5</v>
      </c>
      <c r="K803" s="8">
        <f t="shared" si="50"/>
        <v>4.6550000000000002</v>
      </c>
      <c r="L803" s="8">
        <f t="shared" si="48"/>
        <v>71.160000000000011</v>
      </c>
      <c r="M803" s="8">
        <f t="shared" si="49"/>
        <v>483.12</v>
      </c>
      <c r="N803" s="7">
        <v>483.12</v>
      </c>
      <c r="O803" s="1">
        <v>0</v>
      </c>
      <c r="P803" s="1">
        <v>1</v>
      </c>
      <c r="AB803" s="1"/>
    </row>
    <row r="804" spans="1:28" ht="24" customHeight="1" x14ac:dyDescent="0.4">
      <c r="A804" s="2">
        <v>800</v>
      </c>
      <c r="B804" s="3">
        <v>6020005566</v>
      </c>
      <c r="C804" s="26" t="s">
        <v>2162</v>
      </c>
      <c r="D804" s="5" t="s">
        <v>2160</v>
      </c>
      <c r="E804" s="5" t="s">
        <v>2163</v>
      </c>
      <c r="F804" s="4" t="s">
        <v>3362</v>
      </c>
      <c r="G804" s="46">
        <v>348.31</v>
      </c>
      <c r="H804" s="125">
        <v>15</v>
      </c>
      <c r="I804" s="7">
        <v>3.5</v>
      </c>
      <c r="J804" s="8">
        <f t="shared" si="51"/>
        <v>52.5</v>
      </c>
      <c r="K804" s="8">
        <f t="shared" si="50"/>
        <v>3.6750000000000003</v>
      </c>
      <c r="L804" s="8">
        <f t="shared" si="48"/>
        <v>56.18</v>
      </c>
      <c r="M804" s="8">
        <f t="shared" si="49"/>
        <v>404.49</v>
      </c>
      <c r="N804" s="7">
        <v>404.49</v>
      </c>
      <c r="O804" s="1">
        <v>1</v>
      </c>
      <c r="P804" s="1">
        <v>0</v>
      </c>
      <c r="AB804" s="1"/>
    </row>
    <row r="805" spans="1:28" ht="24" customHeight="1" x14ac:dyDescent="0.4">
      <c r="A805" s="2">
        <v>801</v>
      </c>
      <c r="B805" s="3">
        <v>6020005567</v>
      </c>
      <c r="C805" s="4" t="s">
        <v>2164</v>
      </c>
      <c r="D805" s="5" t="s">
        <v>2165</v>
      </c>
      <c r="E805" s="5" t="s">
        <v>2166</v>
      </c>
      <c r="F805" s="4" t="s">
        <v>69</v>
      </c>
      <c r="G805" s="46">
        <v>0</v>
      </c>
      <c r="H805" s="125">
        <v>23</v>
      </c>
      <c r="I805" s="7">
        <v>3.5</v>
      </c>
      <c r="J805" s="8">
        <f t="shared" si="51"/>
        <v>80.5</v>
      </c>
      <c r="K805" s="8">
        <f t="shared" si="50"/>
        <v>5.6350000000000007</v>
      </c>
      <c r="L805" s="8">
        <f t="shared" si="48"/>
        <v>86.14</v>
      </c>
      <c r="M805" s="8">
        <f t="shared" si="49"/>
        <v>86.14</v>
      </c>
      <c r="N805" s="7">
        <v>86.14</v>
      </c>
      <c r="O805" s="1">
        <v>0</v>
      </c>
      <c r="P805" s="1">
        <v>1</v>
      </c>
      <c r="AB805" s="1"/>
    </row>
    <row r="806" spans="1:28" ht="24" customHeight="1" x14ac:dyDescent="0.4">
      <c r="A806" s="2">
        <v>802</v>
      </c>
      <c r="B806" s="3">
        <v>6020005568</v>
      </c>
      <c r="C806" s="4" t="s">
        <v>2167</v>
      </c>
      <c r="D806" s="5" t="s">
        <v>2168</v>
      </c>
      <c r="E806" s="5" t="s">
        <v>2169</v>
      </c>
      <c r="F806" s="4" t="s">
        <v>69</v>
      </c>
      <c r="G806" s="46">
        <v>0</v>
      </c>
      <c r="H806" s="125">
        <v>2</v>
      </c>
      <c r="I806" s="7">
        <v>3.5</v>
      </c>
      <c r="J806" s="8">
        <f t="shared" si="51"/>
        <v>7</v>
      </c>
      <c r="K806" s="8">
        <f t="shared" si="50"/>
        <v>0.49000000000000005</v>
      </c>
      <c r="L806" s="8">
        <f t="shared" si="48"/>
        <v>7.49</v>
      </c>
      <c r="M806" s="8">
        <f t="shared" si="49"/>
        <v>7.49</v>
      </c>
      <c r="N806" s="7">
        <v>7.49</v>
      </c>
      <c r="O806" s="1">
        <v>1</v>
      </c>
      <c r="P806" s="1">
        <v>0</v>
      </c>
      <c r="AB806" s="1"/>
    </row>
    <row r="807" spans="1:28" ht="24" customHeight="1" x14ac:dyDescent="0.4">
      <c r="A807" s="2">
        <v>803</v>
      </c>
      <c r="B807" s="3">
        <v>6020005569</v>
      </c>
      <c r="C807" s="4" t="s">
        <v>2170</v>
      </c>
      <c r="D807" s="5" t="s">
        <v>2171</v>
      </c>
      <c r="E807" s="5" t="s">
        <v>2172</v>
      </c>
      <c r="F807" s="4" t="s">
        <v>69</v>
      </c>
      <c r="G807" s="46">
        <v>0</v>
      </c>
      <c r="H807" s="125">
        <v>10</v>
      </c>
      <c r="I807" s="7">
        <v>3.5</v>
      </c>
      <c r="J807" s="8">
        <f t="shared" si="51"/>
        <v>35</v>
      </c>
      <c r="K807" s="8">
        <f t="shared" si="50"/>
        <v>2.4500000000000002</v>
      </c>
      <c r="L807" s="8">
        <f t="shared" si="48"/>
        <v>37.450000000000003</v>
      </c>
      <c r="M807" s="8">
        <f t="shared" si="49"/>
        <v>37.450000000000003</v>
      </c>
      <c r="N807" s="7">
        <v>37.450000000000003</v>
      </c>
      <c r="O807" s="1">
        <v>0</v>
      </c>
      <c r="P807" s="1">
        <v>1</v>
      </c>
      <c r="AB807" s="1"/>
    </row>
    <row r="808" spans="1:28" ht="24" customHeight="1" x14ac:dyDescent="0.4">
      <c r="A808" s="2">
        <v>804</v>
      </c>
      <c r="B808" s="3">
        <v>6020005570</v>
      </c>
      <c r="C808" s="4" t="s">
        <v>2173</v>
      </c>
      <c r="D808" s="5" t="s">
        <v>2174</v>
      </c>
      <c r="E808" s="5" t="s">
        <v>2175</v>
      </c>
      <c r="F808" s="4" t="s">
        <v>3358</v>
      </c>
      <c r="G808" s="46">
        <v>1835.08</v>
      </c>
      <c r="H808" s="125">
        <v>50</v>
      </c>
      <c r="I808" s="7">
        <v>3.5</v>
      </c>
      <c r="J808" s="8">
        <f t="shared" si="51"/>
        <v>175</v>
      </c>
      <c r="K808" s="8">
        <f t="shared" si="50"/>
        <v>12.250000000000002</v>
      </c>
      <c r="L808" s="8">
        <f t="shared" si="48"/>
        <v>187.25</v>
      </c>
      <c r="M808" s="8">
        <f t="shared" si="49"/>
        <v>2022.33</v>
      </c>
      <c r="N808" s="7">
        <v>2022.33</v>
      </c>
      <c r="O808" s="1">
        <v>1</v>
      </c>
      <c r="P808" s="1">
        <v>0</v>
      </c>
      <c r="AB808" s="1"/>
    </row>
    <row r="809" spans="1:28" ht="24" customHeight="1" x14ac:dyDescent="0.4">
      <c r="A809" s="2">
        <v>805</v>
      </c>
      <c r="B809" s="3">
        <v>6020005571</v>
      </c>
      <c r="C809" s="4" t="s">
        <v>2176</v>
      </c>
      <c r="D809" s="5" t="s">
        <v>2177</v>
      </c>
      <c r="E809" s="5" t="s">
        <v>2178</v>
      </c>
      <c r="F809" s="4" t="s">
        <v>69</v>
      </c>
      <c r="G809" s="46">
        <v>0</v>
      </c>
      <c r="H809" s="125">
        <v>3</v>
      </c>
      <c r="I809" s="7">
        <v>3.5</v>
      </c>
      <c r="J809" s="8">
        <f t="shared" si="51"/>
        <v>10.5</v>
      </c>
      <c r="K809" s="8">
        <f t="shared" si="50"/>
        <v>0.7350000000000001</v>
      </c>
      <c r="L809" s="8">
        <f t="shared" si="48"/>
        <v>11.24</v>
      </c>
      <c r="M809" s="8">
        <f t="shared" si="49"/>
        <v>11.24</v>
      </c>
      <c r="N809" s="7">
        <v>11.24</v>
      </c>
      <c r="O809" s="1">
        <v>0</v>
      </c>
      <c r="P809" s="1">
        <v>1</v>
      </c>
      <c r="AB809" s="1"/>
    </row>
    <row r="810" spans="1:28" ht="24" customHeight="1" x14ac:dyDescent="0.4">
      <c r="A810" s="2">
        <v>806</v>
      </c>
      <c r="B810" s="3">
        <v>6020005572</v>
      </c>
      <c r="C810" s="4" t="s">
        <v>2179</v>
      </c>
      <c r="D810" s="5" t="s">
        <v>2180</v>
      </c>
      <c r="E810" s="5" t="s">
        <v>2181</v>
      </c>
      <c r="F810" s="4" t="s">
        <v>3362</v>
      </c>
      <c r="G810" s="46">
        <v>217.23</v>
      </c>
      <c r="H810" s="125">
        <v>8</v>
      </c>
      <c r="I810" s="7">
        <v>3.5</v>
      </c>
      <c r="J810" s="8">
        <f t="shared" si="51"/>
        <v>28</v>
      </c>
      <c r="K810" s="8">
        <f t="shared" si="50"/>
        <v>1.9600000000000002</v>
      </c>
      <c r="L810" s="8">
        <f t="shared" si="48"/>
        <v>29.96</v>
      </c>
      <c r="M810" s="8">
        <f t="shared" si="49"/>
        <v>247.19</v>
      </c>
      <c r="N810" s="7">
        <v>247.19</v>
      </c>
      <c r="O810" s="1">
        <v>1</v>
      </c>
      <c r="P810" s="1">
        <v>0</v>
      </c>
      <c r="AB810" s="1"/>
    </row>
    <row r="811" spans="1:28" ht="24" customHeight="1" x14ac:dyDescent="0.4">
      <c r="A811" s="2">
        <v>807</v>
      </c>
      <c r="B811" s="3">
        <v>6020005573</v>
      </c>
      <c r="C811" s="4" t="s">
        <v>2182</v>
      </c>
      <c r="D811" s="5" t="s">
        <v>2183</v>
      </c>
      <c r="E811" s="5" t="s">
        <v>2184</v>
      </c>
      <c r="F811" s="4" t="s">
        <v>69</v>
      </c>
      <c r="G811" s="46">
        <v>0</v>
      </c>
      <c r="H811" s="125">
        <v>18</v>
      </c>
      <c r="I811" s="7">
        <v>3.5</v>
      </c>
      <c r="J811" s="8">
        <f t="shared" si="51"/>
        <v>63</v>
      </c>
      <c r="K811" s="8">
        <f t="shared" si="50"/>
        <v>4.41</v>
      </c>
      <c r="L811" s="8">
        <f t="shared" si="48"/>
        <v>67.41</v>
      </c>
      <c r="M811" s="8">
        <f t="shared" si="49"/>
        <v>67.41</v>
      </c>
      <c r="N811" s="7">
        <v>67.41</v>
      </c>
      <c r="O811" s="1">
        <v>0</v>
      </c>
      <c r="P811" s="1">
        <v>1</v>
      </c>
      <c r="AB811" s="1"/>
    </row>
    <row r="812" spans="1:28" ht="24" customHeight="1" x14ac:dyDescent="0.4">
      <c r="A812" s="2">
        <v>808</v>
      </c>
      <c r="B812" s="3">
        <v>6020005574</v>
      </c>
      <c r="C812" s="4" t="s">
        <v>2185</v>
      </c>
      <c r="D812" s="5" t="s">
        <v>2186</v>
      </c>
      <c r="E812" s="5" t="s">
        <v>2187</v>
      </c>
      <c r="F812" s="4" t="s">
        <v>3351</v>
      </c>
      <c r="G812" s="46">
        <v>670.36</v>
      </c>
      <c r="H812" s="125">
        <v>49</v>
      </c>
      <c r="I812" s="7">
        <v>3.5</v>
      </c>
      <c r="J812" s="8">
        <f t="shared" si="51"/>
        <v>171.5</v>
      </c>
      <c r="K812" s="8">
        <f t="shared" si="50"/>
        <v>12.005000000000001</v>
      </c>
      <c r="L812" s="8">
        <f t="shared" si="48"/>
        <v>183.51</v>
      </c>
      <c r="M812" s="8">
        <f t="shared" si="49"/>
        <v>853.87</v>
      </c>
      <c r="N812" s="7">
        <v>853.87</v>
      </c>
      <c r="O812" s="1">
        <v>1</v>
      </c>
      <c r="P812" s="1">
        <v>0</v>
      </c>
      <c r="AB812" s="1"/>
    </row>
    <row r="813" spans="1:28" ht="24" customHeight="1" x14ac:dyDescent="0.4">
      <c r="A813" s="2">
        <v>809</v>
      </c>
      <c r="B813" s="3">
        <v>6020005575</v>
      </c>
      <c r="C813" s="4" t="s">
        <v>2188</v>
      </c>
      <c r="D813" s="5" t="s">
        <v>2189</v>
      </c>
      <c r="E813" s="5" t="s">
        <v>2190</v>
      </c>
      <c r="F813" s="4" t="s">
        <v>69</v>
      </c>
      <c r="G813" s="46">
        <v>0</v>
      </c>
      <c r="H813" s="125">
        <v>16</v>
      </c>
      <c r="I813" s="7">
        <v>3.5</v>
      </c>
      <c r="J813" s="8">
        <f t="shared" si="51"/>
        <v>56</v>
      </c>
      <c r="K813" s="8">
        <f t="shared" si="50"/>
        <v>3.9200000000000004</v>
      </c>
      <c r="L813" s="8">
        <f t="shared" si="48"/>
        <v>59.92</v>
      </c>
      <c r="M813" s="8">
        <f t="shared" si="49"/>
        <v>59.92</v>
      </c>
      <c r="N813" s="7">
        <v>59.92</v>
      </c>
      <c r="O813" s="1">
        <v>0</v>
      </c>
      <c r="P813" s="1">
        <v>1</v>
      </c>
      <c r="AB813" s="1"/>
    </row>
    <row r="814" spans="1:28" ht="24" customHeight="1" x14ac:dyDescent="0.4">
      <c r="A814" s="2">
        <v>810</v>
      </c>
      <c r="B814" s="3">
        <v>6020005576</v>
      </c>
      <c r="C814" s="4" t="s">
        <v>2191</v>
      </c>
      <c r="D814" s="5" t="s">
        <v>52</v>
      </c>
      <c r="E814" s="5" t="s">
        <v>2192</v>
      </c>
      <c r="F814" s="4" t="s">
        <v>69</v>
      </c>
      <c r="G814" s="46">
        <v>0</v>
      </c>
      <c r="H814" s="125">
        <v>24</v>
      </c>
      <c r="I814" s="7">
        <v>3.5</v>
      </c>
      <c r="J814" s="8">
        <f t="shared" si="51"/>
        <v>84</v>
      </c>
      <c r="K814" s="8">
        <f t="shared" si="50"/>
        <v>5.8800000000000008</v>
      </c>
      <c r="L814" s="8">
        <f t="shared" si="48"/>
        <v>89.88</v>
      </c>
      <c r="M814" s="8">
        <f t="shared" si="49"/>
        <v>89.88</v>
      </c>
      <c r="N814" s="7">
        <v>89.88</v>
      </c>
      <c r="O814" s="1">
        <v>1</v>
      </c>
      <c r="P814" s="1">
        <v>0</v>
      </c>
      <c r="AB814" s="1"/>
    </row>
    <row r="815" spans="1:28" ht="24" customHeight="1" x14ac:dyDescent="0.4">
      <c r="A815" s="2">
        <v>811</v>
      </c>
      <c r="B815" s="3">
        <v>6020005577</v>
      </c>
      <c r="C815" s="4" t="s">
        <v>2193</v>
      </c>
      <c r="D815" s="5" t="s">
        <v>2194</v>
      </c>
      <c r="E815" s="5" t="s">
        <v>2195</v>
      </c>
      <c r="F815" s="4" t="s">
        <v>69</v>
      </c>
      <c r="G815" s="46">
        <v>0</v>
      </c>
      <c r="H815" s="125">
        <v>12</v>
      </c>
      <c r="I815" s="7">
        <v>3.5</v>
      </c>
      <c r="J815" s="8">
        <f t="shared" si="51"/>
        <v>42</v>
      </c>
      <c r="K815" s="8">
        <f t="shared" si="50"/>
        <v>2.9400000000000004</v>
      </c>
      <c r="L815" s="8">
        <f t="shared" si="48"/>
        <v>44.94</v>
      </c>
      <c r="M815" s="8">
        <f t="shared" si="49"/>
        <v>44.94</v>
      </c>
      <c r="N815" s="7">
        <v>44.94</v>
      </c>
      <c r="O815" s="1">
        <v>0</v>
      </c>
      <c r="P815" s="1">
        <v>1</v>
      </c>
      <c r="AB815" s="1"/>
    </row>
    <row r="816" spans="1:28" ht="24" customHeight="1" x14ac:dyDescent="0.4">
      <c r="A816" s="2">
        <v>812</v>
      </c>
      <c r="B816" s="3">
        <v>6020005578</v>
      </c>
      <c r="C816" s="4" t="s">
        <v>2196</v>
      </c>
      <c r="D816" s="5" t="s">
        <v>2197</v>
      </c>
      <c r="E816" s="5" t="s">
        <v>2198</v>
      </c>
      <c r="F816" s="4" t="s">
        <v>69</v>
      </c>
      <c r="G816" s="46">
        <v>0</v>
      </c>
      <c r="H816" s="125">
        <v>8</v>
      </c>
      <c r="I816" s="7">
        <v>3.5</v>
      </c>
      <c r="J816" s="8">
        <f t="shared" si="51"/>
        <v>28</v>
      </c>
      <c r="K816" s="8">
        <f t="shared" si="50"/>
        <v>1.9600000000000002</v>
      </c>
      <c r="L816" s="8">
        <f t="shared" si="48"/>
        <v>29.96</v>
      </c>
      <c r="M816" s="8">
        <f t="shared" si="49"/>
        <v>29.96</v>
      </c>
      <c r="N816" s="7">
        <v>29.96</v>
      </c>
      <c r="O816" s="1">
        <v>1</v>
      </c>
      <c r="P816" s="1">
        <v>0</v>
      </c>
      <c r="AB816" s="1"/>
    </row>
    <row r="817" spans="1:28" ht="24" customHeight="1" x14ac:dyDescent="0.4">
      <c r="A817" s="2">
        <v>813</v>
      </c>
      <c r="B817" s="3">
        <v>6020005579</v>
      </c>
      <c r="C817" s="4" t="s">
        <v>2199</v>
      </c>
      <c r="D817" s="5" t="s">
        <v>2200</v>
      </c>
      <c r="E817" s="5" t="s">
        <v>2201</v>
      </c>
      <c r="F817" s="4" t="s">
        <v>69</v>
      </c>
      <c r="G817" s="46">
        <v>0</v>
      </c>
      <c r="H817" s="125">
        <v>17</v>
      </c>
      <c r="I817" s="7">
        <v>3.5</v>
      </c>
      <c r="J817" s="8">
        <f t="shared" si="51"/>
        <v>59.5</v>
      </c>
      <c r="K817" s="8">
        <f t="shared" si="50"/>
        <v>4.165</v>
      </c>
      <c r="L817" s="8">
        <f t="shared" si="48"/>
        <v>63.669999999999995</v>
      </c>
      <c r="M817" s="8">
        <f t="shared" si="49"/>
        <v>63.669999999999995</v>
      </c>
      <c r="N817" s="7">
        <v>63.67</v>
      </c>
      <c r="O817" s="1">
        <v>0</v>
      </c>
      <c r="P817" s="1">
        <v>1</v>
      </c>
      <c r="AB817" s="1"/>
    </row>
    <row r="818" spans="1:28" ht="24" customHeight="1" x14ac:dyDescent="0.4">
      <c r="A818" s="2">
        <v>814</v>
      </c>
      <c r="B818" s="3">
        <v>6020005580</v>
      </c>
      <c r="C818" s="4" t="s">
        <v>2202</v>
      </c>
      <c r="D818" s="5" t="s">
        <v>2203</v>
      </c>
      <c r="E818" s="5" t="s">
        <v>2204</v>
      </c>
      <c r="F818" s="4" t="s">
        <v>69</v>
      </c>
      <c r="G818" s="46">
        <v>0</v>
      </c>
      <c r="H818" s="125">
        <v>44</v>
      </c>
      <c r="I818" s="7">
        <v>3.5</v>
      </c>
      <c r="J818" s="8">
        <f t="shared" si="51"/>
        <v>154</v>
      </c>
      <c r="K818" s="8">
        <f t="shared" si="50"/>
        <v>10.780000000000001</v>
      </c>
      <c r="L818" s="8">
        <f t="shared" si="48"/>
        <v>164.78</v>
      </c>
      <c r="M818" s="8">
        <f t="shared" si="49"/>
        <v>164.78</v>
      </c>
      <c r="N818" s="7">
        <v>164.78</v>
      </c>
      <c r="O818" s="1">
        <v>1</v>
      </c>
      <c r="P818" s="1">
        <v>0</v>
      </c>
      <c r="AB818" s="1"/>
    </row>
    <row r="819" spans="1:28" ht="24" customHeight="1" x14ac:dyDescent="0.4">
      <c r="A819" s="2">
        <v>815</v>
      </c>
      <c r="B819" s="3">
        <v>6020005581</v>
      </c>
      <c r="C819" s="4" t="s">
        <v>2205</v>
      </c>
      <c r="D819" s="5" t="s">
        <v>2206</v>
      </c>
      <c r="E819" s="5" t="s">
        <v>2207</v>
      </c>
      <c r="F819" s="4" t="s">
        <v>69</v>
      </c>
      <c r="G819" s="46">
        <v>0</v>
      </c>
      <c r="H819" s="125">
        <v>19</v>
      </c>
      <c r="I819" s="7">
        <v>3.5</v>
      </c>
      <c r="J819" s="8">
        <f t="shared" si="51"/>
        <v>66.5</v>
      </c>
      <c r="K819" s="8">
        <f t="shared" si="50"/>
        <v>4.6550000000000002</v>
      </c>
      <c r="L819" s="8">
        <f t="shared" si="48"/>
        <v>71.160000000000011</v>
      </c>
      <c r="M819" s="8">
        <f t="shared" si="49"/>
        <v>71.160000000000011</v>
      </c>
      <c r="N819" s="7">
        <v>71.16</v>
      </c>
      <c r="O819" s="1">
        <v>0</v>
      </c>
      <c r="P819" s="1">
        <v>1</v>
      </c>
      <c r="AB819" s="1"/>
    </row>
    <row r="820" spans="1:28" ht="24" customHeight="1" x14ac:dyDescent="0.4">
      <c r="A820" s="2">
        <v>816</v>
      </c>
      <c r="B820" s="3">
        <v>6020005582</v>
      </c>
      <c r="C820" s="4" t="s">
        <v>2208</v>
      </c>
      <c r="D820" s="5" t="s">
        <v>2209</v>
      </c>
      <c r="E820" s="5" t="s">
        <v>2210</v>
      </c>
      <c r="F820" s="9" t="s">
        <v>3347</v>
      </c>
      <c r="G820" s="46">
        <v>1857.54</v>
      </c>
      <c r="H820" s="125">
        <v>20</v>
      </c>
      <c r="I820" s="7">
        <v>3.5</v>
      </c>
      <c r="J820" s="8">
        <f t="shared" si="51"/>
        <v>70</v>
      </c>
      <c r="K820" s="8">
        <f t="shared" si="50"/>
        <v>4.9000000000000004</v>
      </c>
      <c r="L820" s="8">
        <f t="shared" si="48"/>
        <v>74.900000000000006</v>
      </c>
      <c r="M820" s="8">
        <f t="shared" si="49"/>
        <v>1932.44</v>
      </c>
      <c r="N820" s="7">
        <v>1932.44</v>
      </c>
      <c r="O820" s="1">
        <v>1</v>
      </c>
      <c r="P820" s="1">
        <v>0</v>
      </c>
      <c r="AB820" s="1"/>
    </row>
    <row r="821" spans="1:28" ht="24" customHeight="1" x14ac:dyDescent="0.4">
      <c r="A821" s="2">
        <v>817</v>
      </c>
      <c r="B821" s="3">
        <v>6020005583</v>
      </c>
      <c r="C821" s="4" t="s">
        <v>2211</v>
      </c>
      <c r="D821" s="5" t="s">
        <v>52</v>
      </c>
      <c r="E821" s="5" t="s">
        <v>2212</v>
      </c>
      <c r="F821" s="4" t="s">
        <v>69</v>
      </c>
      <c r="G821" s="46">
        <v>0</v>
      </c>
      <c r="H821" s="125">
        <v>11</v>
      </c>
      <c r="I821" s="7">
        <v>3.5</v>
      </c>
      <c r="J821" s="8">
        <f t="shared" si="51"/>
        <v>38.5</v>
      </c>
      <c r="K821" s="8">
        <f t="shared" si="50"/>
        <v>2.6950000000000003</v>
      </c>
      <c r="L821" s="8">
        <f t="shared" si="48"/>
        <v>41.199999999999996</v>
      </c>
      <c r="M821" s="8">
        <f t="shared" si="49"/>
        <v>41.199999999999996</v>
      </c>
      <c r="N821" s="7">
        <v>41.2</v>
      </c>
      <c r="O821" s="1">
        <v>0</v>
      </c>
      <c r="P821" s="1">
        <v>1</v>
      </c>
      <c r="AB821" s="1"/>
    </row>
    <row r="822" spans="1:28" ht="24" customHeight="1" x14ac:dyDescent="0.4">
      <c r="A822" s="2">
        <v>818</v>
      </c>
      <c r="B822" s="3">
        <v>6020005584</v>
      </c>
      <c r="C822" s="4" t="s">
        <v>2213</v>
      </c>
      <c r="D822" s="5" t="s">
        <v>2214</v>
      </c>
      <c r="E822" s="5" t="s">
        <v>2215</v>
      </c>
      <c r="F822" s="4" t="s">
        <v>69</v>
      </c>
      <c r="G822" s="46">
        <v>0</v>
      </c>
      <c r="H822" s="125">
        <v>93</v>
      </c>
      <c r="I822" s="7">
        <v>3.5</v>
      </c>
      <c r="J822" s="8">
        <f t="shared" si="51"/>
        <v>325.5</v>
      </c>
      <c r="K822" s="8">
        <f t="shared" si="50"/>
        <v>22.785000000000004</v>
      </c>
      <c r="L822" s="8">
        <f t="shared" si="48"/>
        <v>348.28999999999996</v>
      </c>
      <c r="M822" s="8">
        <f t="shared" si="49"/>
        <v>348.28999999999996</v>
      </c>
      <c r="N822" s="7">
        <v>348.29</v>
      </c>
      <c r="O822" s="1">
        <v>1</v>
      </c>
      <c r="P822" s="1">
        <v>0</v>
      </c>
      <c r="AB822" s="1"/>
    </row>
    <row r="823" spans="1:28" ht="24" customHeight="1" x14ac:dyDescent="0.4">
      <c r="A823" s="2">
        <v>819</v>
      </c>
      <c r="B823" s="3">
        <v>6020005585</v>
      </c>
      <c r="C823" s="4" t="s">
        <v>2216</v>
      </c>
      <c r="D823" s="5" t="s">
        <v>2217</v>
      </c>
      <c r="E823" s="5" t="s">
        <v>2218</v>
      </c>
      <c r="F823" s="4" t="s">
        <v>69</v>
      </c>
      <c r="G823" s="46">
        <v>0</v>
      </c>
      <c r="H823" s="125">
        <v>6</v>
      </c>
      <c r="I823" s="7">
        <v>3.5</v>
      </c>
      <c r="J823" s="8">
        <f t="shared" si="51"/>
        <v>21</v>
      </c>
      <c r="K823" s="8">
        <f t="shared" si="50"/>
        <v>1.4700000000000002</v>
      </c>
      <c r="L823" s="8">
        <f t="shared" si="48"/>
        <v>22.47</v>
      </c>
      <c r="M823" s="8">
        <f t="shared" si="49"/>
        <v>22.47</v>
      </c>
      <c r="N823" s="7">
        <v>22.47</v>
      </c>
      <c r="O823" s="1">
        <v>0</v>
      </c>
      <c r="P823" s="1">
        <v>1</v>
      </c>
      <c r="AB823" s="1"/>
    </row>
    <row r="824" spans="1:28" ht="24" customHeight="1" x14ac:dyDescent="0.4">
      <c r="A824" s="2">
        <v>820</v>
      </c>
      <c r="B824" s="3">
        <v>6020005586</v>
      </c>
      <c r="C824" s="4" t="s">
        <v>2219</v>
      </c>
      <c r="D824" s="5" t="s">
        <v>2220</v>
      </c>
      <c r="E824" s="5" t="s">
        <v>2221</v>
      </c>
      <c r="F824" s="4" t="s">
        <v>69</v>
      </c>
      <c r="G824" s="46">
        <v>0</v>
      </c>
      <c r="H824" s="125">
        <v>7</v>
      </c>
      <c r="I824" s="7">
        <v>3.5</v>
      </c>
      <c r="J824" s="8">
        <f t="shared" si="51"/>
        <v>24.5</v>
      </c>
      <c r="K824" s="8">
        <f t="shared" si="50"/>
        <v>1.7150000000000001</v>
      </c>
      <c r="L824" s="8">
        <f t="shared" si="48"/>
        <v>26.220000000000002</v>
      </c>
      <c r="M824" s="8">
        <f t="shared" si="49"/>
        <v>26.220000000000002</v>
      </c>
      <c r="N824" s="7">
        <v>26.22</v>
      </c>
      <c r="O824" s="1">
        <v>1</v>
      </c>
      <c r="P824" s="1">
        <v>0</v>
      </c>
      <c r="AB824" s="1"/>
    </row>
    <row r="825" spans="1:28" ht="24" customHeight="1" x14ac:dyDescent="0.4">
      <c r="A825" s="2">
        <v>821</v>
      </c>
      <c r="B825" s="3">
        <v>6020005587</v>
      </c>
      <c r="C825" s="4" t="s">
        <v>2222</v>
      </c>
      <c r="D825" s="5" t="s">
        <v>2223</v>
      </c>
      <c r="E825" s="5" t="s">
        <v>2224</v>
      </c>
      <c r="F825" s="9" t="s">
        <v>69</v>
      </c>
      <c r="G825" s="46">
        <v>0</v>
      </c>
      <c r="H825" s="125">
        <v>13</v>
      </c>
      <c r="I825" s="7">
        <v>3.5</v>
      </c>
      <c r="J825" s="8">
        <f t="shared" si="51"/>
        <v>45.5</v>
      </c>
      <c r="K825" s="8">
        <f t="shared" si="50"/>
        <v>3.1850000000000005</v>
      </c>
      <c r="L825" s="8">
        <f t="shared" si="48"/>
        <v>48.69</v>
      </c>
      <c r="M825" s="8">
        <f t="shared" si="49"/>
        <v>48.69</v>
      </c>
      <c r="N825" s="7">
        <v>48.69</v>
      </c>
      <c r="O825" s="1">
        <v>0</v>
      </c>
      <c r="P825" s="1">
        <v>1</v>
      </c>
      <c r="AB825" s="1"/>
    </row>
    <row r="826" spans="1:28" ht="24" customHeight="1" x14ac:dyDescent="0.4">
      <c r="A826" s="2">
        <v>822</v>
      </c>
      <c r="B826" s="3">
        <v>6020005588</v>
      </c>
      <c r="C826" s="4" t="s">
        <v>2225</v>
      </c>
      <c r="D826" s="5" t="s">
        <v>2206</v>
      </c>
      <c r="E826" s="5" t="s">
        <v>2226</v>
      </c>
      <c r="F826" s="4" t="s">
        <v>69</v>
      </c>
      <c r="G826" s="46">
        <v>0</v>
      </c>
      <c r="H826" s="125">
        <v>26</v>
      </c>
      <c r="I826" s="7">
        <v>3.5</v>
      </c>
      <c r="J826" s="8">
        <f t="shared" si="51"/>
        <v>91</v>
      </c>
      <c r="K826" s="8">
        <f t="shared" si="50"/>
        <v>6.370000000000001</v>
      </c>
      <c r="L826" s="8">
        <f t="shared" si="48"/>
        <v>97.37</v>
      </c>
      <c r="M826" s="8">
        <f t="shared" si="49"/>
        <v>97.37</v>
      </c>
      <c r="N826" s="7">
        <v>97.37</v>
      </c>
      <c r="O826" s="1">
        <v>1</v>
      </c>
      <c r="P826" s="1">
        <v>0</v>
      </c>
      <c r="AB826" s="1"/>
    </row>
    <row r="827" spans="1:28" ht="24" customHeight="1" x14ac:dyDescent="0.4">
      <c r="A827" s="2">
        <v>823</v>
      </c>
      <c r="B827" s="3">
        <v>6020005589</v>
      </c>
      <c r="C827" s="4" t="s">
        <v>2227</v>
      </c>
      <c r="D827" s="5" t="s">
        <v>2228</v>
      </c>
      <c r="E827" s="5" t="s">
        <v>2229</v>
      </c>
      <c r="F827" s="4" t="s">
        <v>3348</v>
      </c>
      <c r="G827" s="46">
        <v>793.96</v>
      </c>
      <c r="H827" s="125">
        <v>26</v>
      </c>
      <c r="I827" s="7">
        <v>3.5</v>
      </c>
      <c r="J827" s="8">
        <f t="shared" si="51"/>
        <v>91</v>
      </c>
      <c r="K827" s="8">
        <f t="shared" si="50"/>
        <v>6.370000000000001</v>
      </c>
      <c r="L827" s="8">
        <f t="shared" si="48"/>
        <v>97.37</v>
      </c>
      <c r="M827" s="8">
        <f t="shared" si="49"/>
        <v>891.33</v>
      </c>
      <c r="N827" s="7">
        <v>891.33</v>
      </c>
      <c r="O827" s="1">
        <v>0</v>
      </c>
      <c r="P827" s="1">
        <v>1</v>
      </c>
      <c r="AB827" s="1"/>
    </row>
    <row r="828" spans="1:28" ht="24" customHeight="1" x14ac:dyDescent="0.4">
      <c r="A828" s="2">
        <v>824</v>
      </c>
      <c r="B828" s="3">
        <v>6020005590</v>
      </c>
      <c r="C828" s="4" t="s">
        <v>2230</v>
      </c>
      <c r="D828" s="5" t="s">
        <v>2231</v>
      </c>
      <c r="E828" s="5" t="s">
        <v>2232</v>
      </c>
      <c r="F828" s="4" t="s">
        <v>69</v>
      </c>
      <c r="G828" s="46">
        <v>0</v>
      </c>
      <c r="H828" s="125">
        <v>16</v>
      </c>
      <c r="I828" s="7">
        <v>3.5</v>
      </c>
      <c r="J828" s="8">
        <f t="shared" si="51"/>
        <v>56</v>
      </c>
      <c r="K828" s="8">
        <f t="shared" si="50"/>
        <v>3.9200000000000004</v>
      </c>
      <c r="L828" s="8">
        <f t="shared" si="48"/>
        <v>59.92</v>
      </c>
      <c r="M828" s="8">
        <f t="shared" si="49"/>
        <v>59.92</v>
      </c>
      <c r="N828" s="7">
        <v>59.92</v>
      </c>
      <c r="O828" s="1">
        <v>1</v>
      </c>
      <c r="P828" s="1">
        <v>0</v>
      </c>
      <c r="AB828" s="1"/>
    </row>
    <row r="829" spans="1:28" ht="24" customHeight="1" x14ac:dyDescent="0.4">
      <c r="A829" s="2">
        <v>825</v>
      </c>
      <c r="B829" s="3">
        <v>6020005591</v>
      </c>
      <c r="C829" s="4" t="s">
        <v>2233</v>
      </c>
      <c r="D829" s="5" t="s">
        <v>2234</v>
      </c>
      <c r="E829" s="5" t="s">
        <v>2235</v>
      </c>
      <c r="F829" s="4" t="s">
        <v>3352</v>
      </c>
      <c r="G829" s="46">
        <v>26.22</v>
      </c>
      <c r="H829" s="125">
        <v>12</v>
      </c>
      <c r="I829" s="7">
        <v>3.5</v>
      </c>
      <c r="J829" s="8">
        <f t="shared" si="51"/>
        <v>42</v>
      </c>
      <c r="K829" s="8">
        <f t="shared" si="50"/>
        <v>2.9400000000000004</v>
      </c>
      <c r="L829" s="8">
        <f t="shared" si="48"/>
        <v>44.94</v>
      </c>
      <c r="M829" s="8">
        <f t="shared" si="49"/>
        <v>71.16</v>
      </c>
      <c r="N829" s="7">
        <v>71.16</v>
      </c>
      <c r="O829" s="1">
        <v>0</v>
      </c>
      <c r="P829" s="1">
        <v>1</v>
      </c>
      <c r="AB829" s="1"/>
    </row>
    <row r="830" spans="1:28" ht="24" customHeight="1" x14ac:dyDescent="0.4">
      <c r="A830" s="2">
        <v>826</v>
      </c>
      <c r="B830" s="3">
        <v>6020005592</v>
      </c>
      <c r="C830" s="4" t="s">
        <v>2236</v>
      </c>
      <c r="D830" s="5" t="s">
        <v>2237</v>
      </c>
      <c r="E830" s="5" t="s">
        <v>2238</v>
      </c>
      <c r="F830" s="4" t="s">
        <v>3351</v>
      </c>
      <c r="G830" s="46">
        <v>756.5</v>
      </c>
      <c r="H830" s="125">
        <v>44</v>
      </c>
      <c r="I830" s="7">
        <v>3.5</v>
      </c>
      <c r="J830" s="8">
        <f t="shared" si="51"/>
        <v>154</v>
      </c>
      <c r="K830" s="8">
        <f t="shared" si="50"/>
        <v>10.780000000000001</v>
      </c>
      <c r="L830" s="8">
        <f t="shared" si="48"/>
        <v>164.78</v>
      </c>
      <c r="M830" s="8">
        <f t="shared" si="49"/>
        <v>921.28</v>
      </c>
      <c r="N830" s="7">
        <v>921.28</v>
      </c>
      <c r="O830" s="1">
        <v>1</v>
      </c>
      <c r="P830" s="1">
        <v>0</v>
      </c>
      <c r="AB830" s="1"/>
    </row>
    <row r="831" spans="1:28" ht="24" customHeight="1" x14ac:dyDescent="0.4">
      <c r="A831" s="2">
        <v>827</v>
      </c>
      <c r="B831" s="3">
        <v>6020005593</v>
      </c>
      <c r="C831" s="4" t="s">
        <v>2239</v>
      </c>
      <c r="D831" s="5" t="s">
        <v>2240</v>
      </c>
      <c r="E831" s="5" t="s">
        <v>2241</v>
      </c>
      <c r="F831" s="4" t="s">
        <v>3350</v>
      </c>
      <c r="G831" s="46">
        <v>74.900000000000006</v>
      </c>
      <c r="H831" s="125">
        <v>9</v>
      </c>
      <c r="I831" s="7">
        <v>3.5</v>
      </c>
      <c r="J831" s="8">
        <f t="shared" si="51"/>
        <v>31.5</v>
      </c>
      <c r="K831" s="8">
        <f t="shared" si="50"/>
        <v>2.2050000000000001</v>
      </c>
      <c r="L831" s="8">
        <f t="shared" si="48"/>
        <v>33.71</v>
      </c>
      <c r="M831" s="8">
        <f t="shared" si="49"/>
        <v>108.61000000000001</v>
      </c>
      <c r="N831" s="7">
        <v>108.61</v>
      </c>
      <c r="O831" s="1">
        <v>0</v>
      </c>
      <c r="P831" s="1">
        <v>1</v>
      </c>
      <c r="AB831" s="1"/>
    </row>
    <row r="832" spans="1:28" ht="24" customHeight="1" x14ac:dyDescent="0.4">
      <c r="A832" s="2">
        <v>828</v>
      </c>
      <c r="B832" s="3">
        <v>6020005594</v>
      </c>
      <c r="C832" s="4" t="s">
        <v>2242</v>
      </c>
      <c r="D832" s="5" t="s">
        <v>2243</v>
      </c>
      <c r="E832" s="5" t="s">
        <v>2244</v>
      </c>
      <c r="F832" s="4" t="s">
        <v>69</v>
      </c>
      <c r="G832" s="46">
        <v>0</v>
      </c>
      <c r="H832" s="125">
        <v>15</v>
      </c>
      <c r="I832" s="7">
        <v>3.5</v>
      </c>
      <c r="J832" s="8">
        <f t="shared" si="51"/>
        <v>52.5</v>
      </c>
      <c r="K832" s="8">
        <f t="shared" si="50"/>
        <v>3.6750000000000003</v>
      </c>
      <c r="L832" s="8">
        <f t="shared" si="48"/>
        <v>56.18</v>
      </c>
      <c r="M832" s="8">
        <f t="shared" si="49"/>
        <v>56.18</v>
      </c>
      <c r="N832" s="7">
        <v>56.18</v>
      </c>
      <c r="O832" s="1">
        <v>1</v>
      </c>
      <c r="P832" s="1">
        <v>0</v>
      </c>
      <c r="AB832" s="1"/>
    </row>
    <row r="833" spans="1:28" ht="24" customHeight="1" x14ac:dyDescent="0.4">
      <c r="A833" s="2">
        <v>829</v>
      </c>
      <c r="B833" s="3">
        <v>6020005595</v>
      </c>
      <c r="C833" s="4" t="s">
        <v>2245</v>
      </c>
      <c r="D833" s="5" t="s">
        <v>2246</v>
      </c>
      <c r="E833" s="5" t="s">
        <v>2247</v>
      </c>
      <c r="F833" s="4" t="s">
        <v>69</v>
      </c>
      <c r="G833" s="46">
        <v>0</v>
      </c>
      <c r="H833" s="125">
        <v>106</v>
      </c>
      <c r="I833" s="7">
        <v>3.5</v>
      </c>
      <c r="J833" s="8">
        <f t="shared" si="51"/>
        <v>371</v>
      </c>
      <c r="K833" s="8">
        <f t="shared" si="50"/>
        <v>25.970000000000002</v>
      </c>
      <c r="L833" s="8">
        <f t="shared" si="48"/>
        <v>396.97</v>
      </c>
      <c r="M833" s="8">
        <f t="shared" si="49"/>
        <v>396.97</v>
      </c>
      <c r="N833" s="7">
        <v>396.97</v>
      </c>
      <c r="O833" s="1">
        <v>0</v>
      </c>
      <c r="P833" s="1">
        <v>1</v>
      </c>
      <c r="AB833" s="1"/>
    </row>
    <row r="834" spans="1:28" ht="24" customHeight="1" x14ac:dyDescent="0.4">
      <c r="A834" s="2">
        <v>830</v>
      </c>
      <c r="B834" s="3">
        <v>6020005596</v>
      </c>
      <c r="C834" s="4" t="s">
        <v>2248</v>
      </c>
      <c r="D834" s="5" t="s">
        <v>2249</v>
      </c>
      <c r="E834" s="5" t="s">
        <v>2250</v>
      </c>
      <c r="F834" s="6" t="s">
        <v>3361</v>
      </c>
      <c r="G834" s="46">
        <v>52.44</v>
      </c>
      <c r="H834" s="125">
        <v>0</v>
      </c>
      <c r="I834" s="7">
        <v>3.5</v>
      </c>
      <c r="J834" s="8">
        <f t="shared" si="51"/>
        <v>0</v>
      </c>
      <c r="K834" s="8">
        <f t="shared" si="50"/>
        <v>0</v>
      </c>
      <c r="L834" s="8">
        <f t="shared" si="48"/>
        <v>0</v>
      </c>
      <c r="M834" s="8">
        <f t="shared" si="49"/>
        <v>52.44</v>
      </c>
      <c r="N834" s="7">
        <v>52.44</v>
      </c>
      <c r="O834" s="1">
        <v>1</v>
      </c>
      <c r="P834" s="1">
        <v>0</v>
      </c>
      <c r="AB834" s="1"/>
    </row>
    <row r="835" spans="1:28" ht="24" customHeight="1" x14ac:dyDescent="0.4">
      <c r="A835" s="2">
        <v>831</v>
      </c>
      <c r="B835" s="3">
        <v>6020005597</v>
      </c>
      <c r="C835" s="4" t="s">
        <v>2251</v>
      </c>
      <c r="D835" s="5" t="s">
        <v>2252</v>
      </c>
      <c r="E835" s="5" t="s">
        <v>2253</v>
      </c>
      <c r="F835" s="4" t="s">
        <v>3352</v>
      </c>
      <c r="G835" s="46">
        <v>127.33</v>
      </c>
      <c r="H835" s="125">
        <v>27</v>
      </c>
      <c r="I835" s="7">
        <v>3.5</v>
      </c>
      <c r="J835" s="8">
        <f t="shared" si="51"/>
        <v>94.5</v>
      </c>
      <c r="K835" s="8">
        <f t="shared" si="50"/>
        <v>6.6150000000000002</v>
      </c>
      <c r="L835" s="8">
        <f t="shared" si="48"/>
        <v>101.12</v>
      </c>
      <c r="M835" s="8">
        <f t="shared" si="49"/>
        <v>228.45</v>
      </c>
      <c r="N835" s="7">
        <v>228.45</v>
      </c>
      <c r="O835" s="1">
        <v>0</v>
      </c>
      <c r="P835" s="1">
        <v>1</v>
      </c>
      <c r="AB835" s="1"/>
    </row>
    <row r="836" spans="1:28" ht="24" customHeight="1" x14ac:dyDescent="0.4">
      <c r="A836" s="2">
        <v>832</v>
      </c>
      <c r="B836" s="3">
        <v>6020005598</v>
      </c>
      <c r="C836" s="4" t="s">
        <v>2254</v>
      </c>
      <c r="D836" s="5" t="s">
        <v>2255</v>
      </c>
      <c r="E836" s="5" t="s">
        <v>2256</v>
      </c>
      <c r="F836" s="4" t="s">
        <v>3347</v>
      </c>
      <c r="G836" s="46">
        <v>539.32000000000005</v>
      </c>
      <c r="H836" s="125">
        <v>20</v>
      </c>
      <c r="I836" s="7">
        <v>3.5</v>
      </c>
      <c r="J836" s="8">
        <f t="shared" si="51"/>
        <v>70</v>
      </c>
      <c r="K836" s="8">
        <f t="shared" si="50"/>
        <v>4.9000000000000004</v>
      </c>
      <c r="L836" s="8">
        <f t="shared" si="48"/>
        <v>74.900000000000006</v>
      </c>
      <c r="M836" s="8">
        <f t="shared" si="49"/>
        <v>614.22</v>
      </c>
      <c r="N836" s="7">
        <v>614.22</v>
      </c>
      <c r="O836" s="1">
        <v>1</v>
      </c>
      <c r="P836" s="1">
        <v>0</v>
      </c>
      <c r="AB836" s="1"/>
    </row>
    <row r="837" spans="1:28" ht="24" customHeight="1" x14ac:dyDescent="0.4">
      <c r="A837" s="2">
        <v>833</v>
      </c>
      <c r="B837" s="3">
        <v>6020005599</v>
      </c>
      <c r="C837" s="4" t="s">
        <v>2257</v>
      </c>
      <c r="D837" s="5" t="s">
        <v>2258</v>
      </c>
      <c r="E837" s="5" t="s">
        <v>2259</v>
      </c>
      <c r="F837" s="4" t="s">
        <v>3347</v>
      </c>
      <c r="G837" s="46">
        <v>1138.51</v>
      </c>
      <c r="H837" s="125">
        <v>5</v>
      </c>
      <c r="I837" s="7">
        <v>3.5</v>
      </c>
      <c r="J837" s="8">
        <f t="shared" si="51"/>
        <v>17.5</v>
      </c>
      <c r="K837" s="8">
        <f t="shared" si="50"/>
        <v>1.2250000000000001</v>
      </c>
      <c r="L837" s="8">
        <f t="shared" ref="L837:L900" si="52">ROUNDUP(J837+K837,2)</f>
        <v>18.73</v>
      </c>
      <c r="M837" s="8">
        <f t="shared" ref="M837:M900" si="53">SUM(G837+L837)</f>
        <v>1157.24</v>
      </c>
      <c r="N837" s="7">
        <v>1157.24</v>
      </c>
      <c r="O837" s="1">
        <v>0</v>
      </c>
      <c r="P837" s="1">
        <v>1</v>
      </c>
      <c r="AB837" s="1"/>
    </row>
    <row r="838" spans="1:28" ht="24" customHeight="1" x14ac:dyDescent="0.4">
      <c r="A838" s="2">
        <v>834</v>
      </c>
      <c r="B838" s="3">
        <v>6020005600</v>
      </c>
      <c r="C838" s="4" t="s">
        <v>2260</v>
      </c>
      <c r="D838" s="5" t="s">
        <v>2261</v>
      </c>
      <c r="E838" s="5" t="s">
        <v>2262</v>
      </c>
      <c r="F838" s="4" t="s">
        <v>3351</v>
      </c>
      <c r="G838" s="46">
        <v>295.87</v>
      </c>
      <c r="H838" s="125">
        <v>18</v>
      </c>
      <c r="I838" s="7">
        <v>3.5</v>
      </c>
      <c r="J838" s="8">
        <f t="shared" si="51"/>
        <v>63</v>
      </c>
      <c r="K838" s="8">
        <f t="shared" si="50"/>
        <v>4.41</v>
      </c>
      <c r="L838" s="8">
        <f t="shared" si="52"/>
        <v>67.41</v>
      </c>
      <c r="M838" s="8">
        <f t="shared" si="53"/>
        <v>363.28</v>
      </c>
      <c r="N838" s="7">
        <v>363.28</v>
      </c>
      <c r="O838" s="1">
        <v>1</v>
      </c>
      <c r="P838" s="1">
        <v>0</v>
      </c>
      <c r="AB838" s="1"/>
    </row>
    <row r="839" spans="1:28" ht="24" customHeight="1" x14ac:dyDescent="0.4">
      <c r="A839" s="2">
        <v>835</v>
      </c>
      <c r="B839" s="3">
        <v>6020005601</v>
      </c>
      <c r="C839" s="4" t="s">
        <v>2263</v>
      </c>
      <c r="D839" s="5" t="s">
        <v>2264</v>
      </c>
      <c r="E839" s="5" t="s">
        <v>2265</v>
      </c>
      <c r="F839" s="4" t="s">
        <v>3347</v>
      </c>
      <c r="G839" s="46">
        <v>984.97</v>
      </c>
      <c r="H839" s="125">
        <v>27</v>
      </c>
      <c r="I839" s="7">
        <v>3.5</v>
      </c>
      <c r="J839" s="8">
        <f t="shared" si="51"/>
        <v>94.5</v>
      </c>
      <c r="K839" s="8">
        <f t="shared" ref="K839:K902" si="54">J839*7%</f>
        <v>6.6150000000000002</v>
      </c>
      <c r="L839" s="8">
        <f t="shared" si="52"/>
        <v>101.12</v>
      </c>
      <c r="M839" s="8">
        <f t="shared" si="53"/>
        <v>1086.0900000000001</v>
      </c>
      <c r="N839" s="7">
        <v>1086.0899999999999</v>
      </c>
      <c r="O839" s="1">
        <v>0</v>
      </c>
      <c r="P839" s="1">
        <v>1</v>
      </c>
      <c r="AB839" s="1"/>
    </row>
    <row r="840" spans="1:28" ht="24" customHeight="1" x14ac:dyDescent="0.4">
      <c r="A840" s="2">
        <v>836</v>
      </c>
      <c r="B840" s="3">
        <v>6020005602</v>
      </c>
      <c r="C840" s="4" t="s">
        <v>2266</v>
      </c>
      <c r="D840" s="5" t="s">
        <v>2258</v>
      </c>
      <c r="E840" s="5" t="s">
        <v>2267</v>
      </c>
      <c r="F840" s="4" t="s">
        <v>3347</v>
      </c>
      <c r="G840" s="46">
        <v>1273.33</v>
      </c>
      <c r="H840" s="125">
        <v>19</v>
      </c>
      <c r="I840" s="7">
        <v>3.5</v>
      </c>
      <c r="J840" s="8">
        <f t="shared" ref="J840:J903" si="55">H840*I840</f>
        <v>66.5</v>
      </c>
      <c r="K840" s="8">
        <f t="shared" si="54"/>
        <v>4.6550000000000002</v>
      </c>
      <c r="L840" s="8">
        <f t="shared" si="52"/>
        <v>71.160000000000011</v>
      </c>
      <c r="M840" s="8">
        <f t="shared" si="53"/>
        <v>1344.49</v>
      </c>
      <c r="N840" s="7">
        <v>1344.49</v>
      </c>
      <c r="O840" s="1">
        <v>1</v>
      </c>
      <c r="P840" s="1">
        <v>0</v>
      </c>
      <c r="AB840" s="1"/>
    </row>
    <row r="841" spans="1:28" ht="24" customHeight="1" x14ac:dyDescent="0.4">
      <c r="A841" s="2">
        <v>837</v>
      </c>
      <c r="B841" s="3">
        <v>6020005603</v>
      </c>
      <c r="C841" s="4" t="s">
        <v>2268</v>
      </c>
      <c r="D841" s="5" t="s">
        <v>2269</v>
      </c>
      <c r="E841" s="5" t="s">
        <v>2270</v>
      </c>
      <c r="F841" s="4" t="s">
        <v>3356</v>
      </c>
      <c r="G841" s="46">
        <v>2966.08</v>
      </c>
      <c r="H841" s="125">
        <v>65</v>
      </c>
      <c r="I841" s="7">
        <v>3.5</v>
      </c>
      <c r="J841" s="8">
        <f t="shared" si="55"/>
        <v>227.5</v>
      </c>
      <c r="K841" s="8">
        <f t="shared" si="54"/>
        <v>15.925000000000001</v>
      </c>
      <c r="L841" s="8">
        <f t="shared" si="52"/>
        <v>243.42999999999998</v>
      </c>
      <c r="M841" s="8">
        <f t="shared" si="53"/>
        <v>3209.5099999999998</v>
      </c>
      <c r="N841" s="7">
        <v>3209.51</v>
      </c>
      <c r="O841" s="1">
        <v>0</v>
      </c>
      <c r="P841" s="1">
        <v>1</v>
      </c>
      <c r="AB841" s="1"/>
    </row>
    <row r="842" spans="1:28" ht="24" customHeight="1" x14ac:dyDescent="0.4">
      <c r="A842" s="2">
        <v>838</v>
      </c>
      <c r="B842" s="3">
        <v>6020005604</v>
      </c>
      <c r="C842" s="4" t="s">
        <v>2271</v>
      </c>
      <c r="D842" s="5" t="s">
        <v>2272</v>
      </c>
      <c r="E842" s="5" t="s">
        <v>2273</v>
      </c>
      <c r="F842" s="4" t="s">
        <v>3347</v>
      </c>
      <c r="G842" s="46">
        <v>157.31</v>
      </c>
      <c r="H842" s="125">
        <v>2</v>
      </c>
      <c r="I842" s="7">
        <v>3.5</v>
      </c>
      <c r="J842" s="8">
        <f t="shared" si="55"/>
        <v>7</v>
      </c>
      <c r="K842" s="8">
        <f t="shared" si="54"/>
        <v>0.49000000000000005</v>
      </c>
      <c r="L842" s="8">
        <f t="shared" si="52"/>
        <v>7.49</v>
      </c>
      <c r="M842" s="8">
        <f t="shared" si="53"/>
        <v>164.8</v>
      </c>
      <c r="N842" s="7">
        <v>164.8</v>
      </c>
      <c r="O842" s="1">
        <v>1</v>
      </c>
      <c r="P842" s="1">
        <v>0</v>
      </c>
      <c r="AB842" s="1"/>
    </row>
    <row r="843" spans="1:28" ht="24" customHeight="1" x14ac:dyDescent="0.4">
      <c r="A843" s="2">
        <v>839</v>
      </c>
      <c r="B843" s="3">
        <v>6020005605</v>
      </c>
      <c r="C843" s="4" t="s">
        <v>1630</v>
      </c>
      <c r="D843" s="5" t="s">
        <v>1631</v>
      </c>
      <c r="E843" s="5" t="s">
        <v>3267</v>
      </c>
      <c r="F843" s="2" t="s">
        <v>3347</v>
      </c>
      <c r="G843" s="46">
        <v>7774.66</v>
      </c>
      <c r="H843" s="125">
        <v>185</v>
      </c>
      <c r="I843" s="7">
        <v>3.5</v>
      </c>
      <c r="J843" s="8">
        <f t="shared" si="55"/>
        <v>647.5</v>
      </c>
      <c r="K843" s="8">
        <f t="shared" si="54"/>
        <v>45.325000000000003</v>
      </c>
      <c r="L843" s="8">
        <f t="shared" si="52"/>
        <v>692.83</v>
      </c>
      <c r="M843" s="8">
        <f t="shared" si="53"/>
        <v>8467.49</v>
      </c>
      <c r="N843" s="7">
        <v>8467.49</v>
      </c>
      <c r="O843" s="1">
        <v>0</v>
      </c>
      <c r="P843" s="1">
        <v>1</v>
      </c>
      <c r="AB843" s="1"/>
    </row>
    <row r="844" spans="1:28" ht="24" customHeight="1" x14ac:dyDescent="0.4">
      <c r="A844" s="2">
        <v>840</v>
      </c>
      <c r="B844" s="3">
        <v>6020005606</v>
      </c>
      <c r="C844" s="4" t="s">
        <v>2274</v>
      </c>
      <c r="D844" s="5" t="s">
        <v>2275</v>
      </c>
      <c r="E844" s="5" t="s">
        <v>2276</v>
      </c>
      <c r="F844" s="9" t="s">
        <v>3350</v>
      </c>
      <c r="G844" s="46">
        <v>318.33</v>
      </c>
      <c r="H844" s="125">
        <v>58</v>
      </c>
      <c r="I844" s="7">
        <v>3.5</v>
      </c>
      <c r="J844" s="8">
        <f t="shared" si="55"/>
        <v>203</v>
      </c>
      <c r="K844" s="8">
        <f t="shared" si="54"/>
        <v>14.21</v>
      </c>
      <c r="L844" s="8">
        <f t="shared" si="52"/>
        <v>217.21</v>
      </c>
      <c r="M844" s="8">
        <f t="shared" si="53"/>
        <v>535.54</v>
      </c>
      <c r="N844" s="7">
        <v>535.54</v>
      </c>
      <c r="O844" s="1">
        <v>1</v>
      </c>
      <c r="P844" s="1">
        <v>0</v>
      </c>
      <c r="AB844" s="1"/>
    </row>
    <row r="845" spans="1:28" ht="24" customHeight="1" x14ac:dyDescent="0.4">
      <c r="A845" s="2">
        <v>841</v>
      </c>
      <c r="B845" s="3">
        <v>6020005607</v>
      </c>
      <c r="C845" s="4" t="s">
        <v>2277</v>
      </c>
      <c r="D845" s="5" t="s">
        <v>2278</v>
      </c>
      <c r="E845" s="5" t="s">
        <v>2276</v>
      </c>
      <c r="F845" s="4" t="s">
        <v>3351</v>
      </c>
      <c r="G845" s="46">
        <v>389.49</v>
      </c>
      <c r="H845" s="125">
        <v>15</v>
      </c>
      <c r="I845" s="7">
        <v>3.5</v>
      </c>
      <c r="J845" s="8">
        <f t="shared" si="55"/>
        <v>52.5</v>
      </c>
      <c r="K845" s="8">
        <f t="shared" si="54"/>
        <v>3.6750000000000003</v>
      </c>
      <c r="L845" s="8">
        <f t="shared" si="52"/>
        <v>56.18</v>
      </c>
      <c r="M845" s="8">
        <f t="shared" si="53"/>
        <v>445.67</v>
      </c>
      <c r="N845" s="7">
        <v>445.67</v>
      </c>
      <c r="O845" s="1">
        <v>0</v>
      </c>
      <c r="P845" s="1">
        <v>1</v>
      </c>
      <c r="AB845" s="1"/>
    </row>
    <row r="846" spans="1:28" ht="24" customHeight="1" x14ac:dyDescent="0.4">
      <c r="A846" s="2">
        <v>842</v>
      </c>
      <c r="B846" s="3">
        <v>6020005608</v>
      </c>
      <c r="C846" s="4" t="s">
        <v>2279</v>
      </c>
      <c r="D846" s="5" t="s">
        <v>2280</v>
      </c>
      <c r="E846" s="5" t="s">
        <v>2276</v>
      </c>
      <c r="F846" s="4" t="s">
        <v>3347</v>
      </c>
      <c r="G846" s="46">
        <v>378.26</v>
      </c>
      <c r="H846" s="125">
        <v>10</v>
      </c>
      <c r="I846" s="7">
        <v>3.5</v>
      </c>
      <c r="J846" s="8">
        <f t="shared" si="55"/>
        <v>35</v>
      </c>
      <c r="K846" s="8">
        <f t="shared" si="54"/>
        <v>2.4500000000000002</v>
      </c>
      <c r="L846" s="8">
        <f t="shared" si="52"/>
        <v>37.450000000000003</v>
      </c>
      <c r="M846" s="8">
        <f t="shared" si="53"/>
        <v>415.71</v>
      </c>
      <c r="N846" s="7">
        <v>415.71</v>
      </c>
      <c r="O846" s="1">
        <v>1</v>
      </c>
      <c r="P846" s="1">
        <v>0</v>
      </c>
      <c r="AB846" s="1"/>
    </row>
    <row r="847" spans="1:28" ht="24" customHeight="1" x14ac:dyDescent="0.4">
      <c r="A847" s="2">
        <v>843</v>
      </c>
      <c r="B847" s="3">
        <v>6020005609</v>
      </c>
      <c r="C847" s="4" t="s">
        <v>2281</v>
      </c>
      <c r="D847" s="5" t="s">
        <v>2282</v>
      </c>
      <c r="E847" s="5" t="s">
        <v>2276</v>
      </c>
      <c r="F847" s="9" t="s">
        <v>3347</v>
      </c>
      <c r="G847" s="46">
        <v>1561.69</v>
      </c>
      <c r="H847" s="125">
        <v>38</v>
      </c>
      <c r="I847" s="7">
        <v>3.5</v>
      </c>
      <c r="J847" s="8">
        <f t="shared" si="55"/>
        <v>133</v>
      </c>
      <c r="K847" s="8">
        <f t="shared" si="54"/>
        <v>9.31</v>
      </c>
      <c r="L847" s="8">
        <f t="shared" si="52"/>
        <v>142.31</v>
      </c>
      <c r="M847" s="8">
        <f t="shared" si="53"/>
        <v>1704</v>
      </c>
      <c r="N847" s="7">
        <v>1704</v>
      </c>
      <c r="O847" s="1">
        <v>0</v>
      </c>
      <c r="P847" s="1">
        <v>1</v>
      </c>
      <c r="AB847" s="1"/>
    </row>
    <row r="848" spans="1:28" ht="24" customHeight="1" x14ac:dyDescent="0.4">
      <c r="A848" s="2">
        <v>844</v>
      </c>
      <c r="B848" s="3">
        <v>6020005610</v>
      </c>
      <c r="C848" s="4" t="s">
        <v>2283</v>
      </c>
      <c r="D848" s="5" t="s">
        <v>2284</v>
      </c>
      <c r="E848" s="5" t="s">
        <v>2276</v>
      </c>
      <c r="F848" s="4" t="s">
        <v>69</v>
      </c>
      <c r="G848" s="46">
        <v>0</v>
      </c>
      <c r="H848" s="125">
        <v>28</v>
      </c>
      <c r="I848" s="7">
        <v>3.5</v>
      </c>
      <c r="J848" s="8">
        <f t="shared" si="55"/>
        <v>98</v>
      </c>
      <c r="K848" s="8">
        <f t="shared" si="54"/>
        <v>6.86</v>
      </c>
      <c r="L848" s="8">
        <f t="shared" si="52"/>
        <v>104.86</v>
      </c>
      <c r="M848" s="8">
        <f t="shared" si="53"/>
        <v>104.86</v>
      </c>
      <c r="N848" s="7">
        <v>104.86</v>
      </c>
      <c r="O848" s="1">
        <v>1</v>
      </c>
      <c r="P848" s="1">
        <v>0</v>
      </c>
      <c r="AB848" s="1"/>
    </row>
    <row r="849" spans="1:28" ht="24" customHeight="1" x14ac:dyDescent="0.4">
      <c r="A849" s="2">
        <v>845</v>
      </c>
      <c r="B849" s="3">
        <v>6020005611</v>
      </c>
      <c r="C849" s="4" t="s">
        <v>2285</v>
      </c>
      <c r="D849" s="5" t="s">
        <v>2286</v>
      </c>
      <c r="E849" s="5" t="s">
        <v>2276</v>
      </c>
      <c r="F849" s="4" t="s">
        <v>3347</v>
      </c>
      <c r="G849" s="46">
        <v>1771.42</v>
      </c>
      <c r="H849" s="125">
        <v>36</v>
      </c>
      <c r="I849" s="7">
        <v>3.5</v>
      </c>
      <c r="J849" s="8">
        <f t="shared" si="55"/>
        <v>126</v>
      </c>
      <c r="K849" s="8">
        <f t="shared" si="54"/>
        <v>8.82</v>
      </c>
      <c r="L849" s="8">
        <f t="shared" si="52"/>
        <v>134.82</v>
      </c>
      <c r="M849" s="8">
        <f t="shared" si="53"/>
        <v>1906.24</v>
      </c>
      <c r="N849" s="7">
        <v>1906.24</v>
      </c>
      <c r="O849" s="1">
        <v>0</v>
      </c>
      <c r="P849" s="1">
        <v>1</v>
      </c>
      <c r="AB849" s="1"/>
    </row>
    <row r="850" spans="1:28" ht="24" customHeight="1" x14ac:dyDescent="0.4">
      <c r="A850" s="2">
        <v>846</v>
      </c>
      <c r="B850" s="3">
        <v>6020005612</v>
      </c>
      <c r="C850" s="4" t="s">
        <v>2287</v>
      </c>
      <c r="D850" s="5" t="s">
        <v>2288</v>
      </c>
      <c r="E850" s="5" t="s">
        <v>2276</v>
      </c>
      <c r="F850" s="4" t="s">
        <v>3352</v>
      </c>
      <c r="G850" s="46">
        <v>1797.6</v>
      </c>
      <c r="H850" s="125">
        <v>107</v>
      </c>
      <c r="I850" s="7">
        <v>3.5</v>
      </c>
      <c r="J850" s="8">
        <f t="shared" si="55"/>
        <v>374.5</v>
      </c>
      <c r="K850" s="8">
        <f t="shared" si="54"/>
        <v>26.215000000000003</v>
      </c>
      <c r="L850" s="8">
        <f t="shared" si="52"/>
        <v>400.71999999999997</v>
      </c>
      <c r="M850" s="8">
        <f t="shared" si="53"/>
        <v>2198.3199999999997</v>
      </c>
      <c r="N850" s="7">
        <v>2198.3200000000002</v>
      </c>
      <c r="O850" s="1">
        <v>1</v>
      </c>
      <c r="P850" s="1">
        <v>0</v>
      </c>
      <c r="AB850" s="1"/>
    </row>
    <row r="851" spans="1:28" ht="24.75" customHeight="1" x14ac:dyDescent="0.4">
      <c r="A851" s="2">
        <v>847</v>
      </c>
      <c r="B851" s="3">
        <v>6020005613</v>
      </c>
      <c r="C851" s="4" t="s">
        <v>2289</v>
      </c>
      <c r="D851" s="5" t="s">
        <v>2290</v>
      </c>
      <c r="E851" s="5" t="s">
        <v>2276</v>
      </c>
      <c r="F851" s="4" t="s">
        <v>3352</v>
      </c>
      <c r="G851" s="46">
        <v>2014.81</v>
      </c>
      <c r="H851" s="125">
        <v>94</v>
      </c>
      <c r="I851" s="7">
        <v>3.5</v>
      </c>
      <c r="J851" s="8">
        <f t="shared" si="55"/>
        <v>329</v>
      </c>
      <c r="K851" s="8">
        <f t="shared" si="54"/>
        <v>23.03</v>
      </c>
      <c r="L851" s="8">
        <f t="shared" si="52"/>
        <v>352.03</v>
      </c>
      <c r="M851" s="8">
        <f t="shared" si="53"/>
        <v>2366.84</v>
      </c>
      <c r="N851" s="7">
        <v>2366.84</v>
      </c>
      <c r="O851" s="1">
        <v>0</v>
      </c>
      <c r="P851" s="1">
        <v>1</v>
      </c>
    </row>
    <row r="852" spans="1:28" ht="24" customHeight="1" x14ac:dyDescent="0.4">
      <c r="A852" s="2">
        <v>848</v>
      </c>
      <c r="B852" s="3">
        <v>6020005614</v>
      </c>
      <c r="C852" s="4" t="s">
        <v>2291</v>
      </c>
      <c r="D852" s="5" t="s">
        <v>2292</v>
      </c>
      <c r="E852" s="5" t="s">
        <v>2276</v>
      </c>
      <c r="F852" s="9" t="s">
        <v>3347</v>
      </c>
      <c r="G852" s="46">
        <v>13676.77</v>
      </c>
      <c r="H852" s="125">
        <v>50</v>
      </c>
      <c r="I852" s="7">
        <v>3.5</v>
      </c>
      <c r="J852" s="8">
        <f t="shared" si="55"/>
        <v>175</v>
      </c>
      <c r="K852" s="8">
        <f t="shared" si="54"/>
        <v>12.250000000000002</v>
      </c>
      <c r="L852" s="8">
        <f t="shared" si="52"/>
        <v>187.25</v>
      </c>
      <c r="M852" s="8">
        <f t="shared" si="53"/>
        <v>13864.02</v>
      </c>
      <c r="N852" s="7">
        <v>13864.02</v>
      </c>
      <c r="O852" s="1">
        <v>1</v>
      </c>
      <c r="P852" s="1">
        <v>0</v>
      </c>
    </row>
    <row r="853" spans="1:28" ht="24" customHeight="1" x14ac:dyDescent="0.4">
      <c r="A853" s="2">
        <v>849</v>
      </c>
      <c r="B853" s="3">
        <v>6020005615</v>
      </c>
      <c r="C853" s="4" t="s">
        <v>2293</v>
      </c>
      <c r="D853" s="5" t="s">
        <v>2292</v>
      </c>
      <c r="E853" s="5" t="s">
        <v>2276</v>
      </c>
      <c r="F853" s="4" t="s">
        <v>3347</v>
      </c>
      <c r="G853" s="46">
        <v>12740.52</v>
      </c>
      <c r="H853" s="125">
        <v>207</v>
      </c>
      <c r="I853" s="7">
        <v>3.5</v>
      </c>
      <c r="J853" s="8">
        <f t="shared" si="55"/>
        <v>724.5</v>
      </c>
      <c r="K853" s="8">
        <f t="shared" si="54"/>
        <v>50.715000000000003</v>
      </c>
      <c r="L853" s="8">
        <f t="shared" si="52"/>
        <v>775.22</v>
      </c>
      <c r="M853" s="8">
        <f t="shared" si="53"/>
        <v>13515.74</v>
      </c>
      <c r="N853" s="7">
        <v>13515.74</v>
      </c>
      <c r="O853" s="1">
        <v>0</v>
      </c>
      <c r="P853" s="1">
        <v>1</v>
      </c>
    </row>
    <row r="854" spans="1:28" ht="24" customHeight="1" x14ac:dyDescent="0.4">
      <c r="A854" s="2">
        <v>850</v>
      </c>
      <c r="B854" s="3">
        <v>6020005616</v>
      </c>
      <c r="C854" s="4" t="s">
        <v>2294</v>
      </c>
      <c r="D854" s="5" t="s">
        <v>2295</v>
      </c>
      <c r="E854" s="5" t="s">
        <v>2276</v>
      </c>
      <c r="F854" s="4" t="s">
        <v>61</v>
      </c>
      <c r="G854" s="46">
        <v>134.82</v>
      </c>
      <c r="H854" s="125">
        <v>0</v>
      </c>
      <c r="I854" s="7">
        <v>3.5</v>
      </c>
      <c r="J854" s="8">
        <f t="shared" si="55"/>
        <v>0</v>
      </c>
      <c r="K854" s="8">
        <f t="shared" si="54"/>
        <v>0</v>
      </c>
      <c r="L854" s="8">
        <f t="shared" si="52"/>
        <v>0</v>
      </c>
      <c r="M854" s="8">
        <f t="shared" si="53"/>
        <v>134.82</v>
      </c>
      <c r="N854" s="7">
        <v>134.82</v>
      </c>
      <c r="O854" s="1">
        <v>1</v>
      </c>
      <c r="P854" s="1">
        <v>0</v>
      </c>
    </row>
    <row r="855" spans="1:28" ht="24" customHeight="1" x14ac:dyDescent="0.4">
      <c r="A855" s="2">
        <v>851</v>
      </c>
      <c r="B855" s="3">
        <v>6020005617</v>
      </c>
      <c r="C855" s="4" t="s">
        <v>2296</v>
      </c>
      <c r="D855" s="5" t="s">
        <v>2297</v>
      </c>
      <c r="E855" s="5" t="s">
        <v>2276</v>
      </c>
      <c r="F855" s="4" t="s">
        <v>3352</v>
      </c>
      <c r="G855" s="46">
        <v>67.41</v>
      </c>
      <c r="H855" s="125">
        <v>7</v>
      </c>
      <c r="I855" s="7">
        <v>3.5</v>
      </c>
      <c r="J855" s="8">
        <f t="shared" si="55"/>
        <v>24.5</v>
      </c>
      <c r="K855" s="8">
        <f t="shared" si="54"/>
        <v>1.7150000000000001</v>
      </c>
      <c r="L855" s="8">
        <f t="shared" si="52"/>
        <v>26.220000000000002</v>
      </c>
      <c r="M855" s="8">
        <f t="shared" si="53"/>
        <v>93.63</v>
      </c>
      <c r="N855" s="7">
        <v>93.63</v>
      </c>
      <c r="O855" s="1">
        <v>0</v>
      </c>
      <c r="P855" s="1">
        <v>1</v>
      </c>
    </row>
    <row r="856" spans="1:28" ht="24" customHeight="1" x14ac:dyDescent="0.4">
      <c r="A856" s="2">
        <v>852</v>
      </c>
      <c r="B856" s="3">
        <v>6020005618</v>
      </c>
      <c r="C856" s="4" t="s">
        <v>2298</v>
      </c>
      <c r="D856" s="5" t="s">
        <v>2297</v>
      </c>
      <c r="E856" s="5" t="s">
        <v>2276</v>
      </c>
      <c r="F856" s="4" t="s">
        <v>3352</v>
      </c>
      <c r="G856" s="46">
        <v>737.77</v>
      </c>
      <c r="H856" s="125">
        <v>54</v>
      </c>
      <c r="I856" s="7">
        <v>3.5</v>
      </c>
      <c r="J856" s="8">
        <f t="shared" si="55"/>
        <v>189</v>
      </c>
      <c r="K856" s="8">
        <f t="shared" si="54"/>
        <v>13.23</v>
      </c>
      <c r="L856" s="8">
        <f t="shared" si="52"/>
        <v>202.23</v>
      </c>
      <c r="M856" s="8">
        <f t="shared" si="53"/>
        <v>940</v>
      </c>
      <c r="N856" s="7">
        <v>940</v>
      </c>
      <c r="O856" s="1">
        <v>1</v>
      </c>
      <c r="P856" s="1">
        <v>0</v>
      </c>
    </row>
    <row r="857" spans="1:28" ht="24" customHeight="1" x14ac:dyDescent="0.4">
      <c r="A857" s="2">
        <v>853</v>
      </c>
      <c r="B857" s="3">
        <v>6020005619</v>
      </c>
      <c r="C857" s="4" t="s">
        <v>2299</v>
      </c>
      <c r="D857" s="5" t="s">
        <v>2300</v>
      </c>
      <c r="E857" s="5" t="s">
        <v>2276</v>
      </c>
      <c r="F857" s="4" t="s">
        <v>3347</v>
      </c>
      <c r="G857" s="46">
        <v>9643.42</v>
      </c>
      <c r="H857" s="125">
        <v>53</v>
      </c>
      <c r="I857" s="7">
        <v>3.5</v>
      </c>
      <c r="J857" s="8">
        <f t="shared" si="55"/>
        <v>185.5</v>
      </c>
      <c r="K857" s="8">
        <f t="shared" si="54"/>
        <v>12.985000000000001</v>
      </c>
      <c r="L857" s="8">
        <f t="shared" si="52"/>
        <v>198.48999999999998</v>
      </c>
      <c r="M857" s="8">
        <f t="shared" si="53"/>
        <v>9841.91</v>
      </c>
      <c r="N857" s="7">
        <v>9841.91</v>
      </c>
      <c r="O857" s="1">
        <v>0</v>
      </c>
      <c r="P857" s="1">
        <v>1</v>
      </c>
    </row>
    <row r="858" spans="1:28" ht="24" customHeight="1" x14ac:dyDescent="0.4">
      <c r="A858" s="2">
        <v>854</v>
      </c>
      <c r="B858" s="3">
        <v>6020005620</v>
      </c>
      <c r="C858" s="4" t="s">
        <v>2301</v>
      </c>
      <c r="D858" s="5" t="s">
        <v>2302</v>
      </c>
      <c r="E858" s="5" t="s">
        <v>2276</v>
      </c>
      <c r="F858" s="4" t="s">
        <v>3361</v>
      </c>
      <c r="G858" s="46">
        <v>86.14</v>
      </c>
      <c r="H858" s="125">
        <v>5</v>
      </c>
      <c r="I858" s="7">
        <v>3.5</v>
      </c>
      <c r="J858" s="8">
        <f t="shared" si="55"/>
        <v>17.5</v>
      </c>
      <c r="K858" s="8">
        <f t="shared" si="54"/>
        <v>1.2250000000000001</v>
      </c>
      <c r="L858" s="8">
        <f t="shared" si="52"/>
        <v>18.73</v>
      </c>
      <c r="M858" s="8">
        <f t="shared" si="53"/>
        <v>104.87</v>
      </c>
      <c r="N858" s="7">
        <v>104.87</v>
      </c>
      <c r="O858" s="1">
        <v>1</v>
      </c>
      <c r="P858" s="1">
        <v>0</v>
      </c>
    </row>
    <row r="859" spans="1:28" ht="24" customHeight="1" x14ac:dyDescent="0.4">
      <c r="A859" s="2">
        <v>855</v>
      </c>
      <c r="B859" s="3">
        <v>6020005621</v>
      </c>
      <c r="C859" s="4" t="s">
        <v>2303</v>
      </c>
      <c r="D859" s="5" t="s">
        <v>2304</v>
      </c>
      <c r="E859" s="5" t="s">
        <v>2305</v>
      </c>
      <c r="F859" s="4" t="s">
        <v>3347</v>
      </c>
      <c r="G859" s="46">
        <v>1707.76</v>
      </c>
      <c r="H859" s="125">
        <v>32</v>
      </c>
      <c r="I859" s="7">
        <v>3.5</v>
      </c>
      <c r="J859" s="8">
        <f t="shared" si="55"/>
        <v>112</v>
      </c>
      <c r="K859" s="8">
        <f t="shared" si="54"/>
        <v>7.8400000000000007</v>
      </c>
      <c r="L859" s="8">
        <f t="shared" si="52"/>
        <v>119.84</v>
      </c>
      <c r="M859" s="8">
        <f t="shared" si="53"/>
        <v>1827.6</v>
      </c>
      <c r="N859" s="7">
        <v>1827.6</v>
      </c>
      <c r="O859" s="1">
        <v>0</v>
      </c>
      <c r="P859" s="1">
        <v>1</v>
      </c>
    </row>
    <row r="860" spans="1:28" ht="23.25" customHeight="1" x14ac:dyDescent="0.4">
      <c r="A860" s="2">
        <v>856</v>
      </c>
      <c r="B860" s="3">
        <v>6020005622</v>
      </c>
      <c r="C860" s="4" t="s">
        <v>2306</v>
      </c>
      <c r="D860" s="5" t="s">
        <v>2307</v>
      </c>
      <c r="E860" s="5" t="s">
        <v>2308</v>
      </c>
      <c r="F860" s="4" t="s">
        <v>69</v>
      </c>
      <c r="G860" s="46">
        <v>0</v>
      </c>
      <c r="H860" s="125">
        <v>11</v>
      </c>
      <c r="I860" s="7">
        <v>3.5</v>
      </c>
      <c r="J860" s="8">
        <f t="shared" si="55"/>
        <v>38.5</v>
      </c>
      <c r="K860" s="8">
        <f t="shared" si="54"/>
        <v>2.6950000000000003</v>
      </c>
      <c r="L860" s="8">
        <f t="shared" si="52"/>
        <v>41.199999999999996</v>
      </c>
      <c r="M860" s="8">
        <f t="shared" si="53"/>
        <v>41.199999999999996</v>
      </c>
      <c r="N860" s="7">
        <v>41.2</v>
      </c>
      <c r="O860" s="1">
        <v>1</v>
      </c>
      <c r="P860" s="1">
        <v>0</v>
      </c>
    </row>
    <row r="861" spans="1:28" ht="24" customHeight="1" x14ac:dyDescent="0.4">
      <c r="A861" s="2">
        <v>857</v>
      </c>
      <c r="B861" s="3">
        <v>6020005623</v>
      </c>
      <c r="C861" s="4" t="s">
        <v>2309</v>
      </c>
      <c r="D861" s="5" t="s">
        <v>2310</v>
      </c>
      <c r="E861" s="5" t="s">
        <v>2311</v>
      </c>
      <c r="F861" s="4" t="s">
        <v>3347</v>
      </c>
      <c r="G861" s="46">
        <v>741.54</v>
      </c>
      <c r="H861" s="125">
        <v>17</v>
      </c>
      <c r="I861" s="7">
        <v>3.5</v>
      </c>
      <c r="J861" s="8">
        <f t="shared" si="55"/>
        <v>59.5</v>
      </c>
      <c r="K861" s="8">
        <f t="shared" si="54"/>
        <v>4.165</v>
      </c>
      <c r="L861" s="8">
        <f t="shared" si="52"/>
        <v>63.669999999999995</v>
      </c>
      <c r="M861" s="8">
        <f t="shared" si="53"/>
        <v>805.20999999999992</v>
      </c>
      <c r="N861" s="7">
        <v>805.21</v>
      </c>
      <c r="O861" s="1">
        <v>0</v>
      </c>
      <c r="P861" s="1">
        <v>1</v>
      </c>
    </row>
    <row r="862" spans="1:28" ht="24" customHeight="1" x14ac:dyDescent="0.4">
      <c r="A862" s="2">
        <v>858</v>
      </c>
      <c r="B862" s="3">
        <v>6020005624</v>
      </c>
      <c r="C862" s="4" t="s">
        <v>2312</v>
      </c>
      <c r="D862" s="5" t="s">
        <v>2313</v>
      </c>
      <c r="E862" s="5" t="s">
        <v>2314</v>
      </c>
      <c r="F862" s="9" t="s">
        <v>3357</v>
      </c>
      <c r="G862" s="46">
        <v>599.24</v>
      </c>
      <c r="H862" s="125">
        <v>17</v>
      </c>
      <c r="I862" s="7">
        <v>3.5</v>
      </c>
      <c r="J862" s="8">
        <f t="shared" si="55"/>
        <v>59.5</v>
      </c>
      <c r="K862" s="8">
        <f t="shared" si="54"/>
        <v>4.165</v>
      </c>
      <c r="L862" s="8">
        <f t="shared" si="52"/>
        <v>63.669999999999995</v>
      </c>
      <c r="M862" s="8">
        <f t="shared" si="53"/>
        <v>662.91</v>
      </c>
      <c r="N862" s="7">
        <v>662.91</v>
      </c>
      <c r="O862" s="1">
        <v>1</v>
      </c>
      <c r="P862" s="1">
        <v>0</v>
      </c>
    </row>
    <row r="863" spans="1:28" ht="24" customHeight="1" x14ac:dyDescent="0.4">
      <c r="A863" s="2">
        <v>859</v>
      </c>
      <c r="B863" s="3">
        <v>6020005625</v>
      </c>
      <c r="C863" s="4" t="s">
        <v>2315</v>
      </c>
      <c r="D863" s="5" t="s">
        <v>2316</v>
      </c>
      <c r="E863" s="5" t="s">
        <v>2317</v>
      </c>
      <c r="F863" s="9" t="s">
        <v>69</v>
      </c>
      <c r="G863" s="46">
        <v>0</v>
      </c>
      <c r="H863" s="125">
        <v>80</v>
      </c>
      <c r="I863" s="7">
        <v>3.5</v>
      </c>
      <c r="J863" s="8">
        <f t="shared" si="55"/>
        <v>280</v>
      </c>
      <c r="K863" s="8">
        <f t="shared" si="54"/>
        <v>19.600000000000001</v>
      </c>
      <c r="L863" s="8">
        <f t="shared" si="52"/>
        <v>299.60000000000002</v>
      </c>
      <c r="M863" s="8">
        <f t="shared" si="53"/>
        <v>299.60000000000002</v>
      </c>
      <c r="N863" s="7">
        <v>299.60000000000002</v>
      </c>
      <c r="O863" s="1">
        <v>0</v>
      </c>
      <c r="P863" s="1">
        <v>1</v>
      </c>
    </row>
    <row r="864" spans="1:28" ht="24" customHeight="1" x14ac:dyDescent="0.4">
      <c r="A864" s="2">
        <v>860</v>
      </c>
      <c r="B864" s="3">
        <v>6020005626</v>
      </c>
      <c r="C864" s="4" t="s">
        <v>2318</v>
      </c>
      <c r="D864" s="5" t="s">
        <v>2319</v>
      </c>
      <c r="E864" s="5" t="s">
        <v>2320</v>
      </c>
      <c r="F864" s="4" t="s">
        <v>3357</v>
      </c>
      <c r="G864" s="46">
        <v>468.15</v>
      </c>
      <c r="H864" s="125">
        <v>22</v>
      </c>
      <c r="I864" s="7">
        <v>3.5</v>
      </c>
      <c r="J864" s="8">
        <f t="shared" si="55"/>
        <v>77</v>
      </c>
      <c r="K864" s="8">
        <f t="shared" si="54"/>
        <v>5.3900000000000006</v>
      </c>
      <c r="L864" s="8">
        <f t="shared" si="52"/>
        <v>82.39</v>
      </c>
      <c r="M864" s="8">
        <f t="shared" si="53"/>
        <v>550.54</v>
      </c>
      <c r="N864" s="7">
        <v>550.54</v>
      </c>
      <c r="O864" s="1">
        <v>1</v>
      </c>
      <c r="P864" s="1">
        <v>0</v>
      </c>
    </row>
    <row r="865" spans="1:16" ht="24" customHeight="1" x14ac:dyDescent="0.4">
      <c r="A865" s="2">
        <v>861</v>
      </c>
      <c r="B865" s="3">
        <v>6020005627</v>
      </c>
      <c r="C865" s="4" t="s">
        <v>2321</v>
      </c>
      <c r="D865" s="5" t="s">
        <v>2322</v>
      </c>
      <c r="E865" s="5" t="s">
        <v>2323</v>
      </c>
      <c r="F865" s="4" t="s">
        <v>3351</v>
      </c>
      <c r="G865" s="46">
        <v>692.83</v>
      </c>
      <c r="H865" s="125">
        <v>22</v>
      </c>
      <c r="I865" s="7">
        <v>3.5</v>
      </c>
      <c r="J865" s="8">
        <f t="shared" si="55"/>
        <v>77</v>
      </c>
      <c r="K865" s="8">
        <f t="shared" si="54"/>
        <v>5.3900000000000006</v>
      </c>
      <c r="L865" s="8">
        <f t="shared" si="52"/>
        <v>82.39</v>
      </c>
      <c r="M865" s="8">
        <f t="shared" si="53"/>
        <v>775.22</v>
      </c>
      <c r="N865" s="7">
        <v>775.22</v>
      </c>
      <c r="O865" s="1">
        <v>0</v>
      </c>
      <c r="P865" s="1">
        <v>1</v>
      </c>
    </row>
    <row r="866" spans="1:16" ht="24" customHeight="1" x14ac:dyDescent="0.4">
      <c r="A866" s="2">
        <v>862</v>
      </c>
      <c r="B866" s="3">
        <v>6020005628</v>
      </c>
      <c r="C866" s="4" t="s">
        <v>2324</v>
      </c>
      <c r="D866" s="5" t="s">
        <v>2325</v>
      </c>
      <c r="E866" s="5" t="s">
        <v>2326</v>
      </c>
      <c r="F866" s="4" t="s">
        <v>3347</v>
      </c>
      <c r="G866" s="46">
        <v>86.15</v>
      </c>
      <c r="H866" s="125">
        <v>2</v>
      </c>
      <c r="I866" s="7">
        <v>3.5</v>
      </c>
      <c r="J866" s="8">
        <f t="shared" si="55"/>
        <v>7</v>
      </c>
      <c r="K866" s="8">
        <f t="shared" si="54"/>
        <v>0.49000000000000005</v>
      </c>
      <c r="L866" s="8">
        <f t="shared" si="52"/>
        <v>7.49</v>
      </c>
      <c r="M866" s="8">
        <f t="shared" si="53"/>
        <v>93.64</v>
      </c>
      <c r="N866" s="7">
        <v>93.64</v>
      </c>
      <c r="O866" s="1">
        <v>1</v>
      </c>
      <c r="P866" s="1">
        <v>0</v>
      </c>
    </row>
    <row r="867" spans="1:16" ht="24" customHeight="1" x14ac:dyDescent="0.4">
      <c r="A867" s="2">
        <v>863</v>
      </c>
      <c r="B867" s="3">
        <v>6020005629</v>
      </c>
      <c r="C867" s="4" t="s">
        <v>2327</v>
      </c>
      <c r="D867" s="5" t="s">
        <v>2328</v>
      </c>
      <c r="E867" s="5" t="s">
        <v>2329</v>
      </c>
      <c r="F867" s="4" t="s">
        <v>3350</v>
      </c>
      <c r="G867" s="46">
        <v>134.83000000000001</v>
      </c>
      <c r="H867" s="125">
        <v>23</v>
      </c>
      <c r="I867" s="7">
        <v>3.5</v>
      </c>
      <c r="J867" s="8">
        <f t="shared" si="55"/>
        <v>80.5</v>
      </c>
      <c r="K867" s="8">
        <f t="shared" si="54"/>
        <v>5.6350000000000007</v>
      </c>
      <c r="L867" s="8">
        <f t="shared" si="52"/>
        <v>86.14</v>
      </c>
      <c r="M867" s="8">
        <f t="shared" si="53"/>
        <v>220.97000000000003</v>
      </c>
      <c r="N867" s="7">
        <v>220.97</v>
      </c>
      <c r="O867" s="1">
        <v>0</v>
      </c>
      <c r="P867" s="1">
        <v>1</v>
      </c>
    </row>
    <row r="868" spans="1:16" ht="24" customHeight="1" x14ac:dyDescent="0.4">
      <c r="A868" s="2">
        <v>864</v>
      </c>
      <c r="B868" s="3">
        <v>6020005630</v>
      </c>
      <c r="C868" s="4" t="s">
        <v>2330</v>
      </c>
      <c r="D868" s="5" t="s">
        <v>2331</v>
      </c>
      <c r="E868" s="5" t="s">
        <v>2332</v>
      </c>
      <c r="F868" s="9" t="s">
        <v>3347</v>
      </c>
      <c r="G868" s="46">
        <v>752.76</v>
      </c>
      <c r="H868" s="125">
        <v>14</v>
      </c>
      <c r="I868" s="7">
        <v>3.5</v>
      </c>
      <c r="J868" s="8">
        <f t="shared" si="55"/>
        <v>49</v>
      </c>
      <c r="K868" s="8">
        <f t="shared" si="54"/>
        <v>3.43</v>
      </c>
      <c r="L868" s="8">
        <f t="shared" si="52"/>
        <v>52.43</v>
      </c>
      <c r="M868" s="8">
        <f t="shared" si="53"/>
        <v>805.18999999999994</v>
      </c>
      <c r="N868" s="7">
        <v>805.19</v>
      </c>
      <c r="O868" s="1">
        <v>1</v>
      </c>
      <c r="P868" s="1">
        <v>0</v>
      </c>
    </row>
    <row r="869" spans="1:16" ht="24" customHeight="1" x14ac:dyDescent="0.4">
      <c r="A869" s="2">
        <v>865</v>
      </c>
      <c r="B869" s="3">
        <v>6020005631</v>
      </c>
      <c r="C869" s="4" t="s">
        <v>2333</v>
      </c>
      <c r="D869" s="5" t="s">
        <v>2334</v>
      </c>
      <c r="E869" s="5" t="s">
        <v>2335</v>
      </c>
      <c r="F869" s="9" t="s">
        <v>69</v>
      </c>
      <c r="G869" s="46">
        <v>0</v>
      </c>
      <c r="H869" s="125">
        <v>18</v>
      </c>
      <c r="I869" s="7">
        <v>3.5</v>
      </c>
      <c r="J869" s="8">
        <f t="shared" si="55"/>
        <v>63</v>
      </c>
      <c r="K869" s="8">
        <f t="shared" si="54"/>
        <v>4.41</v>
      </c>
      <c r="L869" s="8">
        <f t="shared" si="52"/>
        <v>67.41</v>
      </c>
      <c r="M869" s="8">
        <f t="shared" si="53"/>
        <v>67.41</v>
      </c>
      <c r="N869" s="7">
        <v>67.41</v>
      </c>
      <c r="O869" s="1">
        <v>0</v>
      </c>
      <c r="P869" s="1">
        <v>1</v>
      </c>
    </row>
    <row r="870" spans="1:16" ht="24" customHeight="1" x14ac:dyDescent="0.4">
      <c r="A870" s="2">
        <v>866</v>
      </c>
      <c r="B870" s="3">
        <v>6020005632</v>
      </c>
      <c r="C870" s="4" t="s">
        <v>2336</v>
      </c>
      <c r="D870" s="5" t="s">
        <v>2337</v>
      </c>
      <c r="E870" s="5" t="s">
        <v>2338</v>
      </c>
      <c r="F870" s="4" t="s">
        <v>3356</v>
      </c>
      <c r="G870" s="46">
        <v>5329.17</v>
      </c>
      <c r="H870" s="125">
        <v>73</v>
      </c>
      <c r="I870" s="7">
        <v>3.5</v>
      </c>
      <c r="J870" s="8">
        <f t="shared" si="55"/>
        <v>255.5</v>
      </c>
      <c r="K870" s="8">
        <f t="shared" si="54"/>
        <v>17.885000000000002</v>
      </c>
      <c r="L870" s="8">
        <f t="shared" si="52"/>
        <v>273.39</v>
      </c>
      <c r="M870" s="8">
        <f t="shared" si="53"/>
        <v>5602.56</v>
      </c>
      <c r="N870" s="7">
        <v>5602.56</v>
      </c>
      <c r="O870" s="1">
        <v>1</v>
      </c>
      <c r="P870" s="1">
        <v>0</v>
      </c>
    </row>
    <row r="871" spans="1:16" ht="24" customHeight="1" x14ac:dyDescent="0.4">
      <c r="A871" s="2">
        <v>867</v>
      </c>
      <c r="B871" s="3">
        <v>6020005633</v>
      </c>
      <c r="C871" s="4" t="s">
        <v>2339</v>
      </c>
      <c r="D871" s="5" t="s">
        <v>2340</v>
      </c>
      <c r="E871" s="5" t="s">
        <v>2341</v>
      </c>
      <c r="F871" s="9" t="s">
        <v>3883</v>
      </c>
      <c r="G871" s="46">
        <v>3504.25</v>
      </c>
      <c r="H871" s="125">
        <v>50</v>
      </c>
      <c r="I871" s="7">
        <v>3.5</v>
      </c>
      <c r="J871" s="8">
        <f t="shared" si="55"/>
        <v>175</v>
      </c>
      <c r="K871" s="8">
        <f t="shared" si="54"/>
        <v>12.250000000000002</v>
      </c>
      <c r="L871" s="8">
        <f t="shared" si="52"/>
        <v>187.25</v>
      </c>
      <c r="M871" s="8">
        <f t="shared" si="53"/>
        <v>3691.5</v>
      </c>
      <c r="N871" s="7">
        <v>3691.5</v>
      </c>
      <c r="O871" s="1">
        <v>0</v>
      </c>
      <c r="P871" s="1">
        <v>1</v>
      </c>
    </row>
    <row r="872" spans="1:16" ht="24" customHeight="1" x14ac:dyDescent="0.4">
      <c r="A872" s="2">
        <v>868</v>
      </c>
      <c r="B872" s="3">
        <v>6020005634</v>
      </c>
      <c r="C872" s="4" t="s">
        <v>2342</v>
      </c>
      <c r="D872" s="5" t="s">
        <v>2343</v>
      </c>
      <c r="E872" s="5" t="s">
        <v>2344</v>
      </c>
      <c r="F872" s="9" t="s">
        <v>3347</v>
      </c>
      <c r="G872" s="46">
        <v>1992.37</v>
      </c>
      <c r="H872" s="125">
        <v>22</v>
      </c>
      <c r="I872" s="7">
        <v>3.5</v>
      </c>
      <c r="J872" s="8">
        <f t="shared" si="55"/>
        <v>77</v>
      </c>
      <c r="K872" s="8">
        <f t="shared" si="54"/>
        <v>5.3900000000000006</v>
      </c>
      <c r="L872" s="8">
        <f t="shared" si="52"/>
        <v>82.39</v>
      </c>
      <c r="M872" s="8">
        <f t="shared" si="53"/>
        <v>2074.7599999999998</v>
      </c>
      <c r="N872" s="7">
        <v>2074.7600000000002</v>
      </c>
      <c r="O872" s="1">
        <v>1</v>
      </c>
      <c r="P872" s="1">
        <v>0</v>
      </c>
    </row>
    <row r="873" spans="1:16" ht="24" customHeight="1" x14ac:dyDescent="0.4">
      <c r="A873" s="2">
        <v>869</v>
      </c>
      <c r="B873" s="3">
        <v>6020005635</v>
      </c>
      <c r="C873" s="4" t="s">
        <v>2345</v>
      </c>
      <c r="D873" s="5" t="s">
        <v>2346</v>
      </c>
      <c r="E873" s="5" t="s">
        <v>2347</v>
      </c>
      <c r="F873" s="4" t="s">
        <v>3356</v>
      </c>
      <c r="G873" s="46">
        <v>1535.48</v>
      </c>
      <c r="H873" s="125">
        <v>30</v>
      </c>
      <c r="I873" s="7">
        <v>3.5</v>
      </c>
      <c r="J873" s="8">
        <f t="shared" si="55"/>
        <v>105</v>
      </c>
      <c r="K873" s="8">
        <f t="shared" si="54"/>
        <v>7.3500000000000005</v>
      </c>
      <c r="L873" s="8">
        <f t="shared" si="52"/>
        <v>112.35</v>
      </c>
      <c r="M873" s="8">
        <f t="shared" si="53"/>
        <v>1647.83</v>
      </c>
      <c r="N873" s="7">
        <v>1647.83</v>
      </c>
      <c r="O873" s="1">
        <v>0</v>
      </c>
      <c r="P873" s="1">
        <v>1</v>
      </c>
    </row>
    <row r="874" spans="1:16" ht="24" customHeight="1" x14ac:dyDescent="0.4">
      <c r="A874" s="2">
        <v>870</v>
      </c>
      <c r="B874" s="3">
        <v>6020005636</v>
      </c>
      <c r="C874" s="4" t="s">
        <v>2348</v>
      </c>
      <c r="D874" s="5" t="s">
        <v>2349</v>
      </c>
      <c r="E874" s="5" t="s">
        <v>2350</v>
      </c>
      <c r="F874" s="4" t="s">
        <v>69</v>
      </c>
      <c r="G874" s="46">
        <v>0</v>
      </c>
      <c r="H874" s="125">
        <v>8</v>
      </c>
      <c r="I874" s="7">
        <v>3.5</v>
      </c>
      <c r="J874" s="8">
        <f t="shared" si="55"/>
        <v>28</v>
      </c>
      <c r="K874" s="8">
        <f t="shared" si="54"/>
        <v>1.9600000000000002</v>
      </c>
      <c r="L874" s="8">
        <f t="shared" si="52"/>
        <v>29.96</v>
      </c>
      <c r="M874" s="8">
        <f t="shared" si="53"/>
        <v>29.96</v>
      </c>
      <c r="N874" s="7">
        <v>29.96</v>
      </c>
      <c r="O874" s="1">
        <v>1</v>
      </c>
      <c r="P874" s="1">
        <v>0</v>
      </c>
    </row>
    <row r="875" spans="1:16" ht="24" customHeight="1" x14ac:dyDescent="0.4">
      <c r="A875" s="2">
        <v>871</v>
      </c>
      <c r="B875" s="3">
        <v>6020005637</v>
      </c>
      <c r="C875" s="4" t="s">
        <v>2351</v>
      </c>
      <c r="D875" s="5" t="s">
        <v>2352</v>
      </c>
      <c r="E875" s="5" t="s">
        <v>2353</v>
      </c>
      <c r="F875" s="9" t="s">
        <v>3347</v>
      </c>
      <c r="G875" s="46">
        <v>910.05</v>
      </c>
      <c r="H875" s="125">
        <v>22</v>
      </c>
      <c r="I875" s="7">
        <v>3.5</v>
      </c>
      <c r="J875" s="8">
        <f t="shared" si="55"/>
        <v>77</v>
      </c>
      <c r="K875" s="8">
        <f t="shared" si="54"/>
        <v>5.3900000000000006</v>
      </c>
      <c r="L875" s="8">
        <f t="shared" si="52"/>
        <v>82.39</v>
      </c>
      <c r="M875" s="8">
        <f t="shared" si="53"/>
        <v>992.43999999999994</v>
      </c>
      <c r="N875" s="7">
        <v>992.44</v>
      </c>
      <c r="O875" s="1">
        <v>0</v>
      </c>
      <c r="P875" s="1">
        <v>1</v>
      </c>
    </row>
    <row r="876" spans="1:16" ht="24" customHeight="1" x14ac:dyDescent="0.4">
      <c r="A876" s="2">
        <v>872</v>
      </c>
      <c r="B876" s="3">
        <v>6020005638</v>
      </c>
      <c r="C876" s="4" t="s">
        <v>2354</v>
      </c>
      <c r="D876" s="5" t="s">
        <v>2355</v>
      </c>
      <c r="E876" s="5" t="s">
        <v>2356</v>
      </c>
      <c r="F876" s="6" t="s">
        <v>3362</v>
      </c>
      <c r="G876" s="46">
        <v>101.13</v>
      </c>
      <c r="H876" s="125">
        <v>13</v>
      </c>
      <c r="I876" s="7">
        <v>3.5</v>
      </c>
      <c r="J876" s="8">
        <f t="shared" si="55"/>
        <v>45.5</v>
      </c>
      <c r="K876" s="8">
        <f t="shared" si="54"/>
        <v>3.1850000000000005</v>
      </c>
      <c r="L876" s="8">
        <f t="shared" si="52"/>
        <v>48.69</v>
      </c>
      <c r="M876" s="8">
        <f t="shared" si="53"/>
        <v>149.82</v>
      </c>
      <c r="N876" s="7">
        <v>149.82</v>
      </c>
      <c r="O876" s="1">
        <v>1</v>
      </c>
      <c r="P876" s="1">
        <v>0</v>
      </c>
    </row>
    <row r="877" spans="1:16" ht="24" customHeight="1" x14ac:dyDescent="0.4">
      <c r="A877" s="2">
        <v>873</v>
      </c>
      <c r="B877" s="3">
        <v>6020005639</v>
      </c>
      <c r="C877" s="4" t="s">
        <v>2357</v>
      </c>
      <c r="D877" s="5" t="s">
        <v>2358</v>
      </c>
      <c r="E877" s="5" t="s">
        <v>2359</v>
      </c>
      <c r="F877" s="4" t="s">
        <v>3362</v>
      </c>
      <c r="G877" s="46">
        <v>449.41</v>
      </c>
      <c r="H877" s="125">
        <v>17</v>
      </c>
      <c r="I877" s="7">
        <v>3.5</v>
      </c>
      <c r="J877" s="8">
        <f t="shared" si="55"/>
        <v>59.5</v>
      </c>
      <c r="K877" s="8">
        <f t="shared" si="54"/>
        <v>4.165</v>
      </c>
      <c r="L877" s="8">
        <f t="shared" si="52"/>
        <v>63.669999999999995</v>
      </c>
      <c r="M877" s="8">
        <f t="shared" si="53"/>
        <v>513.08000000000004</v>
      </c>
      <c r="N877" s="7">
        <v>513.08000000000004</v>
      </c>
      <c r="O877" s="1">
        <v>0</v>
      </c>
      <c r="P877" s="1">
        <v>1</v>
      </c>
    </row>
    <row r="878" spans="1:16" ht="24" customHeight="1" x14ac:dyDescent="0.4">
      <c r="A878" s="2">
        <v>874</v>
      </c>
      <c r="B878" s="3">
        <v>6020005640</v>
      </c>
      <c r="C878" s="4" t="s">
        <v>2360</v>
      </c>
      <c r="D878" s="5" t="s">
        <v>2361</v>
      </c>
      <c r="E878" s="5" t="s">
        <v>2362</v>
      </c>
      <c r="F878" s="9" t="s">
        <v>3357</v>
      </c>
      <c r="G878" s="46">
        <v>344.58</v>
      </c>
      <c r="H878" s="125">
        <v>10</v>
      </c>
      <c r="I878" s="7">
        <v>3.5</v>
      </c>
      <c r="J878" s="8">
        <f t="shared" si="55"/>
        <v>35</v>
      </c>
      <c r="K878" s="8">
        <f t="shared" si="54"/>
        <v>2.4500000000000002</v>
      </c>
      <c r="L878" s="8">
        <f t="shared" si="52"/>
        <v>37.450000000000003</v>
      </c>
      <c r="M878" s="8">
        <f t="shared" si="53"/>
        <v>382.03</v>
      </c>
      <c r="N878" s="7">
        <v>382.03</v>
      </c>
      <c r="O878" s="1">
        <v>1</v>
      </c>
      <c r="P878" s="1">
        <v>0</v>
      </c>
    </row>
    <row r="879" spans="1:16" ht="24" customHeight="1" x14ac:dyDescent="0.4">
      <c r="A879" s="2">
        <v>875</v>
      </c>
      <c r="B879" s="3">
        <v>6020005641</v>
      </c>
      <c r="C879" s="4" t="s">
        <v>2363</v>
      </c>
      <c r="D879" s="5" t="s">
        <v>2364</v>
      </c>
      <c r="E879" s="5" t="s">
        <v>2365</v>
      </c>
      <c r="F879" s="4" t="s">
        <v>69</v>
      </c>
      <c r="G879" s="46">
        <v>0</v>
      </c>
      <c r="H879" s="125">
        <v>2</v>
      </c>
      <c r="I879" s="7">
        <v>3.5</v>
      </c>
      <c r="J879" s="8">
        <f t="shared" si="55"/>
        <v>7</v>
      </c>
      <c r="K879" s="8">
        <f t="shared" si="54"/>
        <v>0.49000000000000005</v>
      </c>
      <c r="L879" s="8">
        <f t="shared" si="52"/>
        <v>7.49</v>
      </c>
      <c r="M879" s="8">
        <f t="shared" si="53"/>
        <v>7.49</v>
      </c>
      <c r="N879" s="7">
        <v>7.49</v>
      </c>
      <c r="O879" s="1">
        <v>0</v>
      </c>
      <c r="P879" s="1">
        <v>1</v>
      </c>
    </row>
    <row r="880" spans="1:16" ht="24" customHeight="1" x14ac:dyDescent="0.4">
      <c r="A880" s="2">
        <v>876</v>
      </c>
      <c r="B880" s="3">
        <v>6020005642</v>
      </c>
      <c r="C880" s="4" t="s">
        <v>2366</v>
      </c>
      <c r="D880" s="5" t="s">
        <v>2367</v>
      </c>
      <c r="E880" s="5" t="s">
        <v>2368</v>
      </c>
      <c r="F880" s="9" t="s">
        <v>3361</v>
      </c>
      <c r="G880" s="46">
        <v>614.19000000000005</v>
      </c>
      <c r="H880" s="125">
        <v>46</v>
      </c>
      <c r="I880" s="7">
        <v>3.5</v>
      </c>
      <c r="J880" s="8">
        <f t="shared" si="55"/>
        <v>161</v>
      </c>
      <c r="K880" s="8">
        <f t="shared" si="54"/>
        <v>11.270000000000001</v>
      </c>
      <c r="L880" s="8">
        <f t="shared" si="52"/>
        <v>172.27</v>
      </c>
      <c r="M880" s="8">
        <f t="shared" si="53"/>
        <v>786.46</v>
      </c>
      <c r="N880" s="7">
        <v>786.46</v>
      </c>
      <c r="O880" s="1">
        <v>1</v>
      </c>
      <c r="P880" s="1">
        <v>0</v>
      </c>
    </row>
    <row r="881" spans="1:16" ht="24" customHeight="1" x14ac:dyDescent="0.4">
      <c r="A881" s="2">
        <v>877</v>
      </c>
      <c r="B881" s="3">
        <v>6020005643</v>
      </c>
      <c r="C881" s="4" t="s">
        <v>2369</v>
      </c>
      <c r="D881" s="5" t="s">
        <v>2370</v>
      </c>
      <c r="E881" s="5" t="s">
        <v>2371</v>
      </c>
      <c r="F881" s="6" t="s">
        <v>3362</v>
      </c>
      <c r="G881" s="46">
        <v>344.55</v>
      </c>
      <c r="H881" s="125">
        <v>14</v>
      </c>
      <c r="I881" s="7">
        <v>3.5</v>
      </c>
      <c r="J881" s="8">
        <f t="shared" si="55"/>
        <v>49</v>
      </c>
      <c r="K881" s="8">
        <f t="shared" si="54"/>
        <v>3.43</v>
      </c>
      <c r="L881" s="8">
        <f t="shared" si="52"/>
        <v>52.43</v>
      </c>
      <c r="M881" s="8">
        <f t="shared" si="53"/>
        <v>396.98</v>
      </c>
      <c r="N881" s="7">
        <v>396.98</v>
      </c>
      <c r="O881" s="1">
        <v>0</v>
      </c>
      <c r="P881" s="1">
        <v>1</v>
      </c>
    </row>
    <row r="882" spans="1:16" ht="24" customHeight="1" x14ac:dyDescent="0.4">
      <c r="A882" s="2">
        <v>878</v>
      </c>
      <c r="B882" s="3">
        <v>6020005644</v>
      </c>
      <c r="C882" s="4" t="s">
        <v>2372</v>
      </c>
      <c r="D882" s="5" t="s">
        <v>2373</v>
      </c>
      <c r="E882" s="5" t="s">
        <v>2374</v>
      </c>
      <c r="F882" s="9" t="s">
        <v>69</v>
      </c>
      <c r="G882" s="46">
        <v>0</v>
      </c>
      <c r="H882" s="125">
        <v>59</v>
      </c>
      <c r="I882" s="7">
        <v>3.5</v>
      </c>
      <c r="J882" s="8">
        <f t="shared" si="55"/>
        <v>206.5</v>
      </c>
      <c r="K882" s="8">
        <f t="shared" si="54"/>
        <v>14.455000000000002</v>
      </c>
      <c r="L882" s="8">
        <f t="shared" si="52"/>
        <v>220.95999999999998</v>
      </c>
      <c r="M882" s="8">
        <f t="shared" si="53"/>
        <v>220.95999999999998</v>
      </c>
      <c r="N882" s="7">
        <v>220.96</v>
      </c>
      <c r="O882" s="1">
        <v>1</v>
      </c>
      <c r="P882" s="1">
        <v>0</v>
      </c>
    </row>
    <row r="883" spans="1:16" ht="24" customHeight="1" x14ac:dyDescent="0.4">
      <c r="A883" s="2">
        <v>879</v>
      </c>
      <c r="B883" s="3">
        <v>6020005645</v>
      </c>
      <c r="C883" s="4" t="s">
        <v>2375</v>
      </c>
      <c r="D883" s="5" t="s">
        <v>3306</v>
      </c>
      <c r="E883" s="5" t="s">
        <v>2376</v>
      </c>
      <c r="F883" s="6" t="s">
        <v>3362</v>
      </c>
      <c r="G883" s="46">
        <v>868.85</v>
      </c>
      <c r="H883" s="125">
        <v>34</v>
      </c>
      <c r="I883" s="7">
        <v>3.5</v>
      </c>
      <c r="J883" s="8">
        <f t="shared" si="55"/>
        <v>119</v>
      </c>
      <c r="K883" s="8">
        <f t="shared" si="54"/>
        <v>8.33</v>
      </c>
      <c r="L883" s="8">
        <f t="shared" si="52"/>
        <v>127.33</v>
      </c>
      <c r="M883" s="8">
        <f t="shared" si="53"/>
        <v>996.18000000000006</v>
      </c>
      <c r="N883" s="7">
        <v>996.18</v>
      </c>
      <c r="O883" s="1">
        <v>0</v>
      </c>
      <c r="P883" s="1">
        <v>1</v>
      </c>
    </row>
    <row r="884" spans="1:16" ht="24" customHeight="1" x14ac:dyDescent="0.4">
      <c r="A884" s="2">
        <v>880</v>
      </c>
      <c r="B884" s="3">
        <v>6020005646</v>
      </c>
      <c r="C884" s="4" t="s">
        <v>2377</v>
      </c>
      <c r="D884" s="5" t="s">
        <v>2378</v>
      </c>
      <c r="E884" s="5" t="s">
        <v>2379</v>
      </c>
      <c r="F884" s="9" t="s">
        <v>69</v>
      </c>
      <c r="G884" s="46">
        <v>0</v>
      </c>
      <c r="H884" s="125">
        <v>2</v>
      </c>
      <c r="I884" s="7">
        <v>3.5</v>
      </c>
      <c r="J884" s="8">
        <f t="shared" si="55"/>
        <v>7</v>
      </c>
      <c r="K884" s="8">
        <f t="shared" si="54"/>
        <v>0.49000000000000005</v>
      </c>
      <c r="L884" s="8">
        <f t="shared" si="52"/>
        <v>7.49</v>
      </c>
      <c r="M884" s="8">
        <f t="shared" si="53"/>
        <v>7.49</v>
      </c>
      <c r="N884" s="7">
        <v>7.49</v>
      </c>
      <c r="O884" s="1">
        <v>1</v>
      </c>
      <c r="P884" s="1">
        <v>0</v>
      </c>
    </row>
    <row r="885" spans="1:16" ht="24" customHeight="1" x14ac:dyDescent="0.4">
      <c r="A885" s="2">
        <v>881</v>
      </c>
      <c r="B885" s="3">
        <v>6020005647</v>
      </c>
      <c r="C885" s="4" t="s">
        <v>2380</v>
      </c>
      <c r="D885" s="5" t="s">
        <v>2381</v>
      </c>
      <c r="E885" s="5" t="s">
        <v>2382</v>
      </c>
      <c r="F885" s="4" t="s">
        <v>69</v>
      </c>
      <c r="G885" s="46">
        <v>0</v>
      </c>
      <c r="H885" s="125">
        <v>23</v>
      </c>
      <c r="I885" s="7">
        <v>3.5</v>
      </c>
      <c r="J885" s="8">
        <f t="shared" si="55"/>
        <v>80.5</v>
      </c>
      <c r="K885" s="8">
        <f t="shared" si="54"/>
        <v>5.6350000000000007</v>
      </c>
      <c r="L885" s="8">
        <f t="shared" si="52"/>
        <v>86.14</v>
      </c>
      <c r="M885" s="8">
        <f t="shared" si="53"/>
        <v>86.14</v>
      </c>
      <c r="N885" s="7">
        <v>86.14</v>
      </c>
      <c r="O885" s="1">
        <v>0</v>
      </c>
      <c r="P885" s="1">
        <v>1</v>
      </c>
    </row>
    <row r="886" spans="1:16" ht="24" customHeight="1" x14ac:dyDescent="0.4">
      <c r="A886" s="2">
        <v>882</v>
      </c>
      <c r="B886" s="3">
        <v>6020005648</v>
      </c>
      <c r="C886" s="26" t="s">
        <v>3150</v>
      </c>
      <c r="D886" s="5" t="s">
        <v>3151</v>
      </c>
      <c r="E886" s="5" t="s">
        <v>3152</v>
      </c>
      <c r="F886" s="2" t="s">
        <v>69</v>
      </c>
      <c r="G886" s="46">
        <v>0</v>
      </c>
      <c r="H886" s="125">
        <v>63</v>
      </c>
      <c r="I886" s="7">
        <v>3.5</v>
      </c>
      <c r="J886" s="8">
        <f t="shared" si="55"/>
        <v>220.5</v>
      </c>
      <c r="K886" s="8">
        <f t="shared" si="54"/>
        <v>15.435000000000002</v>
      </c>
      <c r="L886" s="8">
        <f t="shared" si="52"/>
        <v>235.94</v>
      </c>
      <c r="M886" s="8">
        <f t="shared" si="53"/>
        <v>235.94</v>
      </c>
      <c r="N886" s="7">
        <v>235.94</v>
      </c>
      <c r="O886" s="1">
        <v>1</v>
      </c>
      <c r="P886" s="1">
        <v>0</v>
      </c>
    </row>
    <row r="887" spans="1:16" ht="24" customHeight="1" x14ac:dyDescent="0.4">
      <c r="A887" s="2">
        <v>883</v>
      </c>
      <c r="B887" s="3">
        <v>6020005649</v>
      </c>
      <c r="C887" s="4" t="s">
        <v>2383</v>
      </c>
      <c r="D887" s="5" t="s">
        <v>2384</v>
      </c>
      <c r="E887" s="5" t="s">
        <v>2385</v>
      </c>
      <c r="F887" s="4" t="s">
        <v>3358</v>
      </c>
      <c r="G887" s="46">
        <v>325.83999999999997</v>
      </c>
      <c r="H887" s="125">
        <v>11</v>
      </c>
      <c r="I887" s="7">
        <v>3.5</v>
      </c>
      <c r="J887" s="8">
        <f t="shared" si="55"/>
        <v>38.5</v>
      </c>
      <c r="K887" s="8">
        <f t="shared" si="54"/>
        <v>2.6950000000000003</v>
      </c>
      <c r="L887" s="8">
        <f t="shared" si="52"/>
        <v>41.199999999999996</v>
      </c>
      <c r="M887" s="8">
        <f t="shared" si="53"/>
        <v>367.03999999999996</v>
      </c>
      <c r="N887" s="7">
        <v>367.04</v>
      </c>
      <c r="O887" s="1">
        <v>0</v>
      </c>
      <c r="P887" s="1">
        <v>1</v>
      </c>
    </row>
    <row r="888" spans="1:16" ht="24" customHeight="1" x14ac:dyDescent="0.4">
      <c r="A888" s="2">
        <v>884</v>
      </c>
      <c r="B888" s="3">
        <v>6020005650</v>
      </c>
      <c r="C888" s="4" t="s">
        <v>2386</v>
      </c>
      <c r="D888" s="5" t="s">
        <v>2387</v>
      </c>
      <c r="E888" s="5" t="s">
        <v>2388</v>
      </c>
      <c r="F888" s="4" t="s">
        <v>3363</v>
      </c>
      <c r="G888" s="46">
        <v>404.47</v>
      </c>
      <c r="H888" s="125">
        <v>4</v>
      </c>
      <c r="I888" s="7">
        <v>3.5</v>
      </c>
      <c r="J888" s="8">
        <f t="shared" si="55"/>
        <v>14</v>
      </c>
      <c r="K888" s="8">
        <f t="shared" si="54"/>
        <v>0.98000000000000009</v>
      </c>
      <c r="L888" s="8">
        <f t="shared" si="52"/>
        <v>14.98</v>
      </c>
      <c r="M888" s="8">
        <f t="shared" si="53"/>
        <v>419.45000000000005</v>
      </c>
      <c r="N888" s="7">
        <v>419.45</v>
      </c>
      <c r="O888" s="1">
        <v>1</v>
      </c>
      <c r="P888" s="1">
        <v>0</v>
      </c>
    </row>
    <row r="889" spans="1:16" ht="24" customHeight="1" x14ac:dyDescent="0.4">
      <c r="A889" s="2">
        <v>885</v>
      </c>
      <c r="B889" s="3">
        <v>6020005651</v>
      </c>
      <c r="C889" s="4" t="s">
        <v>2389</v>
      </c>
      <c r="D889" s="5" t="s">
        <v>2390</v>
      </c>
      <c r="E889" s="5" t="s">
        <v>2391</v>
      </c>
      <c r="F889" s="4" t="s">
        <v>3362</v>
      </c>
      <c r="G889" s="46">
        <v>1014.93</v>
      </c>
      <c r="H889" s="125">
        <v>27</v>
      </c>
      <c r="I889" s="7">
        <v>3.5</v>
      </c>
      <c r="J889" s="8">
        <f t="shared" si="55"/>
        <v>94.5</v>
      </c>
      <c r="K889" s="8">
        <f t="shared" si="54"/>
        <v>6.6150000000000002</v>
      </c>
      <c r="L889" s="8">
        <f t="shared" si="52"/>
        <v>101.12</v>
      </c>
      <c r="M889" s="8">
        <f t="shared" si="53"/>
        <v>1116.05</v>
      </c>
      <c r="N889" s="7">
        <v>1116.05</v>
      </c>
      <c r="O889" s="1">
        <v>0</v>
      </c>
      <c r="P889" s="1">
        <v>1</v>
      </c>
    </row>
    <row r="890" spans="1:16" ht="24" customHeight="1" x14ac:dyDescent="0.4">
      <c r="A890" s="2">
        <v>886</v>
      </c>
      <c r="B890" s="3">
        <v>6020005652</v>
      </c>
      <c r="C890" s="4" t="s">
        <v>2392</v>
      </c>
      <c r="D890" s="5" t="s">
        <v>2393</v>
      </c>
      <c r="E890" s="5" t="s">
        <v>2394</v>
      </c>
      <c r="F890" s="4" t="s">
        <v>69</v>
      </c>
      <c r="G890" s="46">
        <v>0</v>
      </c>
      <c r="H890" s="125">
        <v>23</v>
      </c>
      <c r="I890" s="7">
        <v>3.5</v>
      </c>
      <c r="J890" s="8">
        <f t="shared" si="55"/>
        <v>80.5</v>
      </c>
      <c r="K890" s="8">
        <f t="shared" si="54"/>
        <v>5.6350000000000007</v>
      </c>
      <c r="L890" s="8">
        <f t="shared" si="52"/>
        <v>86.14</v>
      </c>
      <c r="M890" s="8">
        <f t="shared" si="53"/>
        <v>86.14</v>
      </c>
      <c r="N890" s="7">
        <v>86.14</v>
      </c>
      <c r="O890" s="1">
        <v>1</v>
      </c>
      <c r="P890" s="1">
        <v>0</v>
      </c>
    </row>
    <row r="891" spans="1:16" ht="24" customHeight="1" x14ac:dyDescent="0.4">
      <c r="A891" s="2">
        <v>887</v>
      </c>
      <c r="B891" s="3">
        <v>6020005653</v>
      </c>
      <c r="C891" s="4" t="s">
        <v>2395</v>
      </c>
      <c r="D891" s="5" t="s">
        <v>2396</v>
      </c>
      <c r="E891" s="5" t="s">
        <v>2397</v>
      </c>
      <c r="F891" s="4" t="s">
        <v>3361</v>
      </c>
      <c r="G891" s="46">
        <v>1767.64</v>
      </c>
      <c r="H891" s="125">
        <v>36</v>
      </c>
      <c r="I891" s="7">
        <v>3.5</v>
      </c>
      <c r="J891" s="8">
        <f t="shared" si="55"/>
        <v>126</v>
      </c>
      <c r="K891" s="8">
        <f t="shared" si="54"/>
        <v>8.82</v>
      </c>
      <c r="L891" s="8">
        <f t="shared" si="52"/>
        <v>134.82</v>
      </c>
      <c r="M891" s="8">
        <f t="shared" si="53"/>
        <v>1902.46</v>
      </c>
      <c r="N891" s="7">
        <v>1902.46</v>
      </c>
      <c r="O891" s="1">
        <v>0</v>
      </c>
      <c r="P891" s="1">
        <v>1</v>
      </c>
    </row>
    <row r="892" spans="1:16" ht="24" customHeight="1" x14ac:dyDescent="0.4">
      <c r="A892" s="2">
        <v>888</v>
      </c>
      <c r="B892" s="3">
        <v>6020005654</v>
      </c>
      <c r="C892" s="4" t="s">
        <v>2398</v>
      </c>
      <c r="D892" s="5" t="s">
        <v>2399</v>
      </c>
      <c r="E892" s="5" t="s">
        <v>2400</v>
      </c>
      <c r="F892" s="4" t="s">
        <v>3347</v>
      </c>
      <c r="G892" s="46">
        <v>243.45</v>
      </c>
      <c r="H892" s="125">
        <v>5</v>
      </c>
      <c r="I892" s="7">
        <v>3.5</v>
      </c>
      <c r="J892" s="8">
        <f t="shared" si="55"/>
        <v>17.5</v>
      </c>
      <c r="K892" s="8">
        <f t="shared" si="54"/>
        <v>1.2250000000000001</v>
      </c>
      <c r="L892" s="8">
        <f t="shared" si="52"/>
        <v>18.73</v>
      </c>
      <c r="M892" s="8">
        <f t="shared" si="53"/>
        <v>262.18</v>
      </c>
      <c r="N892" s="7">
        <v>262.18</v>
      </c>
      <c r="O892" s="1">
        <v>1</v>
      </c>
      <c r="P892" s="1">
        <v>0</v>
      </c>
    </row>
    <row r="893" spans="1:16" ht="24" customHeight="1" x14ac:dyDescent="0.4">
      <c r="A893" s="2">
        <v>889</v>
      </c>
      <c r="B893" s="3">
        <v>6020005655</v>
      </c>
      <c r="C893" s="4" t="s">
        <v>2401</v>
      </c>
      <c r="D893" s="5" t="s">
        <v>2402</v>
      </c>
      <c r="E893" s="5" t="s">
        <v>2403</v>
      </c>
      <c r="F893" s="6" t="s">
        <v>69</v>
      </c>
      <c r="G893" s="46">
        <v>0</v>
      </c>
      <c r="H893" s="125">
        <v>9</v>
      </c>
      <c r="I893" s="7">
        <v>3.5</v>
      </c>
      <c r="J893" s="8">
        <f t="shared" si="55"/>
        <v>31.5</v>
      </c>
      <c r="K893" s="8">
        <f t="shared" si="54"/>
        <v>2.2050000000000001</v>
      </c>
      <c r="L893" s="8">
        <f t="shared" si="52"/>
        <v>33.71</v>
      </c>
      <c r="M893" s="8">
        <f t="shared" si="53"/>
        <v>33.71</v>
      </c>
      <c r="N893" s="7">
        <v>33.71</v>
      </c>
      <c r="O893" s="1">
        <v>0</v>
      </c>
      <c r="P893" s="1">
        <v>1</v>
      </c>
    </row>
    <row r="894" spans="1:16" ht="24" customHeight="1" x14ac:dyDescent="0.4">
      <c r="A894" s="2">
        <v>890</v>
      </c>
      <c r="B894" s="3">
        <v>6020005656</v>
      </c>
      <c r="C894" s="4" t="s">
        <v>2404</v>
      </c>
      <c r="D894" s="5" t="s">
        <v>2405</v>
      </c>
      <c r="E894" s="5" t="s">
        <v>2406</v>
      </c>
      <c r="F894" s="4" t="s">
        <v>69</v>
      </c>
      <c r="G894" s="46">
        <v>0</v>
      </c>
      <c r="H894" s="125">
        <v>14</v>
      </c>
      <c r="I894" s="7">
        <v>3.5</v>
      </c>
      <c r="J894" s="8">
        <f t="shared" si="55"/>
        <v>49</v>
      </c>
      <c r="K894" s="8">
        <f t="shared" si="54"/>
        <v>3.43</v>
      </c>
      <c r="L894" s="8">
        <f t="shared" si="52"/>
        <v>52.43</v>
      </c>
      <c r="M894" s="8">
        <f t="shared" si="53"/>
        <v>52.43</v>
      </c>
      <c r="N894" s="7">
        <v>52.43</v>
      </c>
      <c r="O894" s="1">
        <v>1</v>
      </c>
      <c r="P894" s="1">
        <v>0</v>
      </c>
    </row>
    <row r="895" spans="1:16" ht="24" customHeight="1" x14ac:dyDescent="0.4">
      <c r="A895" s="2">
        <v>891</v>
      </c>
      <c r="B895" s="3">
        <v>6020005657</v>
      </c>
      <c r="C895" s="4" t="s">
        <v>2407</v>
      </c>
      <c r="D895" s="5" t="s">
        <v>2408</v>
      </c>
      <c r="E895" s="5" t="s">
        <v>2409</v>
      </c>
      <c r="F895" s="6" t="s">
        <v>3347</v>
      </c>
      <c r="G895" s="46">
        <v>2808.79</v>
      </c>
      <c r="H895" s="125">
        <v>55</v>
      </c>
      <c r="I895" s="7">
        <v>3.5</v>
      </c>
      <c r="J895" s="8">
        <f t="shared" si="55"/>
        <v>192.5</v>
      </c>
      <c r="K895" s="8">
        <f t="shared" si="54"/>
        <v>13.475000000000001</v>
      </c>
      <c r="L895" s="8">
        <f t="shared" si="52"/>
        <v>205.98</v>
      </c>
      <c r="M895" s="8">
        <f t="shared" si="53"/>
        <v>3014.77</v>
      </c>
      <c r="N895" s="7">
        <v>3014.77</v>
      </c>
      <c r="O895" s="1">
        <v>0</v>
      </c>
      <c r="P895" s="1">
        <v>1</v>
      </c>
    </row>
    <row r="896" spans="1:16" ht="24" customHeight="1" x14ac:dyDescent="0.4">
      <c r="A896" s="2">
        <v>892</v>
      </c>
      <c r="B896" s="3">
        <v>6020005658</v>
      </c>
      <c r="C896" s="26" t="s">
        <v>2410</v>
      </c>
      <c r="D896" s="5" t="s">
        <v>2411</v>
      </c>
      <c r="E896" s="5" t="s">
        <v>2412</v>
      </c>
      <c r="F896" s="6" t="s">
        <v>3347</v>
      </c>
      <c r="G896" s="46">
        <v>2625.29</v>
      </c>
      <c r="H896" s="125">
        <v>80</v>
      </c>
      <c r="I896" s="7">
        <v>3.5</v>
      </c>
      <c r="J896" s="8">
        <f t="shared" si="55"/>
        <v>280</v>
      </c>
      <c r="K896" s="8">
        <f t="shared" si="54"/>
        <v>19.600000000000001</v>
      </c>
      <c r="L896" s="8">
        <f t="shared" si="52"/>
        <v>299.60000000000002</v>
      </c>
      <c r="M896" s="8">
        <f t="shared" si="53"/>
        <v>2924.89</v>
      </c>
      <c r="N896" s="7">
        <v>2924.89</v>
      </c>
      <c r="O896" s="1">
        <v>1</v>
      </c>
      <c r="P896" s="1">
        <v>0</v>
      </c>
    </row>
    <row r="897" spans="1:16" ht="24" customHeight="1" x14ac:dyDescent="0.4">
      <c r="A897" s="2">
        <v>893</v>
      </c>
      <c r="B897" s="3">
        <v>6020005659</v>
      </c>
      <c r="C897" s="26" t="s">
        <v>2413</v>
      </c>
      <c r="D897" s="5" t="s">
        <v>2414</v>
      </c>
      <c r="E897" s="5" t="s">
        <v>2415</v>
      </c>
      <c r="F897" s="6" t="s">
        <v>3347</v>
      </c>
      <c r="G897" s="46">
        <v>1808.85</v>
      </c>
      <c r="H897" s="125">
        <v>33</v>
      </c>
      <c r="I897" s="7">
        <v>3.5</v>
      </c>
      <c r="J897" s="8">
        <f t="shared" si="55"/>
        <v>115.5</v>
      </c>
      <c r="K897" s="8">
        <f t="shared" si="54"/>
        <v>8.0850000000000009</v>
      </c>
      <c r="L897" s="8">
        <f t="shared" si="52"/>
        <v>123.59</v>
      </c>
      <c r="M897" s="8">
        <f t="shared" si="53"/>
        <v>1932.4399999999998</v>
      </c>
      <c r="N897" s="7">
        <v>1932.44</v>
      </c>
      <c r="O897" s="1">
        <v>0</v>
      </c>
      <c r="P897" s="1">
        <v>1</v>
      </c>
    </row>
    <row r="898" spans="1:16" ht="24" customHeight="1" x14ac:dyDescent="0.4">
      <c r="A898" s="2">
        <v>894</v>
      </c>
      <c r="B898" s="3">
        <v>6020005660</v>
      </c>
      <c r="C898" s="26" t="s">
        <v>2416</v>
      </c>
      <c r="D898" s="5" t="s">
        <v>2417</v>
      </c>
      <c r="E898" s="5" t="s">
        <v>2418</v>
      </c>
      <c r="F898" s="6" t="s">
        <v>3347</v>
      </c>
      <c r="G898" s="46">
        <v>1217.1600000000001</v>
      </c>
      <c r="H898" s="125">
        <v>12</v>
      </c>
      <c r="I898" s="7">
        <v>3.5</v>
      </c>
      <c r="J898" s="8">
        <f t="shared" si="55"/>
        <v>42</v>
      </c>
      <c r="K898" s="8">
        <f t="shared" si="54"/>
        <v>2.9400000000000004</v>
      </c>
      <c r="L898" s="8">
        <f t="shared" si="52"/>
        <v>44.94</v>
      </c>
      <c r="M898" s="8">
        <f t="shared" si="53"/>
        <v>1262.1000000000001</v>
      </c>
      <c r="N898" s="7">
        <v>1262.0999999999999</v>
      </c>
      <c r="O898" s="1">
        <v>1</v>
      </c>
      <c r="P898" s="1">
        <v>0</v>
      </c>
    </row>
    <row r="899" spans="1:16" ht="24" customHeight="1" x14ac:dyDescent="0.4">
      <c r="A899" s="2">
        <v>895</v>
      </c>
      <c r="B899" s="3">
        <v>6020005661</v>
      </c>
      <c r="C899" s="2" t="s">
        <v>2419</v>
      </c>
      <c r="D899" s="5" t="s">
        <v>2420</v>
      </c>
      <c r="E899" s="5" t="s">
        <v>2421</v>
      </c>
      <c r="F899" s="4" t="s">
        <v>3352</v>
      </c>
      <c r="G899" s="46">
        <v>127.33</v>
      </c>
      <c r="H899" s="125">
        <v>34</v>
      </c>
      <c r="I899" s="7">
        <v>3.5</v>
      </c>
      <c r="J899" s="8">
        <f t="shared" si="55"/>
        <v>119</v>
      </c>
      <c r="K899" s="8">
        <f t="shared" si="54"/>
        <v>8.33</v>
      </c>
      <c r="L899" s="8">
        <f t="shared" si="52"/>
        <v>127.33</v>
      </c>
      <c r="M899" s="8">
        <f t="shared" si="53"/>
        <v>254.66</v>
      </c>
      <c r="N899" s="7">
        <v>254.66</v>
      </c>
      <c r="O899" s="1">
        <v>0</v>
      </c>
      <c r="P899" s="1">
        <v>1</v>
      </c>
    </row>
    <row r="900" spans="1:16" ht="24" customHeight="1" x14ac:dyDescent="0.4">
      <c r="A900" s="2">
        <v>896</v>
      </c>
      <c r="B900" s="3">
        <v>6020005662</v>
      </c>
      <c r="C900" s="2" t="s">
        <v>2422</v>
      </c>
      <c r="D900" s="5" t="s">
        <v>2423</v>
      </c>
      <c r="E900" s="5" t="s">
        <v>2424</v>
      </c>
      <c r="F900" s="6" t="s">
        <v>3347</v>
      </c>
      <c r="G900" s="46">
        <v>681.62</v>
      </c>
      <c r="H900" s="125">
        <v>19</v>
      </c>
      <c r="I900" s="7">
        <v>3.5</v>
      </c>
      <c r="J900" s="8">
        <f t="shared" si="55"/>
        <v>66.5</v>
      </c>
      <c r="K900" s="8">
        <f t="shared" si="54"/>
        <v>4.6550000000000002</v>
      </c>
      <c r="L900" s="8">
        <f t="shared" si="52"/>
        <v>71.160000000000011</v>
      </c>
      <c r="M900" s="8">
        <f t="shared" si="53"/>
        <v>752.78</v>
      </c>
      <c r="N900" s="7">
        <v>752.78</v>
      </c>
      <c r="O900" s="1">
        <v>1</v>
      </c>
      <c r="P900" s="1">
        <v>0</v>
      </c>
    </row>
    <row r="901" spans="1:16" ht="24" customHeight="1" x14ac:dyDescent="0.4">
      <c r="A901" s="2">
        <v>897</v>
      </c>
      <c r="B901" s="3">
        <v>6020005663</v>
      </c>
      <c r="C901" s="2" t="s">
        <v>2425</v>
      </c>
      <c r="D901" s="5" t="s">
        <v>2423</v>
      </c>
      <c r="E901" s="5" t="s">
        <v>2426</v>
      </c>
      <c r="F901" s="6" t="s">
        <v>3347</v>
      </c>
      <c r="G901" s="46">
        <v>1962.39</v>
      </c>
      <c r="H901" s="125">
        <v>73</v>
      </c>
      <c r="I901" s="7">
        <v>3.5</v>
      </c>
      <c r="J901" s="8">
        <f t="shared" si="55"/>
        <v>255.5</v>
      </c>
      <c r="K901" s="8">
        <f t="shared" si="54"/>
        <v>17.885000000000002</v>
      </c>
      <c r="L901" s="8">
        <f t="shared" ref="L901:L929" si="56">ROUNDUP(J901+K901,2)</f>
        <v>273.39</v>
      </c>
      <c r="M901" s="8">
        <f t="shared" ref="M901:M929" si="57">SUM(G901+L901)</f>
        <v>2235.7800000000002</v>
      </c>
      <c r="N901" s="7">
        <v>2235.7800000000002</v>
      </c>
      <c r="O901" s="1">
        <v>0</v>
      </c>
      <c r="P901" s="1">
        <v>1</v>
      </c>
    </row>
    <row r="902" spans="1:16" ht="24" customHeight="1" x14ac:dyDescent="0.4">
      <c r="A902" s="2">
        <v>898</v>
      </c>
      <c r="B902" s="3">
        <v>6020005664</v>
      </c>
      <c r="C902" s="2" t="s">
        <v>2427</v>
      </c>
      <c r="D902" s="5" t="s">
        <v>2428</v>
      </c>
      <c r="E902" s="5" t="s">
        <v>2429</v>
      </c>
      <c r="F902" s="6" t="s">
        <v>3362</v>
      </c>
      <c r="G902" s="46">
        <v>644.15</v>
      </c>
      <c r="H902" s="125">
        <v>26</v>
      </c>
      <c r="I902" s="7">
        <v>3.5</v>
      </c>
      <c r="J902" s="8">
        <f t="shared" si="55"/>
        <v>91</v>
      </c>
      <c r="K902" s="8">
        <f t="shared" si="54"/>
        <v>6.370000000000001</v>
      </c>
      <c r="L902" s="8">
        <f t="shared" si="56"/>
        <v>97.37</v>
      </c>
      <c r="M902" s="8">
        <f t="shared" si="57"/>
        <v>741.52</v>
      </c>
      <c r="N902" s="7">
        <v>741.52</v>
      </c>
      <c r="O902" s="1">
        <v>1</v>
      </c>
      <c r="P902" s="1">
        <v>0</v>
      </c>
    </row>
    <row r="903" spans="1:16" ht="24" customHeight="1" x14ac:dyDescent="0.4">
      <c r="A903" s="2">
        <v>899</v>
      </c>
      <c r="B903" s="3">
        <v>6020005665</v>
      </c>
      <c r="C903" s="2" t="s">
        <v>2430</v>
      </c>
      <c r="D903" s="5" t="s">
        <v>2431</v>
      </c>
      <c r="E903" s="5" t="s">
        <v>2432</v>
      </c>
      <c r="F903" s="4" t="s">
        <v>69</v>
      </c>
      <c r="G903" s="46">
        <v>0</v>
      </c>
      <c r="H903" s="125">
        <v>965</v>
      </c>
      <c r="I903" s="7">
        <v>3.5</v>
      </c>
      <c r="J903" s="8">
        <f t="shared" si="55"/>
        <v>3377.5</v>
      </c>
      <c r="K903" s="8">
        <f t="shared" ref="K903:K929" si="58">J903*7%</f>
        <v>236.42500000000001</v>
      </c>
      <c r="L903" s="8">
        <f t="shared" si="56"/>
        <v>3613.9300000000003</v>
      </c>
      <c r="M903" s="8">
        <f t="shared" si="57"/>
        <v>3613.9300000000003</v>
      </c>
      <c r="N903" s="7">
        <v>3613.93</v>
      </c>
      <c r="O903" s="1">
        <v>0</v>
      </c>
      <c r="P903" s="1">
        <v>1</v>
      </c>
    </row>
    <row r="904" spans="1:16" ht="24" customHeight="1" x14ac:dyDescent="0.4">
      <c r="A904" s="2">
        <v>900</v>
      </c>
      <c r="B904" s="3">
        <v>6020005666</v>
      </c>
      <c r="C904" s="2" t="s">
        <v>2433</v>
      </c>
      <c r="D904" s="5" t="s">
        <v>2434</v>
      </c>
      <c r="E904" s="5" t="s">
        <v>2435</v>
      </c>
      <c r="F904" s="6" t="s">
        <v>3391</v>
      </c>
      <c r="G904" s="46">
        <v>2973.55</v>
      </c>
      <c r="H904" s="125">
        <v>101</v>
      </c>
      <c r="I904" s="7">
        <v>3.5</v>
      </c>
      <c r="J904" s="8">
        <f t="shared" ref="J904:J929" si="59">H904*I904</f>
        <v>353.5</v>
      </c>
      <c r="K904" s="8">
        <f t="shared" si="58"/>
        <v>24.745000000000001</v>
      </c>
      <c r="L904" s="8">
        <f t="shared" si="56"/>
        <v>378.25</v>
      </c>
      <c r="M904" s="8">
        <f t="shared" si="57"/>
        <v>3351.8</v>
      </c>
      <c r="N904" s="7">
        <v>3351.8</v>
      </c>
      <c r="O904" s="1">
        <v>1</v>
      </c>
      <c r="P904" s="1">
        <v>0</v>
      </c>
    </row>
    <row r="905" spans="1:16" ht="24" customHeight="1" x14ac:dyDescent="0.4">
      <c r="A905" s="2">
        <v>901</v>
      </c>
      <c r="B905" s="3">
        <v>6020005667</v>
      </c>
      <c r="C905" s="2" t="s">
        <v>2436</v>
      </c>
      <c r="D905" s="5" t="s">
        <v>2437</v>
      </c>
      <c r="E905" s="5" t="s">
        <v>2438</v>
      </c>
      <c r="F905" s="6" t="s">
        <v>3249</v>
      </c>
      <c r="G905" s="46">
        <v>1550.47</v>
      </c>
      <c r="H905" s="125">
        <v>0</v>
      </c>
      <c r="I905" s="7">
        <v>3.5</v>
      </c>
      <c r="J905" s="8">
        <f t="shared" si="59"/>
        <v>0</v>
      </c>
      <c r="K905" s="8">
        <f t="shared" si="58"/>
        <v>0</v>
      </c>
      <c r="L905" s="8">
        <f t="shared" si="56"/>
        <v>0</v>
      </c>
      <c r="M905" s="8">
        <f t="shared" si="57"/>
        <v>1550.47</v>
      </c>
      <c r="N905" s="7">
        <v>1550.47</v>
      </c>
      <c r="O905" s="1">
        <v>0</v>
      </c>
      <c r="P905" s="1">
        <v>1</v>
      </c>
    </row>
    <row r="906" spans="1:16" ht="24" customHeight="1" x14ac:dyDescent="0.4">
      <c r="A906" s="2">
        <v>902</v>
      </c>
      <c r="B906" s="3">
        <v>6020005668</v>
      </c>
      <c r="C906" s="2" t="s">
        <v>2439</v>
      </c>
      <c r="D906" s="5" t="s">
        <v>2440</v>
      </c>
      <c r="E906" s="5" t="s">
        <v>2441</v>
      </c>
      <c r="F906" s="6" t="s">
        <v>3347</v>
      </c>
      <c r="G906" s="46">
        <v>8785.7900000000009</v>
      </c>
      <c r="H906" s="125">
        <v>213</v>
      </c>
      <c r="I906" s="7">
        <v>3.5</v>
      </c>
      <c r="J906" s="8">
        <f t="shared" si="59"/>
        <v>745.5</v>
      </c>
      <c r="K906" s="8">
        <f t="shared" si="58"/>
        <v>52.185000000000002</v>
      </c>
      <c r="L906" s="8">
        <f t="shared" si="56"/>
        <v>797.68999999999994</v>
      </c>
      <c r="M906" s="8">
        <f t="shared" si="57"/>
        <v>9583.4800000000014</v>
      </c>
      <c r="N906" s="7">
        <v>9583.48</v>
      </c>
      <c r="O906" s="1">
        <v>1</v>
      </c>
      <c r="P906" s="1">
        <v>0</v>
      </c>
    </row>
    <row r="907" spans="1:16" ht="24" customHeight="1" x14ac:dyDescent="0.4">
      <c r="A907" s="2">
        <v>903</v>
      </c>
      <c r="B907" s="3">
        <v>6020005669</v>
      </c>
      <c r="C907" s="2" t="s">
        <v>2442</v>
      </c>
      <c r="D907" s="5" t="s">
        <v>2443</v>
      </c>
      <c r="E907" s="5" t="s">
        <v>2444</v>
      </c>
      <c r="F907" s="6" t="s">
        <v>3348</v>
      </c>
      <c r="G907" s="46">
        <v>168.55</v>
      </c>
      <c r="H907" s="125">
        <v>6</v>
      </c>
      <c r="I907" s="7">
        <v>3.5</v>
      </c>
      <c r="J907" s="8">
        <f t="shared" si="59"/>
        <v>21</v>
      </c>
      <c r="K907" s="8">
        <f t="shared" si="58"/>
        <v>1.4700000000000002</v>
      </c>
      <c r="L907" s="8">
        <f t="shared" si="56"/>
        <v>22.47</v>
      </c>
      <c r="M907" s="8">
        <f t="shared" si="57"/>
        <v>191.02</v>
      </c>
      <c r="N907" s="7">
        <v>191.02</v>
      </c>
      <c r="O907" s="1">
        <v>0</v>
      </c>
      <c r="P907" s="1">
        <v>1</v>
      </c>
    </row>
    <row r="908" spans="1:16" ht="24" customHeight="1" x14ac:dyDescent="0.4">
      <c r="A908" s="2">
        <v>904</v>
      </c>
      <c r="B908" s="3">
        <v>6020005670</v>
      </c>
      <c r="C908" s="2" t="s">
        <v>2445</v>
      </c>
      <c r="D908" s="5" t="s">
        <v>2446</v>
      </c>
      <c r="E908" s="5" t="s">
        <v>2447</v>
      </c>
      <c r="F908" s="4" t="s">
        <v>69</v>
      </c>
      <c r="G908" s="46">
        <v>0</v>
      </c>
      <c r="H908" s="125">
        <v>27</v>
      </c>
      <c r="I908" s="7">
        <v>3.5</v>
      </c>
      <c r="J908" s="8">
        <f t="shared" si="59"/>
        <v>94.5</v>
      </c>
      <c r="K908" s="8">
        <f t="shared" si="58"/>
        <v>6.6150000000000002</v>
      </c>
      <c r="L908" s="8">
        <f t="shared" si="56"/>
        <v>101.12</v>
      </c>
      <c r="M908" s="8">
        <f t="shared" si="57"/>
        <v>101.12</v>
      </c>
      <c r="N908" s="7">
        <v>101.12</v>
      </c>
      <c r="O908" s="1">
        <v>1</v>
      </c>
      <c r="P908" s="1">
        <v>0</v>
      </c>
    </row>
    <row r="909" spans="1:16" ht="24" customHeight="1" x14ac:dyDescent="0.4">
      <c r="A909" s="2">
        <v>905</v>
      </c>
      <c r="B909" s="3">
        <v>6020005671</v>
      </c>
      <c r="C909" s="2" t="s">
        <v>2448</v>
      </c>
      <c r="D909" s="5" t="s">
        <v>2449</v>
      </c>
      <c r="E909" s="5" t="s">
        <v>2450</v>
      </c>
      <c r="F909" s="4" t="s">
        <v>69</v>
      </c>
      <c r="G909" s="46">
        <v>0</v>
      </c>
      <c r="H909" s="125">
        <v>36</v>
      </c>
      <c r="I909" s="7">
        <v>3.5</v>
      </c>
      <c r="J909" s="8">
        <f t="shared" si="59"/>
        <v>126</v>
      </c>
      <c r="K909" s="8">
        <f t="shared" si="58"/>
        <v>8.82</v>
      </c>
      <c r="L909" s="8">
        <f t="shared" si="56"/>
        <v>134.82</v>
      </c>
      <c r="M909" s="8">
        <f t="shared" si="57"/>
        <v>134.82</v>
      </c>
      <c r="N909" s="7">
        <v>134.82</v>
      </c>
      <c r="O909" s="1">
        <v>0</v>
      </c>
      <c r="P909" s="1">
        <v>1</v>
      </c>
    </row>
    <row r="910" spans="1:16" ht="24" customHeight="1" x14ac:dyDescent="0.4">
      <c r="A910" s="2">
        <v>906</v>
      </c>
      <c r="B910" s="3">
        <v>6020005672</v>
      </c>
      <c r="C910" s="2" t="s">
        <v>2451</v>
      </c>
      <c r="D910" s="5" t="s">
        <v>2452</v>
      </c>
      <c r="E910" s="5" t="s">
        <v>2453</v>
      </c>
      <c r="F910" s="6" t="s">
        <v>21</v>
      </c>
      <c r="G910" s="46">
        <v>1498.02</v>
      </c>
      <c r="H910" s="125">
        <v>0</v>
      </c>
      <c r="I910" s="7">
        <v>3.5</v>
      </c>
      <c r="J910" s="8">
        <f t="shared" si="59"/>
        <v>0</v>
      </c>
      <c r="K910" s="8">
        <f t="shared" si="58"/>
        <v>0</v>
      </c>
      <c r="L910" s="8">
        <f t="shared" si="56"/>
        <v>0</v>
      </c>
      <c r="M910" s="8">
        <f t="shared" si="57"/>
        <v>1498.02</v>
      </c>
      <c r="N910" s="7">
        <v>1498.02</v>
      </c>
      <c r="O910" s="1">
        <v>1</v>
      </c>
      <c r="P910" s="1">
        <v>0</v>
      </c>
    </row>
    <row r="911" spans="1:16" ht="24" customHeight="1" x14ac:dyDescent="0.4">
      <c r="A911" s="2">
        <v>907</v>
      </c>
      <c r="B911" s="3">
        <v>6020005673</v>
      </c>
      <c r="C911" s="2" t="s">
        <v>2454</v>
      </c>
      <c r="D911" s="5" t="s">
        <v>2455</v>
      </c>
      <c r="E911" s="5" t="s">
        <v>2456</v>
      </c>
      <c r="F911" s="6" t="s">
        <v>3363</v>
      </c>
      <c r="G911" s="46">
        <v>1003.67</v>
      </c>
      <c r="H911" s="125">
        <v>23</v>
      </c>
      <c r="I911" s="7">
        <v>3.5</v>
      </c>
      <c r="J911" s="8">
        <f t="shared" si="59"/>
        <v>80.5</v>
      </c>
      <c r="K911" s="8">
        <f t="shared" si="58"/>
        <v>5.6350000000000007</v>
      </c>
      <c r="L911" s="8">
        <f t="shared" si="56"/>
        <v>86.14</v>
      </c>
      <c r="M911" s="8">
        <f t="shared" si="57"/>
        <v>1089.81</v>
      </c>
      <c r="N911" s="7">
        <v>1089.81</v>
      </c>
      <c r="O911" s="1">
        <v>0</v>
      </c>
      <c r="P911" s="1">
        <v>1</v>
      </c>
    </row>
    <row r="912" spans="1:16" ht="24" customHeight="1" x14ac:dyDescent="0.4">
      <c r="A912" s="2">
        <v>908</v>
      </c>
      <c r="B912" s="3">
        <v>6020005674</v>
      </c>
      <c r="C912" s="2" t="s">
        <v>2457</v>
      </c>
      <c r="D912" s="5" t="s">
        <v>2458</v>
      </c>
      <c r="E912" s="5" t="s">
        <v>2456</v>
      </c>
      <c r="F912" s="6" t="s">
        <v>3349</v>
      </c>
      <c r="G912" s="46">
        <v>194.76</v>
      </c>
      <c r="H912" s="125">
        <v>3</v>
      </c>
      <c r="I912" s="7">
        <v>3.5</v>
      </c>
      <c r="J912" s="8">
        <f t="shared" si="59"/>
        <v>10.5</v>
      </c>
      <c r="K912" s="8">
        <f t="shared" si="58"/>
        <v>0.7350000000000001</v>
      </c>
      <c r="L912" s="8">
        <f t="shared" si="56"/>
        <v>11.24</v>
      </c>
      <c r="M912" s="8">
        <f t="shared" si="57"/>
        <v>206</v>
      </c>
      <c r="N912" s="7">
        <v>206</v>
      </c>
      <c r="O912" s="1">
        <v>1</v>
      </c>
      <c r="P912" s="1">
        <v>0</v>
      </c>
    </row>
    <row r="913" spans="1:16" ht="24" customHeight="1" x14ac:dyDescent="0.4">
      <c r="A913" s="2">
        <v>909</v>
      </c>
      <c r="B913" s="3">
        <v>6020005675</v>
      </c>
      <c r="C913" s="2" t="s">
        <v>2459</v>
      </c>
      <c r="D913" s="5" t="s">
        <v>2460</v>
      </c>
      <c r="E913" s="5" t="s">
        <v>2461</v>
      </c>
      <c r="F913" s="6" t="s">
        <v>3369</v>
      </c>
      <c r="G913" s="46">
        <v>340.82</v>
      </c>
      <c r="H913" s="125">
        <v>5</v>
      </c>
      <c r="I913" s="7">
        <v>3.5</v>
      </c>
      <c r="J913" s="8">
        <f t="shared" si="59"/>
        <v>17.5</v>
      </c>
      <c r="K913" s="8">
        <f t="shared" si="58"/>
        <v>1.2250000000000001</v>
      </c>
      <c r="L913" s="8">
        <f t="shared" si="56"/>
        <v>18.73</v>
      </c>
      <c r="M913" s="8">
        <f t="shared" si="57"/>
        <v>359.55</v>
      </c>
      <c r="N913" s="7">
        <v>359.55</v>
      </c>
      <c r="O913" s="1">
        <v>0</v>
      </c>
      <c r="P913" s="1">
        <v>1</v>
      </c>
    </row>
    <row r="914" spans="1:16" ht="24" customHeight="1" x14ac:dyDescent="0.4">
      <c r="A914" s="2">
        <v>910</v>
      </c>
      <c r="B914" s="3">
        <v>6020005676</v>
      </c>
      <c r="C914" s="2" t="s">
        <v>2462</v>
      </c>
      <c r="D914" s="5" t="s">
        <v>2463</v>
      </c>
      <c r="E914" s="5" t="s">
        <v>2464</v>
      </c>
      <c r="F914" s="6" t="s">
        <v>3347</v>
      </c>
      <c r="G914" s="46">
        <v>883.85</v>
      </c>
      <c r="H914" s="125">
        <v>21</v>
      </c>
      <c r="I914" s="7">
        <v>3.5</v>
      </c>
      <c r="J914" s="8">
        <f t="shared" si="59"/>
        <v>73.5</v>
      </c>
      <c r="K914" s="8">
        <f t="shared" si="58"/>
        <v>5.1450000000000005</v>
      </c>
      <c r="L914" s="8">
        <f t="shared" si="56"/>
        <v>78.650000000000006</v>
      </c>
      <c r="M914" s="8">
        <f t="shared" si="57"/>
        <v>962.5</v>
      </c>
      <c r="N914" s="7">
        <v>962.5</v>
      </c>
      <c r="O914" s="1">
        <v>1</v>
      </c>
      <c r="P914" s="1">
        <v>0</v>
      </c>
    </row>
    <row r="915" spans="1:16" ht="24" customHeight="1" x14ac:dyDescent="0.4">
      <c r="A915" s="2">
        <v>911</v>
      </c>
      <c r="B915" s="3">
        <v>6020005677</v>
      </c>
      <c r="C915" s="2" t="s">
        <v>2465</v>
      </c>
      <c r="D915" s="5" t="s">
        <v>2466</v>
      </c>
      <c r="E915" s="5" t="s">
        <v>2467</v>
      </c>
      <c r="F915" s="6" t="s">
        <v>3347</v>
      </c>
      <c r="G915" s="46">
        <v>67.45</v>
      </c>
      <c r="H915" s="125">
        <v>2</v>
      </c>
      <c r="I915" s="7">
        <v>3.5</v>
      </c>
      <c r="J915" s="8">
        <f t="shared" si="59"/>
        <v>7</v>
      </c>
      <c r="K915" s="8">
        <f t="shared" si="58"/>
        <v>0.49000000000000005</v>
      </c>
      <c r="L915" s="8">
        <f t="shared" si="56"/>
        <v>7.49</v>
      </c>
      <c r="M915" s="8">
        <f t="shared" si="57"/>
        <v>74.94</v>
      </c>
      <c r="N915" s="7">
        <v>74.94</v>
      </c>
      <c r="O915" s="1">
        <v>0</v>
      </c>
      <c r="P915" s="1">
        <v>1</v>
      </c>
    </row>
    <row r="916" spans="1:16" ht="24" customHeight="1" x14ac:dyDescent="0.4">
      <c r="A916" s="2">
        <v>912</v>
      </c>
      <c r="B916" s="3">
        <v>6020005678</v>
      </c>
      <c r="C916" s="2" t="s">
        <v>2468</v>
      </c>
      <c r="D916" s="5" t="s">
        <v>2469</v>
      </c>
      <c r="E916" s="5" t="s">
        <v>2470</v>
      </c>
      <c r="F916" s="6" t="s">
        <v>3347</v>
      </c>
      <c r="G916" s="46">
        <v>430.72</v>
      </c>
      <c r="H916" s="125">
        <v>8</v>
      </c>
      <c r="I916" s="7">
        <v>3.5</v>
      </c>
      <c r="J916" s="8">
        <f t="shared" si="59"/>
        <v>28</v>
      </c>
      <c r="K916" s="8">
        <f t="shared" si="58"/>
        <v>1.9600000000000002</v>
      </c>
      <c r="L916" s="8">
        <f t="shared" si="56"/>
        <v>29.96</v>
      </c>
      <c r="M916" s="8">
        <f t="shared" si="57"/>
        <v>460.68</v>
      </c>
      <c r="N916" s="7">
        <v>460.66800000000001</v>
      </c>
      <c r="O916" s="1">
        <v>1</v>
      </c>
      <c r="P916" s="1">
        <v>0</v>
      </c>
    </row>
    <row r="917" spans="1:16" ht="24" customHeight="1" x14ac:dyDescent="0.4">
      <c r="A917" s="2">
        <v>913</v>
      </c>
      <c r="B917" s="3">
        <v>6020005679</v>
      </c>
      <c r="C917" s="2" t="s">
        <v>2471</v>
      </c>
      <c r="D917" s="5" t="s">
        <v>2472</v>
      </c>
      <c r="E917" s="5" t="s">
        <v>2473</v>
      </c>
      <c r="F917" s="6" t="s">
        <v>3347</v>
      </c>
      <c r="G917" s="46">
        <v>531.83000000000004</v>
      </c>
      <c r="H917" s="125">
        <v>9</v>
      </c>
      <c r="I917" s="7">
        <v>3.5</v>
      </c>
      <c r="J917" s="8">
        <f t="shared" si="59"/>
        <v>31.5</v>
      </c>
      <c r="K917" s="8">
        <f t="shared" si="58"/>
        <v>2.2050000000000001</v>
      </c>
      <c r="L917" s="8">
        <f t="shared" si="56"/>
        <v>33.71</v>
      </c>
      <c r="M917" s="8">
        <f t="shared" si="57"/>
        <v>565.54000000000008</v>
      </c>
      <c r="N917" s="7">
        <v>565.54</v>
      </c>
      <c r="O917" s="1">
        <v>0</v>
      </c>
      <c r="P917" s="1">
        <v>1</v>
      </c>
    </row>
    <row r="918" spans="1:16" ht="24" customHeight="1" x14ac:dyDescent="0.4">
      <c r="A918" s="2">
        <v>914</v>
      </c>
      <c r="B918" s="3">
        <v>6020005680</v>
      </c>
      <c r="C918" s="2" t="s">
        <v>2474</v>
      </c>
      <c r="D918" s="5" t="s">
        <v>2475</v>
      </c>
      <c r="E918" s="5" t="s">
        <v>2476</v>
      </c>
      <c r="F918" s="4" t="s">
        <v>69</v>
      </c>
      <c r="G918" s="46">
        <v>0</v>
      </c>
      <c r="H918" s="125">
        <v>18</v>
      </c>
      <c r="I918" s="7">
        <v>3.5</v>
      </c>
      <c r="J918" s="8">
        <f t="shared" si="59"/>
        <v>63</v>
      </c>
      <c r="K918" s="8">
        <f t="shared" si="58"/>
        <v>4.41</v>
      </c>
      <c r="L918" s="8">
        <f t="shared" si="56"/>
        <v>67.41</v>
      </c>
      <c r="M918" s="8">
        <f t="shared" si="57"/>
        <v>67.41</v>
      </c>
      <c r="N918" s="7">
        <v>67.41</v>
      </c>
      <c r="O918" s="1">
        <v>1</v>
      </c>
      <c r="P918" s="1">
        <v>0</v>
      </c>
    </row>
    <row r="919" spans="1:16" ht="24" customHeight="1" x14ac:dyDescent="0.4">
      <c r="A919" s="2">
        <v>915</v>
      </c>
      <c r="B919" s="3">
        <v>6020005681</v>
      </c>
      <c r="C919" s="2" t="s">
        <v>2477</v>
      </c>
      <c r="D919" s="5" t="s">
        <v>2478</v>
      </c>
      <c r="E919" s="5" t="s">
        <v>2479</v>
      </c>
      <c r="F919" s="4" t="s">
        <v>69</v>
      </c>
      <c r="G919" s="46">
        <v>0</v>
      </c>
      <c r="H919" s="125">
        <v>149</v>
      </c>
      <c r="I919" s="7">
        <v>3.5</v>
      </c>
      <c r="J919" s="8">
        <f t="shared" si="59"/>
        <v>521.5</v>
      </c>
      <c r="K919" s="8">
        <f t="shared" si="58"/>
        <v>36.505000000000003</v>
      </c>
      <c r="L919" s="8">
        <f t="shared" si="56"/>
        <v>558.01</v>
      </c>
      <c r="M919" s="8">
        <f t="shared" si="57"/>
        <v>558.01</v>
      </c>
      <c r="N919" s="7">
        <v>558.01</v>
      </c>
      <c r="O919" s="1">
        <v>0</v>
      </c>
      <c r="P919" s="1">
        <v>1</v>
      </c>
    </row>
    <row r="920" spans="1:16" ht="24" customHeight="1" x14ac:dyDescent="0.4">
      <c r="A920" s="2">
        <v>916</v>
      </c>
      <c r="B920" s="3">
        <v>6020005682</v>
      </c>
      <c r="C920" s="2" t="s">
        <v>2480</v>
      </c>
      <c r="D920" s="5" t="s">
        <v>2481</v>
      </c>
      <c r="E920" s="5" t="s">
        <v>2482</v>
      </c>
      <c r="F920" s="6" t="s">
        <v>3347</v>
      </c>
      <c r="G920" s="46">
        <v>786.47</v>
      </c>
      <c r="H920" s="125">
        <v>4</v>
      </c>
      <c r="I920" s="7">
        <v>3.5</v>
      </c>
      <c r="J920" s="8">
        <f t="shared" si="59"/>
        <v>14</v>
      </c>
      <c r="K920" s="8">
        <f t="shared" si="58"/>
        <v>0.98000000000000009</v>
      </c>
      <c r="L920" s="8">
        <f t="shared" si="56"/>
        <v>14.98</v>
      </c>
      <c r="M920" s="8">
        <f t="shared" si="57"/>
        <v>801.45</v>
      </c>
      <c r="N920" s="7">
        <v>801.45</v>
      </c>
      <c r="O920" s="1">
        <v>1</v>
      </c>
      <c r="P920" s="1">
        <v>0</v>
      </c>
    </row>
    <row r="921" spans="1:16" ht="24" customHeight="1" x14ac:dyDescent="0.4">
      <c r="A921" s="2">
        <v>917</v>
      </c>
      <c r="B921" s="3">
        <v>6020005683</v>
      </c>
      <c r="C921" s="2" t="s">
        <v>2483</v>
      </c>
      <c r="D921" s="5" t="s">
        <v>2484</v>
      </c>
      <c r="E921" s="5" t="s">
        <v>2485</v>
      </c>
      <c r="F921" s="6" t="s">
        <v>3370</v>
      </c>
      <c r="G921" s="46">
        <v>63.69</v>
      </c>
      <c r="H921" s="125">
        <v>2</v>
      </c>
      <c r="I921" s="7">
        <v>3.5</v>
      </c>
      <c r="J921" s="8">
        <f t="shared" si="59"/>
        <v>7</v>
      </c>
      <c r="K921" s="8">
        <f t="shared" si="58"/>
        <v>0.49000000000000005</v>
      </c>
      <c r="L921" s="8">
        <f t="shared" si="56"/>
        <v>7.49</v>
      </c>
      <c r="M921" s="8">
        <f t="shared" si="57"/>
        <v>71.179999999999993</v>
      </c>
      <c r="N921" s="7">
        <v>71.180000000000007</v>
      </c>
      <c r="O921" s="1">
        <v>0</v>
      </c>
      <c r="P921" s="1">
        <v>1</v>
      </c>
    </row>
    <row r="922" spans="1:16" ht="24" customHeight="1" x14ac:dyDescent="0.4">
      <c r="A922" s="2">
        <v>918</v>
      </c>
      <c r="B922" s="3">
        <v>6020005684</v>
      </c>
      <c r="C922" s="2" t="s">
        <v>2486</v>
      </c>
      <c r="D922" s="5" t="s">
        <v>2487</v>
      </c>
      <c r="E922" s="5" t="s">
        <v>2488</v>
      </c>
      <c r="F922" s="6" t="s">
        <v>3347</v>
      </c>
      <c r="G922" s="46">
        <v>221.01</v>
      </c>
      <c r="H922" s="125">
        <v>4</v>
      </c>
      <c r="I922" s="7">
        <v>3.5</v>
      </c>
      <c r="J922" s="8">
        <f t="shared" si="59"/>
        <v>14</v>
      </c>
      <c r="K922" s="8">
        <f t="shared" si="58"/>
        <v>0.98000000000000009</v>
      </c>
      <c r="L922" s="8">
        <f t="shared" si="56"/>
        <v>14.98</v>
      </c>
      <c r="M922" s="8">
        <f t="shared" si="57"/>
        <v>235.98999999999998</v>
      </c>
      <c r="N922" s="7">
        <v>235.99</v>
      </c>
      <c r="O922" s="1">
        <v>1</v>
      </c>
      <c r="P922" s="1">
        <v>0</v>
      </c>
    </row>
    <row r="923" spans="1:16" ht="24" customHeight="1" x14ac:dyDescent="0.4">
      <c r="A923" s="2">
        <v>919</v>
      </c>
      <c r="B923" s="3">
        <v>6020005685</v>
      </c>
      <c r="C923" s="2" t="s">
        <v>2489</v>
      </c>
      <c r="D923" s="5" t="s">
        <v>2490</v>
      </c>
      <c r="E923" s="5" t="s">
        <v>2491</v>
      </c>
      <c r="F923" s="6" t="s">
        <v>3347</v>
      </c>
      <c r="G923" s="46">
        <v>1438.11</v>
      </c>
      <c r="H923" s="125">
        <v>18</v>
      </c>
      <c r="I923" s="7">
        <v>3.5</v>
      </c>
      <c r="J923" s="8">
        <f t="shared" si="59"/>
        <v>63</v>
      </c>
      <c r="K923" s="8">
        <f t="shared" si="58"/>
        <v>4.41</v>
      </c>
      <c r="L923" s="8">
        <f t="shared" si="56"/>
        <v>67.41</v>
      </c>
      <c r="M923" s="8">
        <f t="shared" si="57"/>
        <v>1505.52</v>
      </c>
      <c r="N923" s="7">
        <v>1505.52</v>
      </c>
      <c r="O923" s="1">
        <v>0</v>
      </c>
      <c r="P923" s="1">
        <v>1</v>
      </c>
    </row>
    <row r="924" spans="1:16" ht="24" customHeight="1" x14ac:dyDescent="0.4">
      <c r="A924" s="2">
        <v>920</v>
      </c>
      <c r="B924" s="3">
        <v>6020005686</v>
      </c>
      <c r="C924" s="2" t="s">
        <v>2492</v>
      </c>
      <c r="D924" s="5" t="s">
        <v>2493</v>
      </c>
      <c r="E924" s="5" t="s">
        <v>2494</v>
      </c>
      <c r="F924" s="6" t="s">
        <v>3347</v>
      </c>
      <c r="G924" s="46">
        <v>404.49</v>
      </c>
      <c r="H924" s="125">
        <v>10</v>
      </c>
      <c r="I924" s="7">
        <v>3.5</v>
      </c>
      <c r="J924" s="8">
        <f t="shared" si="59"/>
        <v>35</v>
      </c>
      <c r="K924" s="8">
        <f t="shared" si="58"/>
        <v>2.4500000000000002</v>
      </c>
      <c r="L924" s="8">
        <f t="shared" si="56"/>
        <v>37.450000000000003</v>
      </c>
      <c r="M924" s="8">
        <f t="shared" si="57"/>
        <v>441.94</v>
      </c>
      <c r="N924" s="7">
        <v>441.94</v>
      </c>
      <c r="O924" s="1">
        <v>1</v>
      </c>
      <c r="P924" s="1">
        <v>0</v>
      </c>
    </row>
    <row r="925" spans="1:16" ht="24" customHeight="1" x14ac:dyDescent="0.4">
      <c r="A925" s="2">
        <v>921</v>
      </c>
      <c r="B925" s="3">
        <v>6020005687</v>
      </c>
      <c r="C925" s="2" t="s">
        <v>2495</v>
      </c>
      <c r="D925" s="5" t="s">
        <v>2496</v>
      </c>
      <c r="E925" s="5" t="s">
        <v>2497</v>
      </c>
      <c r="F925" s="6" t="s">
        <v>3347</v>
      </c>
      <c r="G925" s="46">
        <v>3037.22</v>
      </c>
      <c r="H925" s="125">
        <v>18</v>
      </c>
      <c r="I925" s="7">
        <v>3.5</v>
      </c>
      <c r="J925" s="8">
        <f t="shared" si="59"/>
        <v>63</v>
      </c>
      <c r="K925" s="8">
        <f t="shared" si="58"/>
        <v>4.41</v>
      </c>
      <c r="L925" s="8">
        <f t="shared" si="56"/>
        <v>67.41</v>
      </c>
      <c r="M925" s="8">
        <f t="shared" si="57"/>
        <v>3104.6299999999997</v>
      </c>
      <c r="N925" s="7">
        <v>3104.63</v>
      </c>
      <c r="O925" s="1">
        <v>0</v>
      </c>
      <c r="P925" s="1">
        <v>1</v>
      </c>
    </row>
    <row r="926" spans="1:16" ht="24" customHeight="1" x14ac:dyDescent="0.4">
      <c r="A926" s="2">
        <v>922</v>
      </c>
      <c r="B926" s="3">
        <v>6020005688</v>
      </c>
      <c r="C926" s="2" t="s">
        <v>2498</v>
      </c>
      <c r="D926" s="5" t="s">
        <v>2499</v>
      </c>
      <c r="E926" s="5" t="s">
        <v>2500</v>
      </c>
      <c r="F926" s="6" t="s">
        <v>3347</v>
      </c>
      <c r="G926" s="46">
        <v>258.44</v>
      </c>
      <c r="H926" s="125">
        <v>8</v>
      </c>
      <c r="I926" s="7">
        <v>3.5</v>
      </c>
      <c r="J926" s="8">
        <f t="shared" si="59"/>
        <v>28</v>
      </c>
      <c r="K926" s="8">
        <f t="shared" si="58"/>
        <v>1.9600000000000002</v>
      </c>
      <c r="L926" s="8">
        <f t="shared" si="56"/>
        <v>29.96</v>
      </c>
      <c r="M926" s="8">
        <f t="shared" si="57"/>
        <v>288.39999999999998</v>
      </c>
      <c r="N926" s="7">
        <v>288.39999999999998</v>
      </c>
      <c r="O926" s="1">
        <v>1</v>
      </c>
      <c r="P926" s="1">
        <v>0</v>
      </c>
    </row>
    <row r="927" spans="1:16" ht="24" customHeight="1" x14ac:dyDescent="0.4">
      <c r="A927" s="2">
        <v>923</v>
      </c>
      <c r="B927" s="3">
        <v>6020005689</v>
      </c>
      <c r="C927" s="2" t="s">
        <v>2501</v>
      </c>
      <c r="D927" s="5" t="s">
        <v>2502</v>
      </c>
      <c r="E927" s="5" t="s">
        <v>2503</v>
      </c>
      <c r="F927" s="6" t="s">
        <v>3347</v>
      </c>
      <c r="G927" s="46">
        <v>318.35000000000002</v>
      </c>
      <c r="H927" s="125">
        <v>7</v>
      </c>
      <c r="I927" s="7">
        <v>3.5</v>
      </c>
      <c r="J927" s="8">
        <f t="shared" si="59"/>
        <v>24.5</v>
      </c>
      <c r="K927" s="8">
        <f t="shared" si="58"/>
        <v>1.7150000000000001</v>
      </c>
      <c r="L927" s="8">
        <f t="shared" si="56"/>
        <v>26.220000000000002</v>
      </c>
      <c r="M927" s="8">
        <f t="shared" si="57"/>
        <v>344.57000000000005</v>
      </c>
      <c r="N927" s="7">
        <v>344.57</v>
      </c>
      <c r="O927" s="1">
        <v>0</v>
      </c>
      <c r="P927" s="1">
        <v>1</v>
      </c>
    </row>
    <row r="928" spans="1:16" ht="24" customHeight="1" x14ac:dyDescent="0.4">
      <c r="A928" s="2">
        <v>924</v>
      </c>
      <c r="B928" s="3">
        <v>6020005690</v>
      </c>
      <c r="C928" s="2" t="s">
        <v>2504</v>
      </c>
      <c r="D928" s="5" t="s">
        <v>2505</v>
      </c>
      <c r="E928" s="5" t="s">
        <v>2506</v>
      </c>
      <c r="F928" s="6" t="s">
        <v>3358</v>
      </c>
      <c r="G928" s="46">
        <v>602.98</v>
      </c>
      <c r="H928" s="125">
        <v>19</v>
      </c>
      <c r="I928" s="7">
        <v>3.5</v>
      </c>
      <c r="J928" s="8">
        <f t="shared" si="59"/>
        <v>66.5</v>
      </c>
      <c r="K928" s="8">
        <f t="shared" si="58"/>
        <v>4.6550000000000002</v>
      </c>
      <c r="L928" s="8">
        <f t="shared" si="56"/>
        <v>71.160000000000011</v>
      </c>
      <c r="M928" s="8">
        <f t="shared" si="57"/>
        <v>674.14</v>
      </c>
      <c r="N928" s="7">
        <v>674.14</v>
      </c>
      <c r="O928" s="1">
        <v>1</v>
      </c>
      <c r="P928" s="1">
        <v>0</v>
      </c>
    </row>
    <row r="929" spans="1:16" ht="24" customHeight="1" x14ac:dyDescent="0.4">
      <c r="A929" s="2">
        <v>925</v>
      </c>
      <c r="B929" s="3">
        <v>6020005691</v>
      </c>
      <c r="C929" s="2" t="s">
        <v>2507</v>
      </c>
      <c r="D929" s="5" t="s">
        <v>1660</v>
      </c>
      <c r="E929" s="5" t="s">
        <v>2508</v>
      </c>
      <c r="F929" s="6" t="s">
        <v>69</v>
      </c>
      <c r="G929" s="46">
        <v>0</v>
      </c>
      <c r="H929" s="125">
        <v>46</v>
      </c>
      <c r="I929" s="7">
        <v>3.5</v>
      </c>
      <c r="J929" s="8">
        <f t="shared" si="59"/>
        <v>161</v>
      </c>
      <c r="K929" s="8">
        <f t="shared" si="58"/>
        <v>11.270000000000001</v>
      </c>
      <c r="L929" s="8">
        <f t="shared" si="56"/>
        <v>172.27</v>
      </c>
      <c r="M929" s="8">
        <f t="shared" si="57"/>
        <v>172.27</v>
      </c>
      <c r="N929" s="7">
        <v>172.27</v>
      </c>
      <c r="O929" s="1">
        <v>0</v>
      </c>
      <c r="P929" s="1">
        <v>1</v>
      </c>
    </row>
    <row r="930" spans="1:16" ht="24" customHeight="1" x14ac:dyDescent="0.4">
      <c r="C930" s="12"/>
      <c r="M930" s="11"/>
      <c r="O930" s="1"/>
      <c r="P930" s="1"/>
    </row>
    <row r="931" spans="1:16" ht="24" customHeight="1" x14ac:dyDescent="0.4">
      <c r="C931" s="12"/>
      <c r="G931" s="49">
        <f>SUM(G5:G929)</f>
        <v>754926.63999999897</v>
      </c>
      <c r="H931" s="15">
        <f>SUM(H5:H929)</f>
        <v>30857</v>
      </c>
      <c r="I931" s="15"/>
      <c r="J931" s="15">
        <f>SUM(J5:J929)</f>
        <v>108124.5</v>
      </c>
      <c r="K931" s="15">
        <f>SUM(K5:K929)</f>
        <v>7568.7149999999892</v>
      </c>
      <c r="L931" s="15">
        <f>SUM(L5:L930)</f>
        <v>115695.39000000014</v>
      </c>
      <c r="M931" s="19">
        <f>SUM(M5:M929)</f>
        <v>870622.02999999921</v>
      </c>
      <c r="N931" s="15">
        <f>SUM(N5:N929)</f>
        <v>870622.03399999917</v>
      </c>
      <c r="O931" s="1"/>
      <c r="P931" s="1"/>
    </row>
    <row r="932" spans="1:16" ht="24.75" customHeight="1" thickBot="1" x14ac:dyDescent="0.45">
      <c r="C932" s="12"/>
      <c r="J932" s="15"/>
      <c r="L932" s="25">
        <f>SUM(G931+L931)</f>
        <v>870622.0299999991</v>
      </c>
      <c r="M932" s="22">
        <f>754926.64+115695.39</f>
        <v>870622.03</v>
      </c>
      <c r="N932" s="31">
        <f>N931-P931</f>
        <v>870622.03399999917</v>
      </c>
      <c r="O932" s="1"/>
      <c r="P932" s="1"/>
    </row>
    <row r="933" spans="1:16" ht="24.75" customHeight="1" thickBot="1" x14ac:dyDescent="0.45">
      <c r="C933" s="12"/>
      <c r="N933" s="31"/>
      <c r="O933" s="1"/>
      <c r="P933" s="1"/>
    </row>
    <row r="934" spans="1:16" x14ac:dyDescent="0.4">
      <c r="C934" s="12"/>
      <c r="O934" s="1"/>
      <c r="P934" s="1"/>
    </row>
    <row r="935" spans="1:16" x14ac:dyDescent="0.4">
      <c r="C935" s="12"/>
      <c r="M935" s="130"/>
      <c r="N935" s="130"/>
      <c r="O935" s="1"/>
      <c r="P935" s="1"/>
    </row>
    <row r="936" spans="1:16" x14ac:dyDescent="0.4">
      <c r="C936" s="12"/>
      <c r="O936" s="1"/>
      <c r="P936" s="1"/>
    </row>
    <row r="937" spans="1:16" x14ac:dyDescent="0.4">
      <c r="C937" s="12"/>
      <c r="O937" s="1"/>
      <c r="P937" s="1"/>
    </row>
    <row r="938" spans="1:16" x14ac:dyDescent="0.4">
      <c r="C938" s="12"/>
      <c r="J938" s="12" t="s">
        <v>3836</v>
      </c>
      <c r="O938" s="1"/>
      <c r="P938" s="1"/>
    </row>
    <row r="939" spans="1:16" x14ac:dyDescent="0.4">
      <c r="C939" s="12"/>
      <c r="O939" s="1"/>
      <c r="P939" s="1"/>
    </row>
    <row r="940" spans="1:16" x14ac:dyDescent="0.4">
      <c r="C940" s="12"/>
      <c r="O940" s="1"/>
      <c r="P940" s="1"/>
    </row>
    <row r="941" spans="1:16" x14ac:dyDescent="0.4">
      <c r="C941" s="12"/>
      <c r="O941" s="1"/>
      <c r="P941" s="1"/>
    </row>
    <row r="942" spans="1:16" x14ac:dyDescent="0.4">
      <c r="C942" s="12"/>
      <c r="O942" s="1"/>
      <c r="P942" s="1"/>
    </row>
    <row r="943" spans="1:16" x14ac:dyDescent="0.4">
      <c r="C943" s="12"/>
      <c r="O943" s="1"/>
      <c r="P943" s="1"/>
    </row>
    <row r="944" spans="1:16" x14ac:dyDescent="0.4">
      <c r="C944" s="12"/>
      <c r="O944" s="1"/>
      <c r="P944" s="1"/>
    </row>
    <row r="945" spans="3:16" x14ac:dyDescent="0.4">
      <c r="C945" s="12"/>
      <c r="O945" s="1"/>
      <c r="P945" s="1"/>
    </row>
    <row r="946" spans="3:16" x14ac:dyDescent="0.4">
      <c r="C946" s="12"/>
      <c r="O946" s="1"/>
      <c r="P946" s="1"/>
    </row>
    <row r="947" spans="3:16" x14ac:dyDescent="0.4">
      <c r="C947" s="12"/>
      <c r="O947" s="1"/>
      <c r="P947" s="1"/>
    </row>
    <row r="948" spans="3:16" x14ac:dyDescent="0.4">
      <c r="C948" s="12"/>
      <c r="O948" s="1"/>
      <c r="P948" s="1"/>
    </row>
    <row r="949" spans="3:16" x14ac:dyDescent="0.4">
      <c r="C949" s="12"/>
      <c r="O949" s="1"/>
      <c r="P949" s="1"/>
    </row>
    <row r="950" spans="3:16" x14ac:dyDescent="0.4">
      <c r="C950" s="12"/>
      <c r="O950" s="1"/>
      <c r="P950" s="1"/>
    </row>
    <row r="951" spans="3:16" x14ac:dyDescent="0.4">
      <c r="C951" s="12"/>
      <c r="O951" s="1"/>
      <c r="P951" s="1"/>
    </row>
    <row r="952" spans="3:16" x14ac:dyDescent="0.4">
      <c r="C952" s="12"/>
      <c r="O952" s="1"/>
      <c r="P952" s="1"/>
    </row>
    <row r="953" spans="3:16" x14ac:dyDescent="0.4">
      <c r="C953" s="12"/>
      <c r="O953" s="1"/>
      <c r="P953" s="1"/>
    </row>
    <row r="954" spans="3:16" x14ac:dyDescent="0.4">
      <c r="C954" s="12"/>
      <c r="O954" s="1"/>
      <c r="P954" s="1"/>
    </row>
    <row r="955" spans="3:16" x14ac:dyDescent="0.4">
      <c r="C955" s="12"/>
      <c r="O955" s="1"/>
      <c r="P955" s="1"/>
    </row>
    <row r="956" spans="3:16" x14ac:dyDescent="0.4">
      <c r="C956" s="12"/>
      <c r="O956" s="1"/>
      <c r="P956" s="1"/>
    </row>
    <row r="957" spans="3:16" x14ac:dyDescent="0.4">
      <c r="C957" s="12"/>
      <c r="O957" s="1"/>
      <c r="P957" s="1"/>
    </row>
    <row r="958" spans="3:16" x14ac:dyDescent="0.4">
      <c r="C958" s="12"/>
      <c r="O958" s="1"/>
      <c r="P958" s="1"/>
    </row>
    <row r="959" spans="3:16" x14ac:dyDescent="0.4">
      <c r="C959" s="12"/>
      <c r="O959" s="1"/>
      <c r="P959" s="1"/>
    </row>
    <row r="960" spans="3:16" x14ac:dyDescent="0.4">
      <c r="C960" s="12"/>
      <c r="O960" s="1"/>
      <c r="P960" s="1"/>
    </row>
    <row r="961" spans="3:16" x14ac:dyDescent="0.4">
      <c r="C961" s="12"/>
      <c r="O961" s="1"/>
      <c r="P961" s="1"/>
    </row>
    <row r="962" spans="3:16" x14ac:dyDescent="0.4">
      <c r="C962" s="12"/>
      <c r="O962" s="1"/>
      <c r="P962" s="1"/>
    </row>
    <row r="963" spans="3:16" x14ac:dyDescent="0.4">
      <c r="C963" s="12"/>
      <c r="O963" s="1"/>
      <c r="P963" s="1"/>
    </row>
    <row r="964" spans="3:16" x14ac:dyDescent="0.4">
      <c r="C964" s="12"/>
      <c r="O964" s="1"/>
      <c r="P964" s="1"/>
    </row>
    <row r="965" spans="3:16" x14ac:dyDescent="0.4">
      <c r="C965" s="12"/>
      <c r="O965" s="1"/>
      <c r="P965" s="1"/>
    </row>
    <row r="966" spans="3:16" x14ac:dyDescent="0.4">
      <c r="C966" s="12"/>
      <c r="O966" s="1"/>
      <c r="P966" s="1"/>
    </row>
    <row r="967" spans="3:16" x14ac:dyDescent="0.4">
      <c r="C967" s="12"/>
      <c r="O967" s="1"/>
      <c r="P967" s="1"/>
    </row>
    <row r="968" spans="3:16" x14ac:dyDescent="0.4">
      <c r="C968" s="12"/>
      <c r="O968" s="1"/>
      <c r="P968" s="1"/>
    </row>
    <row r="969" spans="3:16" x14ac:dyDescent="0.4">
      <c r="C969" s="12"/>
      <c r="O969" s="1"/>
      <c r="P969" s="1"/>
    </row>
    <row r="970" spans="3:16" x14ac:dyDescent="0.4">
      <c r="C970" s="12"/>
      <c r="O970" s="1"/>
      <c r="P970" s="1"/>
    </row>
    <row r="971" spans="3:16" x14ac:dyDescent="0.4">
      <c r="C971" s="12"/>
      <c r="O971" s="1"/>
      <c r="P971" s="1"/>
    </row>
    <row r="972" spans="3:16" x14ac:dyDescent="0.4">
      <c r="C972" s="12"/>
      <c r="O972" s="1"/>
      <c r="P972" s="1"/>
    </row>
    <row r="973" spans="3:16" x14ac:dyDescent="0.4">
      <c r="C973" s="12"/>
      <c r="O973" s="1"/>
      <c r="P973" s="1"/>
    </row>
    <row r="974" spans="3:16" x14ac:dyDescent="0.4">
      <c r="C974" s="12"/>
      <c r="O974" s="1"/>
      <c r="P974" s="1"/>
    </row>
    <row r="975" spans="3:16" x14ac:dyDescent="0.4">
      <c r="C975" s="12"/>
      <c r="O975" s="1"/>
      <c r="P975" s="1"/>
    </row>
    <row r="976" spans="3:16" x14ac:dyDescent="0.4">
      <c r="C976" s="12"/>
      <c r="O976" s="1"/>
      <c r="P976" s="1"/>
    </row>
    <row r="977" spans="3:16" x14ac:dyDescent="0.4">
      <c r="C977" s="12"/>
      <c r="O977" s="1"/>
      <c r="P977" s="1"/>
    </row>
    <row r="978" spans="3:16" x14ac:dyDescent="0.4">
      <c r="C978" s="12"/>
      <c r="O978" s="1"/>
      <c r="P978" s="1"/>
    </row>
    <row r="979" spans="3:16" x14ac:dyDescent="0.4">
      <c r="C979" s="12"/>
      <c r="O979" s="1"/>
      <c r="P979" s="1"/>
    </row>
    <row r="980" spans="3:16" x14ac:dyDescent="0.4">
      <c r="C980" s="12"/>
      <c r="O980" s="1"/>
      <c r="P980" s="1"/>
    </row>
    <row r="981" spans="3:16" x14ac:dyDescent="0.4">
      <c r="C981" s="12"/>
      <c r="O981" s="1"/>
      <c r="P981" s="1"/>
    </row>
    <row r="982" spans="3:16" x14ac:dyDescent="0.4">
      <c r="C982" s="12"/>
      <c r="O982" s="1"/>
      <c r="P982" s="1"/>
    </row>
    <row r="983" spans="3:16" x14ac:dyDescent="0.4">
      <c r="C983" s="12"/>
      <c r="O983" s="1"/>
      <c r="P983" s="1"/>
    </row>
    <row r="984" spans="3:16" x14ac:dyDescent="0.4">
      <c r="C984" s="12"/>
      <c r="O984" s="1"/>
      <c r="P984" s="1"/>
    </row>
    <row r="985" spans="3:16" x14ac:dyDescent="0.4">
      <c r="C985" s="12"/>
      <c r="O985" s="1"/>
      <c r="P985" s="1"/>
    </row>
    <row r="986" spans="3:16" x14ac:dyDescent="0.4">
      <c r="O986" s="1"/>
      <c r="P986" s="1"/>
    </row>
    <row r="987" spans="3:16" x14ac:dyDescent="0.4">
      <c r="O987" s="1"/>
      <c r="P987" s="1"/>
    </row>
    <row r="988" spans="3:16" x14ac:dyDescent="0.4">
      <c r="O988" s="1"/>
      <c r="P988" s="1"/>
    </row>
    <row r="989" spans="3:16" x14ac:dyDescent="0.4">
      <c r="O989" s="1"/>
      <c r="P989" s="1"/>
    </row>
    <row r="990" spans="3:16" x14ac:dyDescent="0.4">
      <c r="O990" s="1"/>
      <c r="P990" s="1"/>
    </row>
    <row r="991" spans="3:16" x14ac:dyDescent="0.4">
      <c r="O991" s="1"/>
      <c r="P991" s="1"/>
    </row>
    <row r="992" spans="3:16" x14ac:dyDescent="0.4">
      <c r="O992" s="1"/>
      <c r="P992" s="1"/>
    </row>
    <row r="993" spans="15:16" x14ac:dyDescent="0.4">
      <c r="O993" s="1"/>
      <c r="P993" s="1"/>
    </row>
    <row r="994" spans="15:16" x14ac:dyDescent="0.4">
      <c r="O994" s="1"/>
      <c r="P994" s="1"/>
    </row>
    <row r="995" spans="15:16" x14ac:dyDescent="0.4">
      <c r="O995" s="1"/>
      <c r="P995" s="1"/>
    </row>
    <row r="996" spans="15:16" x14ac:dyDescent="0.4">
      <c r="O996" s="1"/>
      <c r="P996" s="1"/>
    </row>
    <row r="997" spans="15:16" x14ac:dyDescent="0.4">
      <c r="O997" s="1"/>
      <c r="P997" s="1"/>
    </row>
    <row r="998" spans="15:16" x14ac:dyDescent="0.4">
      <c r="O998" s="1"/>
      <c r="P998" s="1"/>
    </row>
    <row r="999" spans="15:16" x14ac:dyDescent="0.4">
      <c r="O999" s="1"/>
      <c r="P999" s="1"/>
    </row>
    <row r="1000" spans="15:16" x14ac:dyDescent="0.4">
      <c r="O1000" s="1"/>
      <c r="P1000" s="1"/>
    </row>
    <row r="1001" spans="15:16" x14ac:dyDescent="0.4">
      <c r="O1001" s="1"/>
      <c r="P1001" s="1"/>
    </row>
    <row r="1002" spans="15:16" x14ac:dyDescent="0.4">
      <c r="O1002" s="1"/>
      <c r="P1002" s="1"/>
    </row>
    <row r="1003" spans="15:16" x14ac:dyDescent="0.4">
      <c r="O1003" s="1"/>
      <c r="P1003" s="1"/>
    </row>
    <row r="1004" spans="15:16" x14ac:dyDescent="0.4">
      <c r="O1004" s="1"/>
      <c r="P1004" s="1"/>
    </row>
    <row r="1005" spans="15:16" x14ac:dyDescent="0.4">
      <c r="O1005" s="1"/>
      <c r="P1005" s="1"/>
    </row>
    <row r="1006" spans="15:16" x14ac:dyDescent="0.4">
      <c r="O1006" s="1"/>
      <c r="P1006" s="1"/>
    </row>
    <row r="1007" spans="15:16" x14ac:dyDescent="0.4">
      <c r="O1007" s="1"/>
      <c r="P1007" s="1"/>
    </row>
    <row r="1008" spans="15:16" x14ac:dyDescent="0.4">
      <c r="O1008" s="1"/>
      <c r="P1008" s="1"/>
    </row>
    <row r="1009" spans="15:16" x14ac:dyDescent="0.4">
      <c r="O1009" s="1"/>
      <c r="P1009" s="1"/>
    </row>
    <row r="1010" spans="15:16" x14ac:dyDescent="0.4">
      <c r="O1010" s="1"/>
      <c r="P1010" s="1"/>
    </row>
    <row r="1011" spans="15:16" x14ac:dyDescent="0.4">
      <c r="O1011" s="1"/>
      <c r="P1011" s="1"/>
    </row>
    <row r="1012" spans="15:16" x14ac:dyDescent="0.4">
      <c r="O1012" s="1"/>
      <c r="P1012" s="1"/>
    </row>
    <row r="1013" spans="15:16" x14ac:dyDescent="0.4">
      <c r="O1013" s="1"/>
      <c r="P1013" s="1"/>
    </row>
    <row r="1014" spans="15:16" x14ac:dyDescent="0.4">
      <c r="O1014" s="1"/>
      <c r="P1014" s="1"/>
    </row>
    <row r="1015" spans="15:16" x14ac:dyDescent="0.4">
      <c r="O1015" s="1"/>
      <c r="P1015" s="1"/>
    </row>
    <row r="1016" spans="15:16" x14ac:dyDescent="0.4">
      <c r="O1016" s="1"/>
      <c r="P1016" s="1"/>
    </row>
    <row r="1017" spans="15:16" x14ac:dyDescent="0.4">
      <c r="O1017" s="1"/>
      <c r="P1017" s="1"/>
    </row>
    <row r="1018" spans="15:16" x14ac:dyDescent="0.4">
      <c r="O1018" s="1"/>
      <c r="P1018" s="1"/>
    </row>
    <row r="1019" spans="15:16" x14ac:dyDescent="0.4">
      <c r="O1019" s="1"/>
      <c r="P1019" s="1"/>
    </row>
    <row r="1020" spans="15:16" x14ac:dyDescent="0.4">
      <c r="O1020" s="1"/>
      <c r="P1020" s="1"/>
    </row>
    <row r="1021" spans="15:16" x14ac:dyDescent="0.4">
      <c r="O1021" s="1"/>
      <c r="P1021" s="1"/>
    </row>
    <row r="1022" spans="15:16" x14ac:dyDescent="0.4">
      <c r="O1022" s="1"/>
      <c r="P1022" s="1"/>
    </row>
    <row r="1023" spans="15:16" x14ac:dyDescent="0.4">
      <c r="O1023" s="1"/>
      <c r="P1023" s="1"/>
    </row>
    <row r="1024" spans="15:16" x14ac:dyDescent="0.4">
      <c r="O1024" s="1"/>
      <c r="P1024" s="1"/>
    </row>
    <row r="1025" spans="15:16" x14ac:dyDescent="0.4">
      <c r="O1025" s="1"/>
      <c r="P1025" s="1"/>
    </row>
    <row r="1026" spans="15:16" x14ac:dyDescent="0.4">
      <c r="O1026" s="1"/>
      <c r="P1026" s="1"/>
    </row>
    <row r="1027" spans="15:16" x14ac:dyDescent="0.4">
      <c r="O1027" s="1"/>
      <c r="P1027" s="1"/>
    </row>
    <row r="1028" spans="15:16" x14ac:dyDescent="0.4">
      <c r="O1028" s="1"/>
      <c r="P1028" s="1"/>
    </row>
    <row r="1029" spans="15:16" x14ac:dyDescent="0.4">
      <c r="O1029" s="1"/>
      <c r="P1029" s="1"/>
    </row>
    <row r="1030" spans="15:16" x14ac:dyDescent="0.4">
      <c r="O1030" s="1"/>
      <c r="P1030" s="1"/>
    </row>
    <row r="1031" spans="15:16" x14ac:dyDescent="0.4">
      <c r="O1031" s="1"/>
      <c r="P1031" s="1"/>
    </row>
    <row r="1032" spans="15:16" x14ac:dyDescent="0.4">
      <c r="O1032" s="1"/>
      <c r="P1032" s="1"/>
    </row>
    <row r="1033" spans="15:16" x14ac:dyDescent="0.4">
      <c r="O1033" s="1"/>
      <c r="P1033" s="1"/>
    </row>
    <row r="1034" spans="15:16" x14ac:dyDescent="0.4">
      <c r="O1034" s="1"/>
      <c r="P1034" s="1"/>
    </row>
    <row r="1035" spans="15:16" x14ac:dyDescent="0.4">
      <c r="O1035" s="1"/>
      <c r="P1035" s="1"/>
    </row>
    <row r="1036" spans="15:16" x14ac:dyDescent="0.4">
      <c r="O1036" s="1"/>
      <c r="P1036" s="1"/>
    </row>
    <row r="1037" spans="15:16" x14ac:dyDescent="0.4">
      <c r="O1037" s="1"/>
      <c r="P1037" s="1"/>
    </row>
    <row r="1038" spans="15:16" x14ac:dyDescent="0.4">
      <c r="O1038" s="1"/>
      <c r="P1038" s="1"/>
    </row>
    <row r="1039" spans="15:16" x14ac:dyDescent="0.4">
      <c r="O1039" s="1"/>
      <c r="P1039" s="1"/>
    </row>
    <row r="1040" spans="15:16" x14ac:dyDescent="0.4">
      <c r="O1040" s="1"/>
      <c r="P1040" s="1"/>
    </row>
    <row r="1041" spans="15:16" x14ac:dyDescent="0.4">
      <c r="O1041" s="1"/>
      <c r="P1041" s="1"/>
    </row>
    <row r="1042" spans="15:16" x14ac:dyDescent="0.4">
      <c r="O1042" s="1"/>
      <c r="P1042" s="1"/>
    </row>
    <row r="1043" spans="15:16" x14ac:dyDescent="0.4">
      <c r="O1043" s="1"/>
      <c r="P1043" s="1"/>
    </row>
    <row r="1044" spans="15:16" x14ac:dyDescent="0.4">
      <c r="O1044" s="1"/>
      <c r="P1044" s="1"/>
    </row>
    <row r="1045" spans="15:16" x14ac:dyDescent="0.4">
      <c r="O1045" s="1"/>
      <c r="P1045" s="1"/>
    </row>
    <row r="1046" spans="15:16" x14ac:dyDescent="0.4">
      <c r="O1046" s="1"/>
      <c r="P1046" s="1"/>
    </row>
    <row r="1047" spans="15:16" x14ac:dyDescent="0.4">
      <c r="O1047" s="1"/>
      <c r="P1047" s="1"/>
    </row>
    <row r="1048" spans="15:16" x14ac:dyDescent="0.4">
      <c r="O1048" s="1"/>
      <c r="P1048" s="1"/>
    </row>
    <row r="1049" spans="15:16" x14ac:dyDescent="0.4">
      <c r="O1049" s="1"/>
      <c r="P1049" s="1"/>
    </row>
    <row r="1050" spans="15:16" x14ac:dyDescent="0.4">
      <c r="O1050" s="1"/>
      <c r="P1050" s="1"/>
    </row>
    <row r="1051" spans="15:16" x14ac:dyDescent="0.4">
      <c r="O1051" s="1"/>
      <c r="P1051" s="1"/>
    </row>
    <row r="1052" spans="15:16" x14ac:dyDescent="0.4">
      <c r="O1052" s="1"/>
      <c r="P1052" s="1"/>
    </row>
    <row r="1053" spans="15:16" x14ac:dyDescent="0.4">
      <c r="O1053" s="1"/>
      <c r="P1053" s="1"/>
    </row>
    <row r="1054" spans="15:16" x14ac:dyDescent="0.4">
      <c r="O1054" s="1"/>
      <c r="P1054" s="1"/>
    </row>
    <row r="1055" spans="15:16" x14ac:dyDescent="0.4">
      <c r="O1055" s="1"/>
      <c r="P1055" s="1"/>
    </row>
    <row r="1056" spans="15:16" x14ac:dyDescent="0.4">
      <c r="O1056" s="1"/>
      <c r="P1056" s="1"/>
    </row>
    <row r="1057" spans="15:16" x14ac:dyDescent="0.4">
      <c r="O1057" s="1"/>
      <c r="P1057" s="1"/>
    </row>
    <row r="1058" spans="15:16" x14ac:dyDescent="0.4">
      <c r="O1058" s="1"/>
      <c r="P1058" s="1"/>
    </row>
    <row r="1059" spans="15:16" x14ac:dyDescent="0.4">
      <c r="O1059" s="1"/>
      <c r="P1059" s="1"/>
    </row>
    <row r="1060" spans="15:16" x14ac:dyDescent="0.4">
      <c r="O1060" s="1"/>
      <c r="P1060" s="1"/>
    </row>
    <row r="1061" spans="15:16" x14ac:dyDescent="0.4">
      <c r="O1061" s="1"/>
      <c r="P1061" s="1"/>
    </row>
    <row r="1062" spans="15:16" x14ac:dyDescent="0.4">
      <c r="O1062" s="1"/>
      <c r="P1062" s="1"/>
    </row>
    <row r="1063" spans="15:16" x14ac:dyDescent="0.4">
      <c r="O1063" s="1"/>
      <c r="P1063" s="1"/>
    </row>
    <row r="1064" spans="15:16" x14ac:dyDescent="0.4">
      <c r="O1064" s="1"/>
      <c r="P1064" s="1"/>
    </row>
    <row r="1065" spans="15:16" x14ac:dyDescent="0.4">
      <c r="O1065" s="1"/>
      <c r="P1065" s="1"/>
    </row>
    <row r="1066" spans="15:16" x14ac:dyDescent="0.4">
      <c r="O1066" s="1"/>
      <c r="P1066" s="1"/>
    </row>
    <row r="1067" spans="15:16" x14ac:dyDescent="0.4">
      <c r="O1067" s="1"/>
      <c r="P1067" s="1"/>
    </row>
    <row r="1068" spans="15:16" x14ac:dyDescent="0.4">
      <c r="O1068" s="1"/>
      <c r="P1068" s="1"/>
    </row>
    <row r="1069" spans="15:16" x14ac:dyDescent="0.4">
      <c r="O1069" s="1"/>
      <c r="P1069" s="1"/>
    </row>
    <row r="1070" spans="15:16" x14ac:dyDescent="0.4">
      <c r="O1070" s="1"/>
      <c r="P1070" s="1"/>
    </row>
    <row r="1071" spans="15:16" x14ac:dyDescent="0.4">
      <c r="O1071" s="1"/>
      <c r="P1071" s="1"/>
    </row>
    <row r="1072" spans="15:16" x14ac:dyDescent="0.4">
      <c r="O1072" s="1"/>
      <c r="P1072" s="1"/>
    </row>
    <row r="1073" spans="15:16" x14ac:dyDescent="0.4">
      <c r="O1073" s="1"/>
      <c r="P1073" s="1"/>
    </row>
    <row r="1074" spans="15:16" x14ac:dyDescent="0.4">
      <c r="O1074" s="1"/>
      <c r="P1074" s="1"/>
    </row>
    <row r="1075" spans="15:16" x14ac:dyDescent="0.4">
      <c r="O1075" s="1"/>
      <c r="P1075" s="1"/>
    </row>
    <row r="1076" spans="15:16" x14ac:dyDescent="0.4">
      <c r="O1076" s="1"/>
      <c r="P1076" s="1"/>
    </row>
    <row r="1077" spans="15:16" x14ac:dyDescent="0.4">
      <c r="O1077" s="1"/>
      <c r="P1077" s="1"/>
    </row>
    <row r="1078" spans="15:16" x14ac:dyDescent="0.4">
      <c r="O1078" s="1"/>
      <c r="P1078" s="1"/>
    </row>
    <row r="1079" spans="15:16" x14ac:dyDescent="0.4">
      <c r="O1079" s="1"/>
      <c r="P1079" s="1"/>
    </row>
    <row r="1080" spans="15:16" x14ac:dyDescent="0.4">
      <c r="O1080" s="1"/>
      <c r="P1080" s="1"/>
    </row>
    <row r="1081" spans="15:16" x14ac:dyDescent="0.4">
      <c r="O1081" s="1"/>
      <c r="P1081" s="1"/>
    </row>
    <row r="1082" spans="15:16" x14ac:dyDescent="0.4">
      <c r="O1082" s="1"/>
      <c r="P1082" s="1"/>
    </row>
    <row r="1083" spans="15:16" x14ac:dyDescent="0.4">
      <c r="O1083" s="1"/>
      <c r="P1083" s="1"/>
    </row>
    <row r="1084" spans="15:16" x14ac:dyDescent="0.4">
      <c r="O1084" s="1"/>
      <c r="P1084" s="1"/>
    </row>
    <row r="1085" spans="15:16" x14ac:dyDescent="0.4">
      <c r="O1085" s="1"/>
    </row>
    <row r="1086" spans="15:16" x14ac:dyDescent="0.4">
      <c r="O1086" s="1"/>
    </row>
    <row r="1087" spans="15:16" x14ac:dyDescent="0.4">
      <c r="O1087" s="1"/>
    </row>
    <row r="1088" spans="15:16" x14ac:dyDescent="0.4">
      <c r="O1088" s="1"/>
    </row>
    <row r="1089" spans="15:15" x14ac:dyDescent="0.4">
      <c r="O1089" s="1"/>
    </row>
    <row r="1090" spans="15:15" x14ac:dyDescent="0.4">
      <c r="O1090" s="1"/>
    </row>
    <row r="1091" spans="15:15" x14ac:dyDescent="0.4">
      <c r="O1091" s="1"/>
    </row>
    <row r="1092" spans="15:15" x14ac:dyDescent="0.4">
      <c r="O1092" s="1"/>
    </row>
    <row r="1093" spans="15:15" x14ac:dyDescent="0.4">
      <c r="O1093" s="1"/>
    </row>
    <row r="1094" spans="15:15" x14ac:dyDescent="0.4">
      <c r="O1094" s="1"/>
    </row>
    <row r="1095" spans="15:15" x14ac:dyDescent="0.4">
      <c r="O1095" s="1"/>
    </row>
    <row r="1096" spans="15:15" x14ac:dyDescent="0.4">
      <c r="O1096" s="1"/>
    </row>
    <row r="1097" spans="15:15" x14ac:dyDescent="0.4">
      <c r="O1097" s="1"/>
    </row>
    <row r="1098" spans="15:15" x14ac:dyDescent="0.4">
      <c r="O1098" s="1"/>
    </row>
    <row r="1099" spans="15:15" x14ac:dyDescent="0.4">
      <c r="O1099" s="1"/>
    </row>
    <row r="1100" spans="15:15" x14ac:dyDescent="0.4">
      <c r="O1100" s="1"/>
    </row>
    <row r="1101" spans="15:15" x14ac:dyDescent="0.4">
      <c r="O1101" s="1"/>
    </row>
    <row r="1102" spans="15:15" x14ac:dyDescent="0.4">
      <c r="O1102" s="1"/>
    </row>
    <row r="1103" spans="15:15" x14ac:dyDescent="0.4">
      <c r="O1103" s="1"/>
    </row>
    <row r="1104" spans="15:15" x14ac:dyDescent="0.4">
      <c r="O1104" s="1"/>
    </row>
    <row r="1105" spans="15:15" x14ac:dyDescent="0.4">
      <c r="O1105" s="1"/>
    </row>
    <row r="1106" spans="15:15" x14ac:dyDescent="0.4">
      <c r="O1106" s="1"/>
    </row>
    <row r="1107" spans="15:15" x14ac:dyDescent="0.4">
      <c r="O1107" s="1"/>
    </row>
    <row r="1108" spans="15:15" x14ac:dyDescent="0.4">
      <c r="O1108" s="1"/>
    </row>
    <row r="1109" spans="15:15" x14ac:dyDescent="0.4">
      <c r="O1109" s="1"/>
    </row>
    <row r="1110" spans="15:15" x14ac:dyDescent="0.4">
      <c r="O1110" s="1"/>
    </row>
    <row r="1111" spans="15:15" x14ac:dyDescent="0.4">
      <c r="O1111" s="1"/>
    </row>
    <row r="1112" spans="15:15" x14ac:dyDescent="0.4">
      <c r="O1112" s="1"/>
    </row>
    <row r="1113" spans="15:15" x14ac:dyDescent="0.4">
      <c r="O1113" s="1"/>
    </row>
    <row r="1114" spans="15:15" x14ac:dyDescent="0.4">
      <c r="O1114" s="1"/>
    </row>
    <row r="1115" spans="15:15" x14ac:dyDescent="0.4">
      <c r="O1115" s="1"/>
    </row>
    <row r="1116" spans="15:15" x14ac:dyDescent="0.4">
      <c r="O1116" s="1"/>
    </row>
    <row r="1117" spans="15:15" x14ac:dyDescent="0.4">
      <c r="O1117" s="1"/>
    </row>
    <row r="1118" spans="15:15" x14ac:dyDescent="0.4">
      <c r="O1118" s="1"/>
    </row>
    <row r="1119" spans="15:15" x14ac:dyDescent="0.4">
      <c r="O1119" s="1"/>
    </row>
    <row r="1120" spans="15:15" x14ac:dyDescent="0.4">
      <c r="O1120" s="1"/>
    </row>
    <row r="1121" spans="15:15" x14ac:dyDescent="0.4">
      <c r="O1121" s="1"/>
    </row>
    <row r="1122" spans="15:15" x14ac:dyDescent="0.4">
      <c r="O1122" s="1"/>
    </row>
    <row r="1123" spans="15:15" x14ac:dyDescent="0.4">
      <c r="O1123" s="1"/>
    </row>
    <row r="1124" spans="15:15" x14ac:dyDescent="0.4">
      <c r="O1124" s="1"/>
    </row>
    <row r="1125" spans="15:15" x14ac:dyDescent="0.4">
      <c r="O1125" s="1"/>
    </row>
    <row r="1126" spans="15:15" x14ac:dyDescent="0.4">
      <c r="O1126" s="1"/>
    </row>
    <row r="1127" spans="15:15" x14ac:dyDescent="0.4">
      <c r="O1127" s="1"/>
    </row>
    <row r="1128" spans="15:15" x14ac:dyDescent="0.4">
      <c r="O1128" s="1"/>
    </row>
    <row r="1129" spans="15:15" x14ac:dyDescent="0.4">
      <c r="O1129" s="1"/>
    </row>
    <row r="1130" spans="15:15" x14ac:dyDescent="0.4">
      <c r="O1130" s="1"/>
    </row>
    <row r="1131" spans="15:15" x14ac:dyDescent="0.4">
      <c r="O1131" s="1"/>
    </row>
    <row r="1132" spans="15:15" x14ac:dyDescent="0.4">
      <c r="O1132" s="1"/>
    </row>
    <row r="1133" spans="15:15" x14ac:dyDescent="0.4">
      <c r="O1133" s="1"/>
    </row>
    <row r="1134" spans="15:15" x14ac:dyDescent="0.4">
      <c r="O1134" s="1"/>
    </row>
    <row r="1135" spans="15:15" x14ac:dyDescent="0.4">
      <c r="O1135" s="1"/>
    </row>
    <row r="1136" spans="15:15" x14ac:dyDescent="0.4">
      <c r="O1136" s="1"/>
    </row>
    <row r="1137" spans="15:15" x14ac:dyDescent="0.4">
      <c r="O1137" s="1"/>
    </row>
    <row r="1138" spans="15:15" x14ac:dyDescent="0.4">
      <c r="O1138" s="1"/>
    </row>
    <row r="1139" spans="15:15" x14ac:dyDescent="0.4">
      <c r="O1139" s="1"/>
    </row>
    <row r="1140" spans="15:15" x14ac:dyDescent="0.4">
      <c r="O1140" s="1"/>
    </row>
    <row r="1141" spans="15:15" x14ac:dyDescent="0.4">
      <c r="O1141" s="1"/>
    </row>
    <row r="1142" spans="15:15" x14ac:dyDescent="0.4">
      <c r="O1142" s="1"/>
    </row>
    <row r="1143" spans="15:15" x14ac:dyDescent="0.4">
      <c r="O1143" s="1"/>
    </row>
    <row r="1144" spans="15:15" x14ac:dyDescent="0.4">
      <c r="O1144" s="1"/>
    </row>
    <row r="1145" spans="15:15" x14ac:dyDescent="0.4">
      <c r="O1145" s="1"/>
    </row>
    <row r="1146" spans="15:15" x14ac:dyDescent="0.4">
      <c r="O1146" s="1"/>
    </row>
    <row r="1147" spans="15:15" x14ac:dyDescent="0.4">
      <c r="O1147" s="1"/>
    </row>
    <row r="1148" spans="15:15" x14ac:dyDescent="0.4">
      <c r="O1148" s="1"/>
    </row>
    <row r="1149" spans="15:15" x14ac:dyDescent="0.4">
      <c r="O1149" s="1"/>
    </row>
    <row r="1150" spans="15:15" x14ac:dyDescent="0.4">
      <c r="O1150" s="1"/>
    </row>
    <row r="1151" spans="15:15" x14ac:dyDescent="0.4">
      <c r="O1151" s="1"/>
    </row>
    <row r="1152" spans="15:15" x14ac:dyDescent="0.4">
      <c r="O1152" s="1"/>
    </row>
    <row r="1153" spans="15:15" x14ac:dyDescent="0.4">
      <c r="O1153" s="1"/>
    </row>
    <row r="1154" spans="15:15" x14ac:dyDescent="0.4">
      <c r="O1154" s="1"/>
    </row>
    <row r="1155" spans="15:15" x14ac:dyDescent="0.4">
      <c r="O1155" s="1"/>
    </row>
    <row r="1156" spans="15:15" x14ac:dyDescent="0.4">
      <c r="O1156" s="1"/>
    </row>
    <row r="1157" spans="15:15" x14ac:dyDescent="0.4">
      <c r="O1157" s="1"/>
    </row>
    <row r="1158" spans="15:15" x14ac:dyDescent="0.4">
      <c r="O1158" s="1"/>
    </row>
    <row r="1159" spans="15:15" x14ac:dyDescent="0.4">
      <c r="O1159" s="1"/>
    </row>
    <row r="1160" spans="15:15" x14ac:dyDescent="0.4">
      <c r="O1160" s="1"/>
    </row>
    <row r="1161" spans="15:15" x14ac:dyDescent="0.4">
      <c r="O1161" s="1"/>
    </row>
    <row r="1162" spans="15:15" x14ac:dyDescent="0.4">
      <c r="O1162" s="1"/>
    </row>
    <row r="1163" spans="15:15" x14ac:dyDescent="0.4">
      <c r="O1163" s="1"/>
    </row>
    <row r="1164" spans="15:15" x14ac:dyDescent="0.4">
      <c r="O1164" s="1"/>
    </row>
    <row r="1165" spans="15:15" x14ac:dyDescent="0.4">
      <c r="O1165" s="1"/>
    </row>
    <row r="1166" spans="15:15" x14ac:dyDescent="0.4">
      <c r="O1166" s="1"/>
    </row>
    <row r="1167" spans="15:15" x14ac:dyDescent="0.4">
      <c r="O1167" s="1"/>
    </row>
    <row r="1168" spans="15:15" x14ac:dyDescent="0.4">
      <c r="O1168" s="1"/>
    </row>
    <row r="1169" spans="15:15" x14ac:dyDescent="0.4">
      <c r="O1169" s="1"/>
    </row>
    <row r="1170" spans="15:15" x14ac:dyDescent="0.4">
      <c r="O1170" s="1"/>
    </row>
    <row r="1171" spans="15:15" x14ac:dyDescent="0.4">
      <c r="O1171" s="1"/>
    </row>
    <row r="1172" spans="15:15" x14ac:dyDescent="0.4">
      <c r="O1172" s="1"/>
    </row>
    <row r="1173" spans="15:15" x14ac:dyDescent="0.4">
      <c r="O1173" s="1"/>
    </row>
    <row r="1174" spans="15:15" x14ac:dyDescent="0.4">
      <c r="O1174" s="1"/>
    </row>
    <row r="1175" spans="15:15" x14ac:dyDescent="0.4">
      <c r="O1175" s="1"/>
    </row>
    <row r="1176" spans="15:15" x14ac:dyDescent="0.4">
      <c r="O1176" s="1"/>
    </row>
    <row r="1177" spans="15:15" x14ac:dyDescent="0.4">
      <c r="O1177" s="1"/>
    </row>
    <row r="1178" spans="15:15" x14ac:dyDescent="0.4">
      <c r="O1178" s="1"/>
    </row>
    <row r="1179" spans="15:15" x14ac:dyDescent="0.4">
      <c r="O1179" s="1"/>
    </row>
    <row r="1180" spans="15:15" x14ac:dyDescent="0.4">
      <c r="O1180" s="1"/>
    </row>
    <row r="1181" spans="15:15" x14ac:dyDescent="0.4">
      <c r="O1181" s="1"/>
    </row>
    <row r="1182" spans="15:15" x14ac:dyDescent="0.4">
      <c r="O1182" s="1"/>
    </row>
    <row r="1183" spans="15:15" x14ac:dyDescent="0.4">
      <c r="O1183" s="1"/>
    </row>
    <row r="1184" spans="15:15" x14ac:dyDescent="0.4">
      <c r="O1184" s="1"/>
    </row>
    <row r="1185" spans="15:15" x14ac:dyDescent="0.4">
      <c r="O1185" s="1"/>
    </row>
    <row r="1186" spans="15:15" x14ac:dyDescent="0.4">
      <c r="O1186" s="1"/>
    </row>
    <row r="1187" spans="15:15" x14ac:dyDescent="0.4">
      <c r="O1187" s="1"/>
    </row>
    <row r="1188" spans="15:15" x14ac:dyDescent="0.4">
      <c r="O1188" s="1"/>
    </row>
    <row r="1189" spans="15:15" x14ac:dyDescent="0.4">
      <c r="O1189" s="1"/>
    </row>
    <row r="1190" spans="15:15" x14ac:dyDescent="0.4">
      <c r="O1190" s="1"/>
    </row>
    <row r="1191" spans="15:15" x14ac:dyDescent="0.4">
      <c r="O1191" s="1"/>
    </row>
    <row r="1192" spans="15:15" x14ac:dyDescent="0.4">
      <c r="O1192" s="1"/>
    </row>
    <row r="1193" spans="15:15" x14ac:dyDescent="0.4">
      <c r="O1193" s="1"/>
    </row>
    <row r="1194" spans="15:15" x14ac:dyDescent="0.4">
      <c r="O1194" s="1"/>
    </row>
    <row r="1195" spans="15:15" x14ac:dyDescent="0.4">
      <c r="O1195" s="1"/>
    </row>
    <row r="1196" spans="15:15" x14ac:dyDescent="0.4">
      <c r="O1196" s="1"/>
    </row>
    <row r="1197" spans="15:15" x14ac:dyDescent="0.4">
      <c r="O1197" s="1"/>
    </row>
    <row r="1198" spans="15:15" x14ac:dyDescent="0.4">
      <c r="O1198" s="1"/>
    </row>
    <row r="1199" spans="15:15" x14ac:dyDescent="0.4">
      <c r="O1199" s="1"/>
    </row>
    <row r="1200" spans="15:15" x14ac:dyDescent="0.4">
      <c r="O1200" s="1"/>
    </row>
    <row r="1201" spans="15:15" x14ac:dyDescent="0.4">
      <c r="O1201" s="1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6"/>
  <sheetViews>
    <sheetView topLeftCell="A109" zoomScale="70" zoomScaleNormal="70" workbookViewId="0">
      <selection activeCell="L279" sqref="L279"/>
    </sheetView>
  </sheetViews>
  <sheetFormatPr baseColWidth="10" defaultColWidth="9" defaultRowHeight="24" x14ac:dyDescent="0.4"/>
  <cols>
    <col min="1" max="1" width="6.6640625" style="17" customWidth="1"/>
    <col min="2" max="2" width="12" style="17" customWidth="1"/>
    <col min="3" max="3" width="11.33203125" style="18" customWidth="1"/>
    <col min="4" max="4" width="50.83203125" style="12" customWidth="1"/>
    <col min="5" max="5" width="48.1640625" style="12" customWidth="1"/>
    <col min="6" max="6" width="20.83203125" style="17" customWidth="1"/>
    <col min="7" max="7" width="16.6640625" style="17" customWidth="1"/>
    <col min="8" max="8" width="15.33203125" style="19" customWidth="1"/>
    <col min="9" max="9" width="16.6640625" style="11" customWidth="1"/>
    <col min="10" max="10" width="13.1640625" style="12" customWidth="1"/>
    <col min="11" max="11" width="10.33203125" style="12" customWidth="1"/>
    <col min="12" max="12" width="12.1640625" style="12" customWidth="1"/>
    <col min="13" max="13" width="18.1640625" style="12" customWidth="1"/>
    <col min="14" max="14" width="16.33203125" style="11" customWidth="1"/>
    <col min="15" max="15" width="6" style="12" customWidth="1"/>
    <col min="16" max="16" width="10.6640625" style="11" customWidth="1"/>
    <col min="17" max="17" width="17.6640625" style="12" customWidth="1"/>
    <col min="18" max="18" width="46.33203125" style="12" customWidth="1"/>
    <col min="19" max="16384" width="9" style="12"/>
  </cols>
  <sheetData>
    <row r="1" spans="1:28" x14ac:dyDescent="0.4">
      <c r="A1" s="156" t="s">
        <v>3837</v>
      </c>
      <c r="B1" s="156"/>
      <c r="C1" s="163"/>
      <c r="D1" s="156"/>
      <c r="E1" s="156"/>
      <c r="F1" s="156"/>
      <c r="G1" s="156"/>
      <c r="H1" s="164"/>
      <c r="I1" s="156"/>
      <c r="J1" s="156"/>
      <c r="K1" s="156"/>
      <c r="L1" s="156"/>
      <c r="M1" s="156"/>
    </row>
    <row r="2" spans="1:28" x14ac:dyDescent="0.4">
      <c r="A2" s="13"/>
      <c r="B2" s="13"/>
      <c r="C2" s="14"/>
      <c r="D2" s="13"/>
      <c r="E2" s="13"/>
      <c r="F2" s="13"/>
      <c r="G2" s="13"/>
      <c r="H2" s="13"/>
      <c r="I2" s="13"/>
      <c r="J2" s="13"/>
      <c r="K2" s="13"/>
      <c r="L2" s="13"/>
      <c r="M2" s="13" t="s">
        <v>2511</v>
      </c>
    </row>
    <row r="3" spans="1:28" ht="24.75" customHeight="1" x14ac:dyDescent="0.4">
      <c r="A3" s="157" t="s">
        <v>0</v>
      </c>
      <c r="B3" s="157" t="s">
        <v>1</v>
      </c>
      <c r="C3" s="27"/>
      <c r="D3" s="157" t="s">
        <v>3</v>
      </c>
      <c r="E3" s="165" t="s">
        <v>4</v>
      </c>
      <c r="F3" s="120" t="s">
        <v>5</v>
      </c>
      <c r="G3" s="126" t="s">
        <v>6</v>
      </c>
      <c r="H3" s="126" t="s">
        <v>7</v>
      </c>
      <c r="I3" s="126" t="s">
        <v>8</v>
      </c>
      <c r="J3" s="165" t="s">
        <v>9</v>
      </c>
      <c r="K3" s="165" t="s">
        <v>10</v>
      </c>
      <c r="L3" s="120" t="s">
        <v>11</v>
      </c>
      <c r="M3" s="165" t="s">
        <v>12</v>
      </c>
      <c r="N3" s="161" t="s">
        <v>13</v>
      </c>
    </row>
    <row r="4" spans="1:28" ht="24.75" customHeight="1" x14ac:dyDescent="0.4">
      <c r="A4" s="158"/>
      <c r="B4" s="158"/>
      <c r="C4" s="28"/>
      <c r="D4" s="158"/>
      <c r="E4" s="165"/>
      <c r="F4" s="120" t="s">
        <v>14</v>
      </c>
      <c r="G4" s="126" t="s">
        <v>15</v>
      </c>
      <c r="H4" s="126" t="s">
        <v>16</v>
      </c>
      <c r="I4" s="126" t="s">
        <v>2512</v>
      </c>
      <c r="J4" s="165"/>
      <c r="K4" s="165"/>
      <c r="L4" s="120" t="s">
        <v>17</v>
      </c>
      <c r="M4" s="165"/>
      <c r="N4" s="162"/>
    </row>
    <row r="5" spans="1:28" ht="24.75" customHeight="1" x14ac:dyDescent="0.4">
      <c r="A5" s="30">
        <v>1</v>
      </c>
      <c r="B5" s="3">
        <v>6030001374</v>
      </c>
      <c r="C5" s="26" t="s">
        <v>2605</v>
      </c>
      <c r="D5" s="5" t="s">
        <v>2606</v>
      </c>
      <c r="E5" s="5" t="s">
        <v>3309</v>
      </c>
      <c r="F5" s="4" t="s">
        <v>69</v>
      </c>
      <c r="G5" s="46">
        <v>0</v>
      </c>
      <c r="H5" s="125">
        <v>71</v>
      </c>
      <c r="I5" s="127">
        <v>4</v>
      </c>
      <c r="J5" s="8">
        <f>H5*I5</f>
        <v>284</v>
      </c>
      <c r="K5" s="8">
        <f>J5*7%</f>
        <v>19.880000000000003</v>
      </c>
      <c r="L5" s="8">
        <f>ROUNDUP(J5+K5,2)</f>
        <v>303.88</v>
      </c>
      <c r="M5" s="8">
        <f>SUM(G5+L5)</f>
        <v>303.88</v>
      </c>
      <c r="N5" s="32">
        <v>303.88</v>
      </c>
      <c r="O5" s="1">
        <v>1</v>
      </c>
    </row>
    <row r="6" spans="1:28" ht="24" customHeight="1" x14ac:dyDescent="0.4">
      <c r="A6" s="2">
        <v>2</v>
      </c>
      <c r="B6" s="3">
        <v>6030001375</v>
      </c>
      <c r="C6" s="4" t="s">
        <v>2513</v>
      </c>
      <c r="D6" s="5" t="s">
        <v>2514</v>
      </c>
      <c r="E6" s="5" t="s">
        <v>2515</v>
      </c>
      <c r="F6" s="4" t="s">
        <v>3347</v>
      </c>
      <c r="G6" s="46">
        <v>2803.4</v>
      </c>
      <c r="H6" s="125">
        <v>52</v>
      </c>
      <c r="I6" s="7">
        <v>4</v>
      </c>
      <c r="J6" s="8">
        <f>H6*I6</f>
        <v>208</v>
      </c>
      <c r="K6" s="8">
        <f>J6*7%</f>
        <v>14.560000000000002</v>
      </c>
      <c r="L6" s="8">
        <f>ROUNDUP(J6+K6,2)</f>
        <v>222.56</v>
      </c>
      <c r="M6" s="8">
        <f>SUM(G6+L6)</f>
        <v>3025.96</v>
      </c>
      <c r="N6" s="33">
        <v>3025.96</v>
      </c>
      <c r="O6" s="1">
        <v>0</v>
      </c>
      <c r="AB6" s="1"/>
    </row>
    <row r="7" spans="1:28" ht="24" customHeight="1" x14ac:dyDescent="0.4">
      <c r="A7" s="30">
        <v>3</v>
      </c>
      <c r="B7" s="3">
        <v>6030001376</v>
      </c>
      <c r="C7" s="4" t="s">
        <v>2516</v>
      </c>
      <c r="D7" s="5" t="s">
        <v>67</v>
      </c>
      <c r="E7" s="5" t="s">
        <v>2517</v>
      </c>
      <c r="F7" s="4" t="s">
        <v>69</v>
      </c>
      <c r="G7" s="46">
        <v>0</v>
      </c>
      <c r="H7" s="125">
        <v>4</v>
      </c>
      <c r="I7" s="127">
        <v>4</v>
      </c>
      <c r="J7" s="8">
        <f t="shared" ref="J7:J70" si="0">H7*I7</f>
        <v>16</v>
      </c>
      <c r="K7" s="8">
        <f t="shared" ref="K7:K70" si="1">J7*7%</f>
        <v>1.1200000000000001</v>
      </c>
      <c r="L7" s="8">
        <f t="shared" ref="L7:L70" si="2">ROUNDUP(J7+K7,2)</f>
        <v>17.12</v>
      </c>
      <c r="M7" s="8">
        <f t="shared" ref="M7:M70" si="3">SUM(G7+L7)</f>
        <v>17.12</v>
      </c>
      <c r="N7" s="33">
        <v>17.12</v>
      </c>
      <c r="O7" s="1">
        <v>1</v>
      </c>
      <c r="Q7" s="15"/>
      <c r="AB7" s="1"/>
    </row>
    <row r="8" spans="1:28" ht="24" customHeight="1" x14ac:dyDescent="0.4">
      <c r="A8" s="2">
        <v>4</v>
      </c>
      <c r="B8" s="3">
        <v>6030001377</v>
      </c>
      <c r="C8" s="26" t="s">
        <v>2607</v>
      </c>
      <c r="D8" s="5" t="s">
        <v>2608</v>
      </c>
      <c r="E8" s="5" t="s">
        <v>3310</v>
      </c>
      <c r="F8" s="4" t="s">
        <v>69</v>
      </c>
      <c r="G8" s="46">
        <v>0</v>
      </c>
      <c r="H8" s="125">
        <v>677</v>
      </c>
      <c r="I8" s="127">
        <v>4</v>
      </c>
      <c r="J8" s="8">
        <f t="shared" si="0"/>
        <v>2708</v>
      </c>
      <c r="K8" s="8">
        <f t="shared" si="1"/>
        <v>189.56000000000003</v>
      </c>
      <c r="L8" s="8">
        <f t="shared" si="2"/>
        <v>2897.56</v>
      </c>
      <c r="M8" s="8">
        <f t="shared" si="3"/>
        <v>2897.56</v>
      </c>
      <c r="N8" s="33">
        <v>2897.56</v>
      </c>
      <c r="O8" s="1">
        <v>0</v>
      </c>
      <c r="Q8" s="15"/>
      <c r="AB8" s="1"/>
    </row>
    <row r="9" spans="1:28" ht="24" customHeight="1" x14ac:dyDescent="0.4">
      <c r="A9" s="30">
        <v>5</v>
      </c>
      <c r="B9" s="3">
        <v>6030001378</v>
      </c>
      <c r="C9" s="26" t="s">
        <v>2518</v>
      </c>
      <c r="D9" s="5" t="s">
        <v>71</v>
      </c>
      <c r="E9" s="5" t="s">
        <v>2519</v>
      </c>
      <c r="F9" s="4" t="s">
        <v>3352</v>
      </c>
      <c r="G9" s="46">
        <v>12.84</v>
      </c>
      <c r="H9" s="125">
        <v>2</v>
      </c>
      <c r="I9" s="7">
        <v>4</v>
      </c>
      <c r="J9" s="8">
        <f t="shared" si="0"/>
        <v>8</v>
      </c>
      <c r="K9" s="8">
        <f t="shared" si="1"/>
        <v>0.56000000000000005</v>
      </c>
      <c r="L9" s="8">
        <f t="shared" si="2"/>
        <v>8.56</v>
      </c>
      <c r="M9" s="8">
        <f t="shared" si="3"/>
        <v>21.4</v>
      </c>
      <c r="N9" s="33">
        <v>21.4</v>
      </c>
      <c r="O9" s="1">
        <v>1</v>
      </c>
      <c r="Q9" s="15"/>
      <c r="AB9" s="1"/>
    </row>
    <row r="10" spans="1:28" ht="24" customHeight="1" x14ac:dyDescent="0.4">
      <c r="A10" s="2">
        <v>6</v>
      </c>
      <c r="B10" s="3">
        <v>6030001379</v>
      </c>
      <c r="C10" s="26" t="s">
        <v>2520</v>
      </c>
      <c r="D10" s="5" t="s">
        <v>2521</v>
      </c>
      <c r="E10" s="5" t="s">
        <v>2522</v>
      </c>
      <c r="F10" s="4" t="s">
        <v>3352</v>
      </c>
      <c r="G10" s="46">
        <v>89.88</v>
      </c>
      <c r="H10" s="125">
        <v>27</v>
      </c>
      <c r="I10" s="127">
        <v>4</v>
      </c>
      <c r="J10" s="8">
        <f t="shared" si="0"/>
        <v>108</v>
      </c>
      <c r="K10" s="8">
        <f t="shared" si="1"/>
        <v>7.5600000000000005</v>
      </c>
      <c r="L10" s="8">
        <f t="shared" si="2"/>
        <v>115.56</v>
      </c>
      <c r="M10" s="8">
        <f t="shared" si="3"/>
        <v>205.44</v>
      </c>
      <c r="N10" s="33">
        <v>205.44</v>
      </c>
      <c r="O10" s="1">
        <v>0</v>
      </c>
      <c r="AB10" s="1"/>
    </row>
    <row r="11" spans="1:28" ht="24" customHeight="1" x14ac:dyDescent="0.4">
      <c r="A11" s="30">
        <v>7</v>
      </c>
      <c r="B11" s="3">
        <v>6030001380</v>
      </c>
      <c r="C11" s="26" t="s">
        <v>2586</v>
      </c>
      <c r="D11" s="5" t="s">
        <v>3838</v>
      </c>
      <c r="E11" s="5" t="s">
        <v>3839</v>
      </c>
      <c r="F11" s="6" t="s">
        <v>69</v>
      </c>
      <c r="G11" s="128">
        <v>0</v>
      </c>
      <c r="H11" s="125">
        <v>26</v>
      </c>
      <c r="I11" s="7">
        <v>4</v>
      </c>
      <c r="J11" s="8">
        <f t="shared" si="0"/>
        <v>104</v>
      </c>
      <c r="K11" s="8">
        <f t="shared" si="1"/>
        <v>7.2800000000000011</v>
      </c>
      <c r="L11" s="8">
        <f t="shared" si="2"/>
        <v>111.28</v>
      </c>
      <c r="M11" s="8">
        <f t="shared" si="3"/>
        <v>111.28</v>
      </c>
      <c r="N11" s="33">
        <v>111.28</v>
      </c>
      <c r="O11" s="1">
        <v>1</v>
      </c>
      <c r="AB11" s="1"/>
    </row>
    <row r="12" spans="1:28" ht="24" customHeight="1" x14ac:dyDescent="0.4">
      <c r="A12" s="2">
        <v>8</v>
      </c>
      <c r="B12" s="3">
        <v>6030001381</v>
      </c>
      <c r="C12" s="26" t="s">
        <v>2523</v>
      </c>
      <c r="D12" s="5" t="s">
        <v>2524</v>
      </c>
      <c r="E12" s="5" t="s">
        <v>2525</v>
      </c>
      <c r="F12" s="4" t="s">
        <v>3347</v>
      </c>
      <c r="G12" s="46">
        <v>2820.52</v>
      </c>
      <c r="H12" s="125">
        <v>64</v>
      </c>
      <c r="I12" s="127">
        <v>4</v>
      </c>
      <c r="J12" s="8">
        <f t="shared" si="0"/>
        <v>256</v>
      </c>
      <c r="K12" s="8">
        <f t="shared" si="1"/>
        <v>17.920000000000002</v>
      </c>
      <c r="L12" s="8">
        <f t="shared" si="2"/>
        <v>273.92</v>
      </c>
      <c r="M12" s="8">
        <f t="shared" si="3"/>
        <v>3094.44</v>
      </c>
      <c r="N12" s="33">
        <v>3094.44</v>
      </c>
      <c r="O12" s="1">
        <v>0</v>
      </c>
      <c r="AB12" s="1"/>
    </row>
    <row r="13" spans="1:28" ht="24" customHeight="1" x14ac:dyDescent="0.4">
      <c r="A13" s="30">
        <v>9</v>
      </c>
      <c r="B13" s="3">
        <v>6030001382</v>
      </c>
      <c r="C13" s="26" t="s">
        <v>2526</v>
      </c>
      <c r="D13" s="5" t="s">
        <v>2527</v>
      </c>
      <c r="E13" s="5" t="s">
        <v>2528</v>
      </c>
      <c r="F13" s="4" t="s">
        <v>3361</v>
      </c>
      <c r="G13" s="46">
        <v>475.08</v>
      </c>
      <c r="H13" s="125">
        <v>43</v>
      </c>
      <c r="I13" s="7">
        <v>4</v>
      </c>
      <c r="J13" s="8">
        <f t="shared" si="0"/>
        <v>172</v>
      </c>
      <c r="K13" s="8">
        <f t="shared" si="1"/>
        <v>12.040000000000001</v>
      </c>
      <c r="L13" s="8">
        <f t="shared" si="2"/>
        <v>184.04</v>
      </c>
      <c r="M13" s="8">
        <f t="shared" si="3"/>
        <v>659.12</v>
      </c>
      <c r="N13" s="33">
        <v>659.12</v>
      </c>
      <c r="O13" s="1">
        <v>1</v>
      </c>
      <c r="AB13" s="1"/>
    </row>
    <row r="14" spans="1:28" ht="24" customHeight="1" x14ac:dyDescent="0.4">
      <c r="A14" s="2">
        <v>10</v>
      </c>
      <c r="B14" s="3">
        <v>6030001383</v>
      </c>
      <c r="C14" s="26" t="s">
        <v>2529</v>
      </c>
      <c r="D14" s="5" t="s">
        <v>2530</v>
      </c>
      <c r="E14" s="5" t="s">
        <v>2531</v>
      </c>
      <c r="F14" s="4" t="s">
        <v>3347</v>
      </c>
      <c r="G14" s="46">
        <v>4857.8</v>
      </c>
      <c r="H14" s="125">
        <v>96</v>
      </c>
      <c r="I14" s="127">
        <v>4</v>
      </c>
      <c r="J14" s="8">
        <f t="shared" si="0"/>
        <v>384</v>
      </c>
      <c r="K14" s="8">
        <f t="shared" si="1"/>
        <v>26.880000000000003</v>
      </c>
      <c r="L14" s="8">
        <f t="shared" si="2"/>
        <v>410.88</v>
      </c>
      <c r="M14" s="8">
        <f t="shared" si="3"/>
        <v>5268.68</v>
      </c>
      <c r="N14" s="33">
        <v>5268.68</v>
      </c>
      <c r="O14" s="1">
        <v>0</v>
      </c>
      <c r="AB14" s="1"/>
    </row>
    <row r="15" spans="1:28" ht="24" customHeight="1" x14ac:dyDescent="0.4">
      <c r="A15" s="30">
        <v>11</v>
      </c>
      <c r="B15" s="3">
        <v>6030001384</v>
      </c>
      <c r="C15" s="26" t="s">
        <v>2532</v>
      </c>
      <c r="D15" s="5" t="s">
        <v>2533</v>
      </c>
      <c r="E15" s="5" t="s">
        <v>2534</v>
      </c>
      <c r="F15" s="4" t="s">
        <v>69</v>
      </c>
      <c r="G15" s="46">
        <v>0</v>
      </c>
      <c r="H15" s="125">
        <v>59</v>
      </c>
      <c r="I15" s="7">
        <v>4</v>
      </c>
      <c r="J15" s="8">
        <f t="shared" si="0"/>
        <v>236</v>
      </c>
      <c r="K15" s="8">
        <f t="shared" si="1"/>
        <v>16.520000000000003</v>
      </c>
      <c r="L15" s="8">
        <f t="shared" si="2"/>
        <v>252.52</v>
      </c>
      <c r="M15" s="8">
        <f t="shared" si="3"/>
        <v>252.52</v>
      </c>
      <c r="N15" s="33">
        <v>252.52</v>
      </c>
      <c r="O15" s="1">
        <v>1</v>
      </c>
      <c r="AB15" s="1"/>
    </row>
    <row r="16" spans="1:28" ht="24" customHeight="1" x14ac:dyDescent="0.4">
      <c r="A16" s="2">
        <v>12</v>
      </c>
      <c r="B16" s="3">
        <v>6030001385</v>
      </c>
      <c r="C16" s="4" t="s">
        <v>2535</v>
      </c>
      <c r="D16" s="5" t="s">
        <v>2536</v>
      </c>
      <c r="E16" s="5" t="s">
        <v>2537</v>
      </c>
      <c r="F16" s="4" t="s">
        <v>3347</v>
      </c>
      <c r="G16" s="46">
        <v>2097.1999999999998</v>
      </c>
      <c r="H16" s="125">
        <v>48</v>
      </c>
      <c r="I16" s="127">
        <v>4</v>
      </c>
      <c r="J16" s="8">
        <f t="shared" si="0"/>
        <v>192</v>
      </c>
      <c r="K16" s="8">
        <f t="shared" si="1"/>
        <v>13.440000000000001</v>
      </c>
      <c r="L16" s="8">
        <f t="shared" si="2"/>
        <v>205.44</v>
      </c>
      <c r="M16" s="8">
        <f t="shared" si="3"/>
        <v>2302.64</v>
      </c>
      <c r="N16" s="33">
        <v>2302.64</v>
      </c>
      <c r="O16" s="1">
        <v>0</v>
      </c>
      <c r="AB16" s="1"/>
    </row>
    <row r="17" spans="1:28" ht="24" customHeight="1" x14ac:dyDescent="0.4">
      <c r="A17" s="30">
        <v>13</v>
      </c>
      <c r="B17" s="3">
        <v>6030001386</v>
      </c>
      <c r="C17" s="26" t="s">
        <v>2538</v>
      </c>
      <c r="D17" s="5" t="s">
        <v>2539</v>
      </c>
      <c r="E17" s="5" t="s">
        <v>2540</v>
      </c>
      <c r="F17" s="4" t="s">
        <v>3347</v>
      </c>
      <c r="G17" s="46">
        <v>2088.64</v>
      </c>
      <c r="H17" s="125">
        <v>63</v>
      </c>
      <c r="I17" s="7">
        <v>4</v>
      </c>
      <c r="J17" s="8">
        <f t="shared" si="0"/>
        <v>252</v>
      </c>
      <c r="K17" s="8">
        <f t="shared" si="1"/>
        <v>17.64</v>
      </c>
      <c r="L17" s="8">
        <f t="shared" si="2"/>
        <v>269.64</v>
      </c>
      <c r="M17" s="8">
        <f t="shared" si="3"/>
        <v>2358.2799999999997</v>
      </c>
      <c r="N17" s="33">
        <v>2358.2800000000002</v>
      </c>
      <c r="O17" s="1">
        <v>1</v>
      </c>
      <c r="AB17" s="1"/>
    </row>
    <row r="18" spans="1:28" ht="24" customHeight="1" x14ac:dyDescent="0.4">
      <c r="A18" s="2">
        <v>14</v>
      </c>
      <c r="B18" s="3">
        <v>6030001387</v>
      </c>
      <c r="C18" s="4" t="s">
        <v>2541</v>
      </c>
      <c r="D18" s="5" t="s">
        <v>2542</v>
      </c>
      <c r="E18" s="5" t="s">
        <v>2543</v>
      </c>
      <c r="F18" s="4" t="s">
        <v>3357</v>
      </c>
      <c r="G18" s="46">
        <v>479.36</v>
      </c>
      <c r="H18" s="125">
        <v>10</v>
      </c>
      <c r="I18" s="127">
        <v>4</v>
      </c>
      <c r="J18" s="8">
        <f t="shared" si="0"/>
        <v>40</v>
      </c>
      <c r="K18" s="8">
        <f t="shared" si="1"/>
        <v>2.8000000000000003</v>
      </c>
      <c r="L18" s="8">
        <f t="shared" si="2"/>
        <v>42.8</v>
      </c>
      <c r="M18" s="8">
        <f t="shared" si="3"/>
        <v>522.16</v>
      </c>
      <c r="N18" s="33">
        <v>522.16</v>
      </c>
      <c r="O18" s="1">
        <v>0</v>
      </c>
      <c r="AB18" s="1"/>
    </row>
    <row r="19" spans="1:28" ht="24" customHeight="1" x14ac:dyDescent="0.4">
      <c r="A19" s="30">
        <v>15</v>
      </c>
      <c r="B19" s="3">
        <v>6030001388</v>
      </c>
      <c r="C19" s="26" t="s">
        <v>2544</v>
      </c>
      <c r="D19" s="5" t="s">
        <v>2545</v>
      </c>
      <c r="E19" s="5" t="s">
        <v>2546</v>
      </c>
      <c r="F19" s="4" t="s">
        <v>3347</v>
      </c>
      <c r="G19" s="46">
        <v>2084.36</v>
      </c>
      <c r="H19" s="125">
        <v>36</v>
      </c>
      <c r="I19" s="7">
        <v>4</v>
      </c>
      <c r="J19" s="8">
        <f t="shared" si="0"/>
        <v>144</v>
      </c>
      <c r="K19" s="8">
        <f t="shared" si="1"/>
        <v>10.080000000000002</v>
      </c>
      <c r="L19" s="8">
        <f t="shared" si="2"/>
        <v>154.08000000000001</v>
      </c>
      <c r="M19" s="8">
        <f t="shared" si="3"/>
        <v>2238.44</v>
      </c>
      <c r="N19" s="33">
        <v>2238.44</v>
      </c>
      <c r="O19" s="1">
        <v>1</v>
      </c>
      <c r="AB19" s="1"/>
    </row>
    <row r="20" spans="1:28" ht="24" customHeight="1" x14ac:dyDescent="0.4">
      <c r="A20" s="2">
        <v>16</v>
      </c>
      <c r="B20" s="3">
        <v>6030001389</v>
      </c>
      <c r="C20" s="26" t="s">
        <v>2547</v>
      </c>
      <c r="D20" s="5" t="s">
        <v>2548</v>
      </c>
      <c r="E20" s="5" t="s">
        <v>2546</v>
      </c>
      <c r="F20" s="4" t="s">
        <v>3347</v>
      </c>
      <c r="G20" s="46">
        <v>710.48</v>
      </c>
      <c r="H20" s="125">
        <v>13</v>
      </c>
      <c r="I20" s="127">
        <v>4</v>
      </c>
      <c r="J20" s="8">
        <f t="shared" si="0"/>
        <v>52</v>
      </c>
      <c r="K20" s="8">
        <f t="shared" si="1"/>
        <v>3.6400000000000006</v>
      </c>
      <c r="L20" s="8">
        <f t="shared" si="2"/>
        <v>55.64</v>
      </c>
      <c r="M20" s="8">
        <f t="shared" si="3"/>
        <v>766.12</v>
      </c>
      <c r="N20" s="33">
        <v>766.12</v>
      </c>
      <c r="O20" s="1">
        <v>0</v>
      </c>
      <c r="AB20" s="1"/>
    </row>
    <row r="21" spans="1:28" ht="24" customHeight="1" x14ac:dyDescent="0.4">
      <c r="A21" s="30">
        <v>17</v>
      </c>
      <c r="B21" s="3">
        <v>6030001390</v>
      </c>
      <c r="C21" s="26" t="s">
        <v>2549</v>
      </c>
      <c r="D21" s="5" t="s">
        <v>2550</v>
      </c>
      <c r="E21" s="5" t="s">
        <v>2546</v>
      </c>
      <c r="F21" s="4" t="s">
        <v>3351</v>
      </c>
      <c r="G21" s="46">
        <v>449.4</v>
      </c>
      <c r="H21" s="125">
        <v>17</v>
      </c>
      <c r="I21" s="7">
        <v>4</v>
      </c>
      <c r="J21" s="8">
        <f t="shared" si="0"/>
        <v>68</v>
      </c>
      <c r="K21" s="8">
        <f t="shared" si="1"/>
        <v>4.7600000000000007</v>
      </c>
      <c r="L21" s="8">
        <f t="shared" si="2"/>
        <v>72.760000000000005</v>
      </c>
      <c r="M21" s="8">
        <f t="shared" si="3"/>
        <v>522.16</v>
      </c>
      <c r="N21" s="33">
        <v>522.16</v>
      </c>
      <c r="O21" s="1">
        <v>1</v>
      </c>
      <c r="AB21" s="1"/>
    </row>
    <row r="22" spans="1:28" ht="24" customHeight="1" x14ac:dyDescent="0.4">
      <c r="A22" s="2">
        <v>18</v>
      </c>
      <c r="B22" s="3">
        <v>6030001391</v>
      </c>
      <c r="C22" s="26" t="s">
        <v>2551</v>
      </c>
      <c r="D22" s="5" t="s">
        <v>126</v>
      </c>
      <c r="E22" s="5" t="s">
        <v>2552</v>
      </c>
      <c r="F22" s="4" t="s">
        <v>3351</v>
      </c>
      <c r="G22" s="46">
        <v>2709.24</v>
      </c>
      <c r="H22" s="125">
        <v>61</v>
      </c>
      <c r="I22" s="127">
        <v>4</v>
      </c>
      <c r="J22" s="8">
        <f t="shared" si="0"/>
        <v>244</v>
      </c>
      <c r="K22" s="8">
        <f t="shared" si="1"/>
        <v>17.080000000000002</v>
      </c>
      <c r="L22" s="8">
        <f t="shared" si="2"/>
        <v>261.08</v>
      </c>
      <c r="M22" s="8">
        <f t="shared" si="3"/>
        <v>2970.3199999999997</v>
      </c>
      <c r="N22" s="33">
        <v>2970.32</v>
      </c>
      <c r="O22" s="1">
        <v>0</v>
      </c>
      <c r="AB22" s="1"/>
    </row>
    <row r="23" spans="1:28" ht="24" customHeight="1" x14ac:dyDescent="0.4">
      <c r="A23" s="30">
        <v>19</v>
      </c>
      <c r="B23" s="3">
        <v>6030001392</v>
      </c>
      <c r="C23" s="26" t="s">
        <v>2553</v>
      </c>
      <c r="D23" s="5" t="s">
        <v>126</v>
      </c>
      <c r="E23" s="5" t="s">
        <v>2554</v>
      </c>
      <c r="F23" s="4" t="s">
        <v>3347</v>
      </c>
      <c r="G23" s="46">
        <v>1703.44</v>
      </c>
      <c r="H23" s="125">
        <v>0</v>
      </c>
      <c r="I23" s="7">
        <v>4</v>
      </c>
      <c r="J23" s="8">
        <f t="shared" si="0"/>
        <v>0</v>
      </c>
      <c r="K23" s="8">
        <f t="shared" si="1"/>
        <v>0</v>
      </c>
      <c r="L23" s="8">
        <f t="shared" si="2"/>
        <v>0</v>
      </c>
      <c r="M23" s="8">
        <f t="shared" si="3"/>
        <v>1703.44</v>
      </c>
      <c r="N23" s="33">
        <v>1703.44</v>
      </c>
      <c r="O23" s="1">
        <v>1</v>
      </c>
      <c r="AB23" s="1"/>
    </row>
    <row r="24" spans="1:28" ht="24" customHeight="1" x14ac:dyDescent="0.4">
      <c r="A24" s="2">
        <v>20</v>
      </c>
      <c r="B24" s="3">
        <v>6030001393</v>
      </c>
      <c r="C24" s="26" t="s">
        <v>2564</v>
      </c>
      <c r="D24" s="5" t="s">
        <v>2565</v>
      </c>
      <c r="E24" s="5" t="s">
        <v>2566</v>
      </c>
      <c r="F24" s="4" t="s">
        <v>3347</v>
      </c>
      <c r="G24" s="46">
        <v>1699.16</v>
      </c>
      <c r="H24" s="125">
        <v>46</v>
      </c>
      <c r="I24" s="127">
        <v>4</v>
      </c>
      <c r="J24" s="8">
        <f t="shared" si="0"/>
        <v>184</v>
      </c>
      <c r="K24" s="8">
        <f t="shared" si="1"/>
        <v>12.88</v>
      </c>
      <c r="L24" s="8">
        <f t="shared" si="2"/>
        <v>196.88</v>
      </c>
      <c r="M24" s="8">
        <f t="shared" si="3"/>
        <v>1896.04</v>
      </c>
      <c r="N24" s="33">
        <v>1896.04</v>
      </c>
      <c r="O24" s="1">
        <v>0</v>
      </c>
      <c r="AB24" s="1"/>
    </row>
    <row r="25" spans="1:28" ht="24" customHeight="1" x14ac:dyDescent="0.4">
      <c r="A25" s="30">
        <v>21</v>
      </c>
      <c r="B25" s="3">
        <v>6030001394</v>
      </c>
      <c r="C25" s="26" t="s">
        <v>2567</v>
      </c>
      <c r="D25" s="5" t="s">
        <v>2568</v>
      </c>
      <c r="E25" s="5" t="s">
        <v>2569</v>
      </c>
      <c r="F25" s="4" t="s">
        <v>3347</v>
      </c>
      <c r="G25" s="46">
        <v>3261.36</v>
      </c>
      <c r="H25" s="125">
        <v>84</v>
      </c>
      <c r="I25" s="7">
        <v>4</v>
      </c>
      <c r="J25" s="8">
        <f t="shared" si="0"/>
        <v>336</v>
      </c>
      <c r="K25" s="8">
        <f t="shared" si="1"/>
        <v>23.520000000000003</v>
      </c>
      <c r="L25" s="8">
        <f t="shared" si="2"/>
        <v>359.52</v>
      </c>
      <c r="M25" s="8">
        <f t="shared" si="3"/>
        <v>3620.88</v>
      </c>
      <c r="N25" s="33">
        <v>3620.88</v>
      </c>
      <c r="O25" s="1">
        <v>1</v>
      </c>
      <c r="AB25" s="1"/>
    </row>
    <row r="26" spans="1:28" ht="24" customHeight="1" x14ac:dyDescent="0.4">
      <c r="A26" s="2">
        <v>22</v>
      </c>
      <c r="B26" s="3">
        <v>6030001395</v>
      </c>
      <c r="C26" s="26" t="s">
        <v>2570</v>
      </c>
      <c r="D26" s="5" t="s">
        <v>2571</v>
      </c>
      <c r="E26" s="5" t="s">
        <v>2572</v>
      </c>
      <c r="F26" s="4" t="s">
        <v>3347</v>
      </c>
      <c r="G26" s="46">
        <v>2225.6</v>
      </c>
      <c r="H26" s="125">
        <v>45</v>
      </c>
      <c r="I26" s="127">
        <v>4</v>
      </c>
      <c r="J26" s="8">
        <f t="shared" si="0"/>
        <v>180</v>
      </c>
      <c r="K26" s="8">
        <f t="shared" si="1"/>
        <v>12.600000000000001</v>
      </c>
      <c r="L26" s="8">
        <f t="shared" si="2"/>
        <v>192.6</v>
      </c>
      <c r="M26" s="8">
        <f t="shared" si="3"/>
        <v>2418.1999999999998</v>
      </c>
      <c r="N26" s="33">
        <v>2418.1999999999998</v>
      </c>
      <c r="O26" s="1">
        <v>0</v>
      </c>
      <c r="AB26" s="1"/>
    </row>
    <row r="27" spans="1:28" ht="24" customHeight="1" x14ac:dyDescent="0.4">
      <c r="A27" s="30">
        <v>23</v>
      </c>
      <c r="B27" s="3">
        <v>6030001396</v>
      </c>
      <c r="C27" s="26" t="s">
        <v>2573</v>
      </c>
      <c r="D27" s="5" t="s">
        <v>2574</v>
      </c>
      <c r="E27" s="5" t="s">
        <v>172</v>
      </c>
      <c r="F27" s="4" t="s">
        <v>3347</v>
      </c>
      <c r="G27" s="46">
        <v>1442.36</v>
      </c>
      <c r="H27" s="125">
        <v>22</v>
      </c>
      <c r="I27" s="7">
        <v>4</v>
      </c>
      <c r="J27" s="8">
        <f t="shared" si="0"/>
        <v>88</v>
      </c>
      <c r="K27" s="8">
        <f t="shared" si="1"/>
        <v>6.16</v>
      </c>
      <c r="L27" s="8">
        <f t="shared" si="2"/>
        <v>94.16</v>
      </c>
      <c r="M27" s="8">
        <f t="shared" si="3"/>
        <v>1536.52</v>
      </c>
      <c r="N27" s="33">
        <v>1536.52</v>
      </c>
      <c r="O27" s="1">
        <v>1</v>
      </c>
      <c r="AB27" s="1"/>
    </row>
    <row r="28" spans="1:28" ht="24" customHeight="1" x14ac:dyDescent="0.4">
      <c r="A28" s="2">
        <v>24</v>
      </c>
      <c r="B28" s="3">
        <v>6030001397</v>
      </c>
      <c r="C28" s="26" t="s">
        <v>2581</v>
      </c>
      <c r="D28" s="5" t="s">
        <v>2582</v>
      </c>
      <c r="E28" s="5" t="s">
        <v>196</v>
      </c>
      <c r="F28" s="4" t="s">
        <v>69</v>
      </c>
      <c r="G28" s="46">
        <v>0</v>
      </c>
      <c r="H28" s="125">
        <v>13</v>
      </c>
      <c r="I28" s="127">
        <v>4</v>
      </c>
      <c r="J28" s="8">
        <f t="shared" si="0"/>
        <v>52</v>
      </c>
      <c r="K28" s="8">
        <f t="shared" si="1"/>
        <v>3.6400000000000006</v>
      </c>
      <c r="L28" s="8">
        <f t="shared" si="2"/>
        <v>55.64</v>
      </c>
      <c r="M28" s="8">
        <f t="shared" si="3"/>
        <v>55.64</v>
      </c>
      <c r="N28" s="33">
        <v>55.64</v>
      </c>
      <c r="O28" s="1">
        <v>0</v>
      </c>
      <c r="AB28" s="1"/>
    </row>
    <row r="29" spans="1:28" ht="24" customHeight="1" x14ac:dyDescent="0.4">
      <c r="A29" s="30">
        <v>25</v>
      </c>
      <c r="B29" s="3">
        <v>6030001398</v>
      </c>
      <c r="C29" s="26" t="s">
        <v>2583</v>
      </c>
      <c r="D29" s="5" t="s">
        <v>2584</v>
      </c>
      <c r="E29" s="5" t="s">
        <v>2585</v>
      </c>
      <c r="F29" s="4" t="s">
        <v>3347</v>
      </c>
      <c r="G29" s="46">
        <v>36478.44</v>
      </c>
      <c r="H29" s="125">
        <v>943</v>
      </c>
      <c r="I29" s="7">
        <v>4</v>
      </c>
      <c r="J29" s="8">
        <f t="shared" si="0"/>
        <v>3772</v>
      </c>
      <c r="K29" s="8">
        <f t="shared" si="1"/>
        <v>264.04000000000002</v>
      </c>
      <c r="L29" s="8">
        <f t="shared" si="2"/>
        <v>4036.04</v>
      </c>
      <c r="M29" s="8">
        <f t="shared" si="3"/>
        <v>40514.480000000003</v>
      </c>
      <c r="N29" s="33">
        <v>40514.480000000003</v>
      </c>
      <c r="O29" s="1">
        <v>1</v>
      </c>
      <c r="AB29" s="1"/>
    </row>
    <row r="30" spans="1:28" ht="24" customHeight="1" x14ac:dyDescent="0.4">
      <c r="A30" s="2">
        <v>26</v>
      </c>
      <c r="B30" s="3">
        <v>6030001399</v>
      </c>
      <c r="C30" s="26" t="s">
        <v>2589</v>
      </c>
      <c r="D30" s="5" t="s">
        <v>2590</v>
      </c>
      <c r="E30" s="5" t="s">
        <v>2591</v>
      </c>
      <c r="F30" s="4" t="s">
        <v>2592</v>
      </c>
      <c r="G30" s="46">
        <v>0</v>
      </c>
      <c r="H30" s="125">
        <v>41</v>
      </c>
      <c r="I30" s="127">
        <v>4</v>
      </c>
      <c r="J30" s="8">
        <f t="shared" si="0"/>
        <v>164</v>
      </c>
      <c r="K30" s="8">
        <f t="shared" si="1"/>
        <v>11.48</v>
      </c>
      <c r="L30" s="8">
        <f t="shared" si="2"/>
        <v>175.48</v>
      </c>
      <c r="M30" s="8">
        <f t="shared" si="3"/>
        <v>175.48</v>
      </c>
      <c r="N30" s="33">
        <v>175.48</v>
      </c>
      <c r="O30" s="1">
        <v>0</v>
      </c>
      <c r="AB30" s="1"/>
    </row>
    <row r="31" spans="1:28" ht="24" customHeight="1" x14ac:dyDescent="0.4">
      <c r="A31" s="30">
        <v>27</v>
      </c>
      <c r="B31" s="3">
        <v>6030001400</v>
      </c>
      <c r="C31" s="4" t="s">
        <v>2598</v>
      </c>
      <c r="D31" s="5" t="s">
        <v>2599</v>
      </c>
      <c r="E31" s="5" t="s">
        <v>231</v>
      </c>
      <c r="F31" s="4" t="s">
        <v>3347</v>
      </c>
      <c r="G31" s="46">
        <v>2632.2</v>
      </c>
      <c r="H31" s="125">
        <v>41</v>
      </c>
      <c r="I31" s="7">
        <v>4</v>
      </c>
      <c r="J31" s="8">
        <f t="shared" si="0"/>
        <v>164</v>
      </c>
      <c r="K31" s="8">
        <f t="shared" si="1"/>
        <v>11.48</v>
      </c>
      <c r="L31" s="8">
        <f t="shared" si="2"/>
        <v>175.48</v>
      </c>
      <c r="M31" s="8">
        <f t="shared" si="3"/>
        <v>2807.68</v>
      </c>
      <c r="N31" s="33">
        <v>2807.68</v>
      </c>
      <c r="O31" s="1">
        <v>1</v>
      </c>
      <c r="AB31" s="1"/>
    </row>
    <row r="32" spans="1:28" ht="24" customHeight="1" x14ac:dyDescent="0.4">
      <c r="A32" s="2">
        <v>28</v>
      </c>
      <c r="B32" s="3">
        <v>6030001401</v>
      </c>
      <c r="C32" s="26" t="s">
        <v>2603</v>
      </c>
      <c r="D32" s="5" t="s">
        <v>2604</v>
      </c>
      <c r="E32" s="5" t="s">
        <v>234</v>
      </c>
      <c r="F32" s="4" t="s">
        <v>3347</v>
      </c>
      <c r="G32" s="46">
        <v>1712</v>
      </c>
      <c r="H32" s="125">
        <v>48</v>
      </c>
      <c r="I32" s="127">
        <v>4</v>
      </c>
      <c r="J32" s="8">
        <f t="shared" si="0"/>
        <v>192</v>
      </c>
      <c r="K32" s="8">
        <f t="shared" si="1"/>
        <v>13.440000000000001</v>
      </c>
      <c r="L32" s="8">
        <f t="shared" si="2"/>
        <v>205.44</v>
      </c>
      <c r="M32" s="8">
        <f t="shared" si="3"/>
        <v>1917.44</v>
      </c>
      <c r="N32" s="33">
        <v>1917.44</v>
      </c>
      <c r="O32" s="1">
        <v>0</v>
      </c>
      <c r="AB32" s="1"/>
    </row>
    <row r="33" spans="1:28" ht="24" customHeight="1" x14ac:dyDescent="0.4">
      <c r="A33" s="30">
        <v>29</v>
      </c>
      <c r="B33" s="3">
        <v>6030001402</v>
      </c>
      <c r="C33" s="26" t="s">
        <v>2610</v>
      </c>
      <c r="D33" s="5" t="s">
        <v>3312</v>
      </c>
      <c r="E33" s="5" t="s">
        <v>2611</v>
      </c>
      <c r="F33" s="4" t="s">
        <v>2592</v>
      </c>
      <c r="G33" s="46">
        <v>0</v>
      </c>
      <c r="H33" s="125">
        <v>11</v>
      </c>
      <c r="I33" s="7">
        <v>4</v>
      </c>
      <c r="J33" s="8">
        <f t="shared" si="0"/>
        <v>44</v>
      </c>
      <c r="K33" s="8">
        <f t="shared" si="1"/>
        <v>3.08</v>
      </c>
      <c r="L33" s="8">
        <f t="shared" si="2"/>
        <v>47.08</v>
      </c>
      <c r="M33" s="8">
        <f t="shared" si="3"/>
        <v>47.08</v>
      </c>
      <c r="N33" s="33">
        <v>47.08</v>
      </c>
      <c r="O33" s="1">
        <v>1</v>
      </c>
      <c r="AB33" s="1"/>
    </row>
    <row r="34" spans="1:28" ht="24" customHeight="1" x14ac:dyDescent="0.4">
      <c r="A34" s="2">
        <v>30</v>
      </c>
      <c r="B34" s="3">
        <v>6030001403</v>
      </c>
      <c r="C34" s="26" t="s">
        <v>2620</v>
      </c>
      <c r="D34" s="5" t="s">
        <v>2621</v>
      </c>
      <c r="E34" s="5" t="s">
        <v>2622</v>
      </c>
      <c r="F34" s="4" t="s">
        <v>2592</v>
      </c>
      <c r="G34" s="46">
        <v>0</v>
      </c>
      <c r="H34" s="125">
        <v>47</v>
      </c>
      <c r="I34" s="127">
        <v>4</v>
      </c>
      <c r="J34" s="8">
        <f t="shared" si="0"/>
        <v>188</v>
      </c>
      <c r="K34" s="8">
        <f t="shared" si="1"/>
        <v>13.160000000000002</v>
      </c>
      <c r="L34" s="8">
        <f t="shared" si="2"/>
        <v>201.16</v>
      </c>
      <c r="M34" s="8">
        <f t="shared" si="3"/>
        <v>201.16</v>
      </c>
      <c r="N34" s="33">
        <v>201.16</v>
      </c>
      <c r="O34" s="1">
        <v>0</v>
      </c>
      <c r="AB34" s="1"/>
    </row>
    <row r="35" spans="1:28" ht="24" customHeight="1" x14ac:dyDescent="0.4">
      <c r="A35" s="30">
        <v>31</v>
      </c>
      <c r="B35" s="3">
        <v>6030001404</v>
      </c>
      <c r="C35" s="26" t="s">
        <v>2625</v>
      </c>
      <c r="D35" s="5" t="s">
        <v>2626</v>
      </c>
      <c r="E35" s="5" t="s">
        <v>304</v>
      </c>
      <c r="F35" s="4" t="s">
        <v>2592</v>
      </c>
      <c r="G35" s="46">
        <v>0</v>
      </c>
      <c r="H35" s="125">
        <v>19</v>
      </c>
      <c r="I35" s="7">
        <v>4</v>
      </c>
      <c r="J35" s="8">
        <f t="shared" si="0"/>
        <v>76</v>
      </c>
      <c r="K35" s="8">
        <f t="shared" si="1"/>
        <v>5.32</v>
      </c>
      <c r="L35" s="8">
        <f t="shared" si="2"/>
        <v>81.319999999999993</v>
      </c>
      <c r="M35" s="8">
        <f t="shared" si="3"/>
        <v>81.319999999999993</v>
      </c>
      <c r="N35" s="33">
        <v>81.319999999999993</v>
      </c>
      <c r="O35" s="1">
        <v>1</v>
      </c>
      <c r="AB35" s="1"/>
    </row>
    <row r="36" spans="1:28" ht="24" customHeight="1" x14ac:dyDescent="0.4">
      <c r="A36" s="2">
        <v>32</v>
      </c>
      <c r="B36" s="3">
        <v>6030001405</v>
      </c>
      <c r="C36" s="4" t="s">
        <v>2629</v>
      </c>
      <c r="D36" s="5" t="s">
        <v>2630</v>
      </c>
      <c r="E36" s="5" t="s">
        <v>2631</v>
      </c>
      <c r="F36" s="4" t="s">
        <v>69</v>
      </c>
      <c r="G36" s="46">
        <v>0</v>
      </c>
      <c r="H36" s="125">
        <v>24</v>
      </c>
      <c r="I36" s="127">
        <v>4</v>
      </c>
      <c r="J36" s="8">
        <f t="shared" si="0"/>
        <v>96</v>
      </c>
      <c r="K36" s="8">
        <f t="shared" si="1"/>
        <v>6.7200000000000006</v>
      </c>
      <c r="L36" s="8">
        <f t="shared" si="2"/>
        <v>102.72</v>
      </c>
      <c r="M36" s="8">
        <f t="shared" si="3"/>
        <v>102.72</v>
      </c>
      <c r="N36" s="33">
        <v>102.72</v>
      </c>
      <c r="O36" s="1">
        <v>0</v>
      </c>
      <c r="AB36" s="1"/>
    </row>
    <row r="37" spans="1:28" ht="24" customHeight="1" x14ac:dyDescent="0.4">
      <c r="A37" s="30">
        <v>33</v>
      </c>
      <c r="B37" s="3">
        <v>6030001406</v>
      </c>
      <c r="C37" s="26" t="s">
        <v>2688</v>
      </c>
      <c r="D37" s="5" t="s">
        <v>2689</v>
      </c>
      <c r="E37" s="5" t="s">
        <v>2690</v>
      </c>
      <c r="F37" s="4" t="s">
        <v>69</v>
      </c>
      <c r="G37" s="46">
        <v>0</v>
      </c>
      <c r="H37" s="125">
        <v>2</v>
      </c>
      <c r="I37" s="7">
        <v>4</v>
      </c>
      <c r="J37" s="8">
        <f t="shared" si="0"/>
        <v>8</v>
      </c>
      <c r="K37" s="8">
        <f t="shared" si="1"/>
        <v>0.56000000000000005</v>
      </c>
      <c r="L37" s="8">
        <f t="shared" si="2"/>
        <v>8.56</v>
      </c>
      <c r="M37" s="8">
        <f t="shared" si="3"/>
        <v>8.56</v>
      </c>
      <c r="N37" s="33">
        <v>8.56</v>
      </c>
      <c r="O37" s="1">
        <v>1</v>
      </c>
      <c r="AB37" s="1"/>
    </row>
    <row r="38" spans="1:28" ht="24" customHeight="1" x14ac:dyDescent="0.4">
      <c r="A38" s="2">
        <v>34</v>
      </c>
      <c r="B38" s="3">
        <v>6030001407</v>
      </c>
      <c r="C38" s="26" t="s">
        <v>2699</v>
      </c>
      <c r="D38" s="5" t="s">
        <v>2700</v>
      </c>
      <c r="E38" s="5" t="s">
        <v>2701</v>
      </c>
      <c r="F38" s="4" t="s">
        <v>2592</v>
      </c>
      <c r="G38" s="46">
        <v>0</v>
      </c>
      <c r="H38" s="125">
        <v>8</v>
      </c>
      <c r="I38" s="127">
        <v>4</v>
      </c>
      <c r="J38" s="8">
        <f t="shared" si="0"/>
        <v>32</v>
      </c>
      <c r="K38" s="8">
        <f t="shared" si="1"/>
        <v>2.2400000000000002</v>
      </c>
      <c r="L38" s="8">
        <f t="shared" si="2"/>
        <v>34.24</v>
      </c>
      <c r="M38" s="8">
        <f t="shared" si="3"/>
        <v>34.24</v>
      </c>
      <c r="N38" s="33">
        <v>34.24</v>
      </c>
      <c r="O38" s="1">
        <v>0</v>
      </c>
      <c r="AB38" s="1"/>
    </row>
    <row r="39" spans="1:28" ht="24" customHeight="1" x14ac:dyDescent="0.4">
      <c r="A39" s="30">
        <v>35</v>
      </c>
      <c r="B39" s="3">
        <v>6030001408</v>
      </c>
      <c r="C39" s="26" t="s">
        <v>2705</v>
      </c>
      <c r="D39" s="5" t="s">
        <v>2706</v>
      </c>
      <c r="E39" s="5" t="s">
        <v>2707</v>
      </c>
      <c r="F39" s="4" t="s">
        <v>69</v>
      </c>
      <c r="G39" s="46">
        <v>0</v>
      </c>
      <c r="H39" s="125">
        <v>56</v>
      </c>
      <c r="I39" s="7">
        <v>4</v>
      </c>
      <c r="J39" s="8">
        <f t="shared" si="0"/>
        <v>224</v>
      </c>
      <c r="K39" s="8">
        <f t="shared" si="1"/>
        <v>15.680000000000001</v>
      </c>
      <c r="L39" s="8">
        <f t="shared" si="2"/>
        <v>239.68</v>
      </c>
      <c r="M39" s="8">
        <f t="shared" si="3"/>
        <v>239.68</v>
      </c>
      <c r="N39" s="33">
        <v>239.68</v>
      </c>
      <c r="O39" s="1">
        <v>1</v>
      </c>
      <c r="AB39" s="1"/>
    </row>
    <row r="40" spans="1:28" ht="24" customHeight="1" x14ac:dyDescent="0.4">
      <c r="A40" s="2">
        <v>36</v>
      </c>
      <c r="B40" s="3">
        <v>6030001409</v>
      </c>
      <c r="C40" s="26" t="s">
        <v>2711</v>
      </c>
      <c r="D40" s="5" t="s">
        <v>2712</v>
      </c>
      <c r="E40" s="5" t="s">
        <v>2713</v>
      </c>
      <c r="F40" s="4" t="s">
        <v>3353</v>
      </c>
      <c r="G40" s="46">
        <v>81.319999999999993</v>
      </c>
      <c r="H40" s="125">
        <v>2</v>
      </c>
      <c r="I40" s="127">
        <v>4</v>
      </c>
      <c r="J40" s="8">
        <f t="shared" si="0"/>
        <v>8</v>
      </c>
      <c r="K40" s="8">
        <f t="shared" si="1"/>
        <v>0.56000000000000005</v>
      </c>
      <c r="L40" s="8">
        <f t="shared" si="2"/>
        <v>8.56</v>
      </c>
      <c r="M40" s="8">
        <f t="shared" si="3"/>
        <v>89.88</v>
      </c>
      <c r="N40" s="33">
        <v>89.88</v>
      </c>
      <c r="O40" s="1">
        <v>0</v>
      </c>
      <c r="AB40" s="1"/>
    </row>
    <row r="41" spans="1:28" ht="24" customHeight="1" x14ac:dyDescent="0.4">
      <c r="A41" s="30">
        <v>37</v>
      </c>
      <c r="B41" s="3">
        <v>6030001410</v>
      </c>
      <c r="C41" s="26" t="s">
        <v>2714</v>
      </c>
      <c r="D41" s="5" t="s">
        <v>2715</v>
      </c>
      <c r="E41" s="5" t="s">
        <v>2716</v>
      </c>
      <c r="F41" s="4" t="s">
        <v>3347</v>
      </c>
      <c r="G41" s="46">
        <v>475.08</v>
      </c>
      <c r="H41" s="125">
        <v>13</v>
      </c>
      <c r="I41" s="7">
        <v>4</v>
      </c>
      <c r="J41" s="8">
        <f t="shared" si="0"/>
        <v>52</v>
      </c>
      <c r="K41" s="8">
        <f t="shared" si="1"/>
        <v>3.6400000000000006</v>
      </c>
      <c r="L41" s="8">
        <f t="shared" si="2"/>
        <v>55.64</v>
      </c>
      <c r="M41" s="8">
        <f t="shared" si="3"/>
        <v>530.72</v>
      </c>
      <c r="N41" s="33">
        <v>530.72</v>
      </c>
      <c r="O41" s="1">
        <v>1</v>
      </c>
      <c r="AB41" s="1"/>
    </row>
    <row r="42" spans="1:28" ht="24" customHeight="1" x14ac:dyDescent="0.4">
      <c r="A42" s="2">
        <v>38</v>
      </c>
      <c r="B42" s="3">
        <v>6030001411</v>
      </c>
      <c r="C42" s="26" t="s">
        <v>2723</v>
      </c>
      <c r="D42" s="5" t="s">
        <v>2113</v>
      </c>
      <c r="E42" s="5" t="s">
        <v>2724</v>
      </c>
      <c r="F42" s="4" t="s">
        <v>3347</v>
      </c>
      <c r="G42" s="46">
        <v>3869.12</v>
      </c>
      <c r="H42" s="125">
        <v>52</v>
      </c>
      <c r="I42" s="127">
        <v>4</v>
      </c>
      <c r="J42" s="8">
        <f t="shared" si="0"/>
        <v>208</v>
      </c>
      <c r="K42" s="8">
        <f t="shared" si="1"/>
        <v>14.560000000000002</v>
      </c>
      <c r="L42" s="8">
        <f t="shared" si="2"/>
        <v>222.56</v>
      </c>
      <c r="M42" s="8">
        <f t="shared" si="3"/>
        <v>4091.68</v>
      </c>
      <c r="N42" s="33">
        <v>4091.68</v>
      </c>
      <c r="O42" s="1">
        <v>0</v>
      </c>
      <c r="AB42" s="1"/>
    </row>
    <row r="43" spans="1:28" ht="24" customHeight="1" x14ac:dyDescent="0.4">
      <c r="A43" s="30">
        <v>39</v>
      </c>
      <c r="B43" s="3">
        <v>6030001412</v>
      </c>
      <c r="C43" s="26" t="s">
        <v>2725</v>
      </c>
      <c r="D43" s="5" t="s">
        <v>2726</v>
      </c>
      <c r="E43" s="5" t="s">
        <v>2727</v>
      </c>
      <c r="F43" s="4" t="s">
        <v>3347</v>
      </c>
      <c r="G43" s="46">
        <v>3192.88</v>
      </c>
      <c r="H43" s="125">
        <v>78</v>
      </c>
      <c r="I43" s="7">
        <v>4</v>
      </c>
      <c r="J43" s="8">
        <f t="shared" si="0"/>
        <v>312</v>
      </c>
      <c r="K43" s="8">
        <f t="shared" si="1"/>
        <v>21.840000000000003</v>
      </c>
      <c r="L43" s="8">
        <f t="shared" si="2"/>
        <v>333.84</v>
      </c>
      <c r="M43" s="8">
        <f t="shared" si="3"/>
        <v>3526.7200000000003</v>
      </c>
      <c r="N43" s="33">
        <v>3526.72</v>
      </c>
      <c r="O43" s="1">
        <v>1</v>
      </c>
      <c r="AB43" s="1"/>
    </row>
    <row r="44" spans="1:28" ht="24" customHeight="1" x14ac:dyDescent="0.4">
      <c r="A44" s="2">
        <v>40</v>
      </c>
      <c r="B44" s="3">
        <v>6030001413</v>
      </c>
      <c r="C44" s="26" t="s">
        <v>2728</v>
      </c>
      <c r="D44" s="5" t="s">
        <v>2729</v>
      </c>
      <c r="E44" s="5" t="s">
        <v>2730</v>
      </c>
      <c r="F44" s="4" t="s">
        <v>3347</v>
      </c>
      <c r="G44" s="46">
        <v>1686.32</v>
      </c>
      <c r="H44" s="125">
        <v>12</v>
      </c>
      <c r="I44" s="127">
        <v>4</v>
      </c>
      <c r="J44" s="8">
        <f t="shared" si="0"/>
        <v>48</v>
      </c>
      <c r="K44" s="8">
        <f t="shared" si="1"/>
        <v>3.3600000000000003</v>
      </c>
      <c r="L44" s="8">
        <f t="shared" si="2"/>
        <v>51.36</v>
      </c>
      <c r="M44" s="8">
        <f t="shared" si="3"/>
        <v>1737.6799999999998</v>
      </c>
      <c r="N44" s="33">
        <v>1737.68</v>
      </c>
      <c r="O44" s="1">
        <v>0</v>
      </c>
      <c r="AB44" s="1"/>
    </row>
    <row r="45" spans="1:28" ht="24" customHeight="1" x14ac:dyDescent="0.4">
      <c r="A45" s="30">
        <v>41</v>
      </c>
      <c r="B45" s="3">
        <v>6030001414</v>
      </c>
      <c r="C45" s="26" t="s">
        <v>2731</v>
      </c>
      <c r="D45" s="5" t="s">
        <v>126</v>
      </c>
      <c r="E45" s="5" t="s">
        <v>2732</v>
      </c>
      <c r="F45" s="4" t="s">
        <v>3347</v>
      </c>
      <c r="G45" s="46">
        <v>1523.68</v>
      </c>
      <c r="H45" s="125">
        <v>32</v>
      </c>
      <c r="I45" s="7">
        <v>4</v>
      </c>
      <c r="J45" s="8">
        <f t="shared" si="0"/>
        <v>128</v>
      </c>
      <c r="K45" s="8">
        <f t="shared" si="1"/>
        <v>8.9600000000000009</v>
      </c>
      <c r="L45" s="8">
        <f t="shared" si="2"/>
        <v>136.96</v>
      </c>
      <c r="M45" s="8">
        <f t="shared" si="3"/>
        <v>1660.64</v>
      </c>
      <c r="N45" s="33">
        <v>1660.64</v>
      </c>
      <c r="O45" s="1">
        <v>1</v>
      </c>
      <c r="AB45" s="1"/>
    </row>
    <row r="46" spans="1:28" ht="24" customHeight="1" x14ac:dyDescent="0.4">
      <c r="A46" s="2">
        <v>42</v>
      </c>
      <c r="B46" s="3">
        <v>6030001415</v>
      </c>
      <c r="C46" s="26" t="s">
        <v>2733</v>
      </c>
      <c r="D46" s="5" t="s">
        <v>2734</v>
      </c>
      <c r="E46" s="5" t="s">
        <v>661</v>
      </c>
      <c r="F46" s="4" t="s">
        <v>3351</v>
      </c>
      <c r="G46" s="46">
        <v>564.96</v>
      </c>
      <c r="H46" s="125">
        <v>53</v>
      </c>
      <c r="I46" s="127">
        <v>4</v>
      </c>
      <c r="J46" s="8">
        <f t="shared" si="0"/>
        <v>212</v>
      </c>
      <c r="K46" s="8">
        <f t="shared" si="1"/>
        <v>14.840000000000002</v>
      </c>
      <c r="L46" s="8">
        <f t="shared" si="2"/>
        <v>226.84</v>
      </c>
      <c r="M46" s="8">
        <f t="shared" si="3"/>
        <v>791.80000000000007</v>
      </c>
      <c r="N46" s="33">
        <v>791.8</v>
      </c>
      <c r="O46" s="1">
        <v>0</v>
      </c>
      <c r="AB46" s="1"/>
    </row>
    <row r="47" spans="1:28" ht="24" customHeight="1" x14ac:dyDescent="0.4">
      <c r="A47" s="30">
        <v>43</v>
      </c>
      <c r="B47" s="3">
        <v>6030001416</v>
      </c>
      <c r="C47" s="26" t="s">
        <v>2735</v>
      </c>
      <c r="D47" s="5" t="s">
        <v>2736</v>
      </c>
      <c r="E47" s="5" t="s">
        <v>2737</v>
      </c>
      <c r="F47" s="4" t="s">
        <v>3347</v>
      </c>
      <c r="G47" s="46">
        <v>11996.84</v>
      </c>
      <c r="H47" s="125">
        <v>432</v>
      </c>
      <c r="I47" s="7">
        <v>4</v>
      </c>
      <c r="J47" s="8">
        <f t="shared" si="0"/>
        <v>1728</v>
      </c>
      <c r="K47" s="8">
        <f t="shared" si="1"/>
        <v>120.96000000000001</v>
      </c>
      <c r="L47" s="8">
        <f t="shared" si="2"/>
        <v>1848.96</v>
      </c>
      <c r="M47" s="8">
        <f t="shared" si="3"/>
        <v>13845.8</v>
      </c>
      <c r="N47" s="33">
        <v>13845.8</v>
      </c>
      <c r="O47" s="1">
        <v>1</v>
      </c>
      <c r="AB47" s="1"/>
    </row>
    <row r="48" spans="1:28" ht="24" customHeight="1" x14ac:dyDescent="0.4">
      <c r="A48" s="2">
        <v>44</v>
      </c>
      <c r="B48" s="3">
        <v>6030001417</v>
      </c>
      <c r="C48" s="26" t="s">
        <v>2738</v>
      </c>
      <c r="D48" s="5" t="s">
        <v>2739</v>
      </c>
      <c r="E48" s="5" t="s">
        <v>2740</v>
      </c>
      <c r="F48" s="4" t="s">
        <v>3347</v>
      </c>
      <c r="G48" s="46">
        <v>3210</v>
      </c>
      <c r="H48" s="125">
        <v>68</v>
      </c>
      <c r="I48" s="127">
        <v>4</v>
      </c>
      <c r="J48" s="8">
        <f t="shared" si="0"/>
        <v>272</v>
      </c>
      <c r="K48" s="8">
        <f t="shared" si="1"/>
        <v>19.040000000000003</v>
      </c>
      <c r="L48" s="8">
        <f t="shared" si="2"/>
        <v>291.04000000000002</v>
      </c>
      <c r="M48" s="8">
        <f t="shared" si="3"/>
        <v>3501.04</v>
      </c>
      <c r="N48" s="33">
        <v>3501.04</v>
      </c>
      <c r="O48" s="1">
        <v>0</v>
      </c>
      <c r="AB48" s="1"/>
    </row>
    <row r="49" spans="1:28" ht="24" customHeight="1" x14ac:dyDescent="0.4">
      <c r="A49" s="30">
        <v>45</v>
      </c>
      <c r="B49" s="3">
        <v>6030001418</v>
      </c>
      <c r="C49" s="26" t="s">
        <v>2741</v>
      </c>
      <c r="D49" s="5" t="s">
        <v>768</v>
      </c>
      <c r="E49" s="5" t="s">
        <v>2742</v>
      </c>
      <c r="F49" s="4" t="s">
        <v>3347</v>
      </c>
      <c r="G49" s="46">
        <v>1322.52</v>
      </c>
      <c r="H49" s="125">
        <v>29</v>
      </c>
      <c r="I49" s="7">
        <v>4</v>
      </c>
      <c r="J49" s="8">
        <f t="shared" si="0"/>
        <v>116</v>
      </c>
      <c r="K49" s="8">
        <f t="shared" si="1"/>
        <v>8.120000000000001</v>
      </c>
      <c r="L49" s="8">
        <f t="shared" si="2"/>
        <v>124.12</v>
      </c>
      <c r="M49" s="8">
        <f t="shared" si="3"/>
        <v>1446.6399999999999</v>
      </c>
      <c r="N49" s="33">
        <v>1446.64</v>
      </c>
      <c r="O49" s="1">
        <v>1</v>
      </c>
      <c r="AB49" s="1"/>
    </row>
    <row r="50" spans="1:28" ht="24" customHeight="1" x14ac:dyDescent="0.4">
      <c r="A50" s="2">
        <v>46</v>
      </c>
      <c r="B50" s="3">
        <v>6030001419</v>
      </c>
      <c r="C50" s="26" t="s">
        <v>2743</v>
      </c>
      <c r="D50" s="5" t="s">
        <v>2744</v>
      </c>
      <c r="E50" s="5" t="s">
        <v>2745</v>
      </c>
      <c r="F50" s="4" t="s">
        <v>3347</v>
      </c>
      <c r="G50" s="46">
        <v>731.88</v>
      </c>
      <c r="H50" s="125">
        <v>13</v>
      </c>
      <c r="I50" s="127">
        <v>4</v>
      </c>
      <c r="J50" s="8">
        <f t="shared" si="0"/>
        <v>52</v>
      </c>
      <c r="K50" s="8">
        <f t="shared" si="1"/>
        <v>3.6400000000000006</v>
      </c>
      <c r="L50" s="8">
        <f t="shared" si="2"/>
        <v>55.64</v>
      </c>
      <c r="M50" s="8">
        <f t="shared" si="3"/>
        <v>787.52</v>
      </c>
      <c r="N50" s="33">
        <v>787.52</v>
      </c>
      <c r="O50" s="1">
        <v>0</v>
      </c>
      <c r="AB50" s="1"/>
    </row>
    <row r="51" spans="1:28" ht="24" customHeight="1" x14ac:dyDescent="0.4">
      <c r="A51" s="30">
        <v>47</v>
      </c>
      <c r="B51" s="3">
        <v>6030001420</v>
      </c>
      <c r="C51" s="3" t="s">
        <v>2746</v>
      </c>
      <c r="D51" s="5" t="s">
        <v>2747</v>
      </c>
      <c r="E51" s="5" t="s">
        <v>2748</v>
      </c>
      <c r="F51" s="4" t="s">
        <v>3347</v>
      </c>
      <c r="G51" s="46">
        <v>5063.24</v>
      </c>
      <c r="H51" s="125">
        <v>52</v>
      </c>
      <c r="I51" s="7">
        <v>4</v>
      </c>
      <c r="J51" s="8">
        <f t="shared" si="0"/>
        <v>208</v>
      </c>
      <c r="K51" s="8">
        <f t="shared" si="1"/>
        <v>14.560000000000002</v>
      </c>
      <c r="L51" s="8">
        <f t="shared" si="2"/>
        <v>222.56</v>
      </c>
      <c r="M51" s="8">
        <f t="shared" si="3"/>
        <v>5285.8</v>
      </c>
      <c r="N51" s="33">
        <v>5285.8</v>
      </c>
      <c r="O51" s="1">
        <v>1</v>
      </c>
      <c r="AB51" s="1"/>
    </row>
    <row r="52" spans="1:28" ht="24" customHeight="1" x14ac:dyDescent="0.4">
      <c r="A52" s="2">
        <v>48</v>
      </c>
      <c r="B52" s="3">
        <v>6030001421</v>
      </c>
      <c r="C52" s="3" t="s">
        <v>2749</v>
      </c>
      <c r="D52" s="5" t="s">
        <v>2747</v>
      </c>
      <c r="E52" s="5" t="s">
        <v>2750</v>
      </c>
      <c r="F52" s="4" t="s">
        <v>3347</v>
      </c>
      <c r="G52" s="46">
        <v>1831.84</v>
      </c>
      <c r="H52" s="125">
        <v>33</v>
      </c>
      <c r="I52" s="127">
        <v>4</v>
      </c>
      <c r="J52" s="8">
        <f t="shared" si="0"/>
        <v>132</v>
      </c>
      <c r="K52" s="8">
        <f t="shared" si="1"/>
        <v>9.24</v>
      </c>
      <c r="L52" s="8">
        <f t="shared" si="2"/>
        <v>141.24</v>
      </c>
      <c r="M52" s="8">
        <f t="shared" si="3"/>
        <v>1973.08</v>
      </c>
      <c r="N52" s="33">
        <v>1973.08</v>
      </c>
      <c r="O52" s="1">
        <v>0</v>
      </c>
      <c r="AB52" s="1"/>
    </row>
    <row r="53" spans="1:28" ht="24" customHeight="1" x14ac:dyDescent="0.4">
      <c r="A53" s="30">
        <v>49</v>
      </c>
      <c r="B53" s="3">
        <v>6030001422</v>
      </c>
      <c r="C53" s="26" t="s">
        <v>2751</v>
      </c>
      <c r="D53" s="5" t="s">
        <v>2752</v>
      </c>
      <c r="E53" s="5" t="s">
        <v>2753</v>
      </c>
      <c r="F53" s="4" t="s">
        <v>69</v>
      </c>
      <c r="G53" s="46">
        <v>0</v>
      </c>
      <c r="H53" s="125">
        <v>9</v>
      </c>
      <c r="I53" s="7">
        <v>4</v>
      </c>
      <c r="J53" s="8">
        <f t="shared" si="0"/>
        <v>36</v>
      </c>
      <c r="K53" s="8">
        <f t="shared" si="1"/>
        <v>2.5200000000000005</v>
      </c>
      <c r="L53" s="8">
        <f t="shared" si="2"/>
        <v>38.520000000000003</v>
      </c>
      <c r="M53" s="8">
        <f t="shared" si="3"/>
        <v>38.520000000000003</v>
      </c>
      <c r="N53" s="33">
        <v>38.520000000000003</v>
      </c>
      <c r="O53" s="1">
        <v>1</v>
      </c>
      <c r="AB53" s="1"/>
    </row>
    <row r="54" spans="1:28" ht="24" customHeight="1" x14ac:dyDescent="0.4">
      <c r="A54" s="2">
        <v>50</v>
      </c>
      <c r="B54" s="3">
        <v>6030001423</v>
      </c>
      <c r="C54" s="26" t="s">
        <v>2754</v>
      </c>
      <c r="D54" s="5" t="s">
        <v>2755</v>
      </c>
      <c r="E54" s="5" t="s">
        <v>2756</v>
      </c>
      <c r="F54" s="4" t="s">
        <v>3355</v>
      </c>
      <c r="G54" s="46">
        <v>2889</v>
      </c>
      <c r="H54" s="125">
        <v>38</v>
      </c>
      <c r="I54" s="127">
        <v>4</v>
      </c>
      <c r="J54" s="8">
        <f t="shared" si="0"/>
        <v>152</v>
      </c>
      <c r="K54" s="8">
        <f t="shared" si="1"/>
        <v>10.64</v>
      </c>
      <c r="L54" s="8">
        <f t="shared" si="2"/>
        <v>162.63999999999999</v>
      </c>
      <c r="M54" s="8">
        <f t="shared" si="3"/>
        <v>3051.64</v>
      </c>
      <c r="N54" s="33">
        <v>3051.64</v>
      </c>
      <c r="O54" s="1">
        <v>0</v>
      </c>
      <c r="AB54" s="1"/>
    </row>
    <row r="55" spans="1:28" ht="24" customHeight="1" x14ac:dyDescent="0.4">
      <c r="A55" s="30">
        <v>51</v>
      </c>
      <c r="B55" s="3">
        <v>6030001424</v>
      </c>
      <c r="C55" s="26" t="s">
        <v>2757</v>
      </c>
      <c r="D55" s="5" t="s">
        <v>2758</v>
      </c>
      <c r="E55" s="5" t="s">
        <v>2759</v>
      </c>
      <c r="F55" s="4" t="s">
        <v>3355</v>
      </c>
      <c r="G55" s="46">
        <v>2315.48</v>
      </c>
      <c r="H55" s="125">
        <v>50</v>
      </c>
      <c r="I55" s="7">
        <v>4</v>
      </c>
      <c r="J55" s="8">
        <f t="shared" si="0"/>
        <v>200</v>
      </c>
      <c r="K55" s="8">
        <f t="shared" si="1"/>
        <v>14.000000000000002</v>
      </c>
      <c r="L55" s="8">
        <f t="shared" si="2"/>
        <v>214</v>
      </c>
      <c r="M55" s="8">
        <f t="shared" si="3"/>
        <v>2529.48</v>
      </c>
      <c r="N55" s="33">
        <v>2529.48</v>
      </c>
      <c r="O55" s="1">
        <v>1</v>
      </c>
      <c r="AB55" s="1"/>
    </row>
    <row r="56" spans="1:28" ht="24" customHeight="1" x14ac:dyDescent="0.4">
      <c r="A56" s="2">
        <v>52</v>
      </c>
      <c r="B56" s="3">
        <v>6030001425</v>
      </c>
      <c r="C56" s="4" t="s">
        <v>2760</v>
      </c>
      <c r="D56" s="5" t="s">
        <v>768</v>
      </c>
      <c r="E56" s="5" t="s">
        <v>2761</v>
      </c>
      <c r="F56" s="4" t="s">
        <v>3355</v>
      </c>
      <c r="G56" s="46">
        <v>1425.24</v>
      </c>
      <c r="H56" s="125">
        <v>38</v>
      </c>
      <c r="I56" s="127">
        <v>4</v>
      </c>
      <c r="J56" s="8">
        <f t="shared" si="0"/>
        <v>152</v>
      </c>
      <c r="K56" s="8">
        <f t="shared" si="1"/>
        <v>10.64</v>
      </c>
      <c r="L56" s="8">
        <f t="shared" si="2"/>
        <v>162.63999999999999</v>
      </c>
      <c r="M56" s="8">
        <f t="shared" si="3"/>
        <v>1587.88</v>
      </c>
      <c r="N56" s="33">
        <v>1587.88</v>
      </c>
      <c r="O56" s="1">
        <v>0</v>
      </c>
      <c r="AB56" s="1"/>
    </row>
    <row r="57" spans="1:28" ht="24" customHeight="1" x14ac:dyDescent="0.4">
      <c r="A57" s="30">
        <v>53</v>
      </c>
      <c r="B57" s="3">
        <v>6030001426</v>
      </c>
      <c r="C57" s="26" t="s">
        <v>2762</v>
      </c>
      <c r="D57" s="5" t="s">
        <v>2763</v>
      </c>
      <c r="E57" s="5" t="s">
        <v>2764</v>
      </c>
      <c r="F57" s="4" t="s">
        <v>3392</v>
      </c>
      <c r="G57" s="46">
        <v>398.04</v>
      </c>
      <c r="H57" s="125">
        <v>2</v>
      </c>
      <c r="I57" s="7">
        <v>4</v>
      </c>
      <c r="J57" s="8">
        <f t="shared" si="0"/>
        <v>8</v>
      </c>
      <c r="K57" s="8">
        <f t="shared" si="1"/>
        <v>0.56000000000000005</v>
      </c>
      <c r="L57" s="8">
        <f t="shared" si="2"/>
        <v>8.56</v>
      </c>
      <c r="M57" s="8">
        <f t="shared" si="3"/>
        <v>406.6</v>
      </c>
      <c r="N57" s="33">
        <v>406.6</v>
      </c>
      <c r="O57" s="1">
        <v>1</v>
      </c>
      <c r="AB57" s="1"/>
    </row>
    <row r="58" spans="1:28" ht="24" customHeight="1" x14ac:dyDescent="0.4">
      <c r="A58" s="2">
        <v>54</v>
      </c>
      <c r="B58" s="3">
        <v>6030001427</v>
      </c>
      <c r="C58" s="26" t="s">
        <v>2555</v>
      </c>
      <c r="D58" s="5" t="s">
        <v>2556</v>
      </c>
      <c r="E58" s="5" t="s">
        <v>2557</v>
      </c>
      <c r="F58" s="4" t="s">
        <v>3381</v>
      </c>
      <c r="G58" s="46">
        <v>363.8</v>
      </c>
      <c r="H58" s="125">
        <v>85</v>
      </c>
      <c r="I58" s="127">
        <v>4</v>
      </c>
      <c r="J58" s="8">
        <f t="shared" si="0"/>
        <v>340</v>
      </c>
      <c r="K58" s="8">
        <f t="shared" si="1"/>
        <v>23.8</v>
      </c>
      <c r="L58" s="8">
        <f t="shared" si="2"/>
        <v>363.8</v>
      </c>
      <c r="M58" s="8">
        <f t="shared" si="3"/>
        <v>727.6</v>
      </c>
      <c r="N58" s="33">
        <v>727.6</v>
      </c>
      <c r="O58" s="1">
        <v>0</v>
      </c>
      <c r="AB58" s="1"/>
    </row>
    <row r="59" spans="1:28" ht="24" customHeight="1" x14ac:dyDescent="0.4">
      <c r="A59" s="30">
        <v>55</v>
      </c>
      <c r="B59" s="3">
        <v>6030001428</v>
      </c>
      <c r="C59" s="26" t="s">
        <v>2558</v>
      </c>
      <c r="D59" s="5" t="s">
        <v>2559</v>
      </c>
      <c r="E59" s="5" t="s">
        <v>2560</v>
      </c>
      <c r="F59" s="4" t="s">
        <v>3358</v>
      </c>
      <c r="G59" s="46">
        <v>4553.92</v>
      </c>
      <c r="H59" s="125">
        <v>90</v>
      </c>
      <c r="I59" s="7">
        <v>4</v>
      </c>
      <c r="J59" s="8">
        <f t="shared" si="0"/>
        <v>360</v>
      </c>
      <c r="K59" s="8">
        <f t="shared" si="1"/>
        <v>25.200000000000003</v>
      </c>
      <c r="L59" s="8">
        <f t="shared" si="2"/>
        <v>385.2</v>
      </c>
      <c r="M59" s="8">
        <f t="shared" si="3"/>
        <v>4939.12</v>
      </c>
      <c r="N59" s="33">
        <v>4939.12</v>
      </c>
      <c r="O59" s="1">
        <v>1</v>
      </c>
      <c r="AB59" s="1"/>
    </row>
    <row r="60" spans="1:28" ht="24" customHeight="1" x14ac:dyDescent="0.4">
      <c r="A60" s="2">
        <v>56</v>
      </c>
      <c r="B60" s="3">
        <v>6030001429</v>
      </c>
      <c r="C60" s="26" t="s">
        <v>2561</v>
      </c>
      <c r="D60" s="5" t="s">
        <v>2562</v>
      </c>
      <c r="E60" s="5" t="s">
        <v>2563</v>
      </c>
      <c r="F60" s="4" t="s">
        <v>3347</v>
      </c>
      <c r="G60" s="46">
        <v>2576.56</v>
      </c>
      <c r="H60" s="125">
        <v>48</v>
      </c>
      <c r="I60" s="127">
        <v>4</v>
      </c>
      <c r="J60" s="8">
        <f t="shared" si="0"/>
        <v>192</v>
      </c>
      <c r="K60" s="8">
        <f t="shared" si="1"/>
        <v>13.440000000000001</v>
      </c>
      <c r="L60" s="8">
        <f t="shared" si="2"/>
        <v>205.44</v>
      </c>
      <c r="M60" s="8">
        <f t="shared" si="3"/>
        <v>2782</v>
      </c>
      <c r="N60" s="33">
        <v>2782</v>
      </c>
      <c r="O60" s="1">
        <v>0</v>
      </c>
      <c r="AB60" s="1"/>
    </row>
    <row r="61" spans="1:28" ht="24" customHeight="1" x14ac:dyDescent="0.4">
      <c r="A61" s="30">
        <v>57</v>
      </c>
      <c r="B61" s="3">
        <v>6030001430</v>
      </c>
      <c r="C61" s="26" t="s">
        <v>2575</v>
      </c>
      <c r="D61" s="5" t="s">
        <v>2576</v>
      </c>
      <c r="E61" s="5" t="s">
        <v>2577</v>
      </c>
      <c r="F61" s="4" t="s">
        <v>3352</v>
      </c>
      <c r="G61" s="46">
        <v>77.040000000000006</v>
      </c>
      <c r="H61" s="125">
        <v>12</v>
      </c>
      <c r="I61" s="7">
        <v>4</v>
      </c>
      <c r="J61" s="8">
        <f t="shared" si="0"/>
        <v>48</v>
      </c>
      <c r="K61" s="8">
        <f t="shared" si="1"/>
        <v>3.3600000000000003</v>
      </c>
      <c r="L61" s="8">
        <f t="shared" si="2"/>
        <v>51.36</v>
      </c>
      <c r="M61" s="8">
        <f t="shared" si="3"/>
        <v>128.4</v>
      </c>
      <c r="N61" s="33">
        <v>128.4</v>
      </c>
      <c r="O61" s="1">
        <v>1</v>
      </c>
      <c r="AB61" s="1"/>
    </row>
    <row r="62" spans="1:28" ht="24" customHeight="1" x14ac:dyDescent="0.4">
      <c r="A62" s="2">
        <v>58</v>
      </c>
      <c r="B62" s="3">
        <v>6030001431</v>
      </c>
      <c r="C62" s="26" t="s">
        <v>2578</v>
      </c>
      <c r="D62" s="5" t="s">
        <v>2579</v>
      </c>
      <c r="E62" s="5" t="s">
        <v>2580</v>
      </c>
      <c r="F62" s="4" t="s">
        <v>3386</v>
      </c>
      <c r="G62" s="46">
        <v>81.319999999999993</v>
      </c>
      <c r="H62" s="125">
        <v>3</v>
      </c>
      <c r="I62" s="127">
        <v>4</v>
      </c>
      <c r="J62" s="8">
        <f t="shared" si="0"/>
        <v>12</v>
      </c>
      <c r="K62" s="8">
        <f t="shared" si="1"/>
        <v>0.84000000000000008</v>
      </c>
      <c r="L62" s="8">
        <f t="shared" si="2"/>
        <v>12.84</v>
      </c>
      <c r="M62" s="8">
        <f t="shared" si="3"/>
        <v>94.16</v>
      </c>
      <c r="N62" s="33">
        <v>94.16</v>
      </c>
      <c r="O62" s="1">
        <v>0</v>
      </c>
      <c r="AB62" s="1"/>
    </row>
    <row r="63" spans="1:28" ht="24" customHeight="1" x14ac:dyDescent="0.4">
      <c r="A63" s="30">
        <v>59</v>
      </c>
      <c r="B63" s="3">
        <v>6030001432</v>
      </c>
      <c r="C63" s="26" t="s">
        <v>2593</v>
      </c>
      <c r="D63" s="5" t="s">
        <v>3311</v>
      </c>
      <c r="E63" s="5" t="s">
        <v>2594</v>
      </c>
      <c r="F63" s="4" t="s">
        <v>69</v>
      </c>
      <c r="G63" s="46">
        <v>0</v>
      </c>
      <c r="H63" s="125">
        <v>6</v>
      </c>
      <c r="I63" s="7">
        <v>4</v>
      </c>
      <c r="J63" s="8">
        <f t="shared" si="0"/>
        <v>24</v>
      </c>
      <c r="K63" s="8">
        <f t="shared" si="1"/>
        <v>1.6800000000000002</v>
      </c>
      <c r="L63" s="8">
        <f t="shared" si="2"/>
        <v>25.68</v>
      </c>
      <c r="M63" s="8">
        <f t="shared" si="3"/>
        <v>25.68</v>
      </c>
      <c r="N63" s="33">
        <v>25.68</v>
      </c>
      <c r="O63" s="1">
        <v>1</v>
      </c>
      <c r="AB63" s="1"/>
    </row>
    <row r="64" spans="1:28" ht="24" customHeight="1" x14ac:dyDescent="0.4">
      <c r="A64" s="2">
        <v>60</v>
      </c>
      <c r="B64" s="3">
        <v>6030001433</v>
      </c>
      <c r="C64" s="26" t="s">
        <v>2595</v>
      </c>
      <c r="D64" s="5" t="s">
        <v>2596</v>
      </c>
      <c r="E64" s="5" t="s">
        <v>2597</v>
      </c>
      <c r="F64" s="4" t="s">
        <v>3350</v>
      </c>
      <c r="G64" s="46">
        <v>333.84</v>
      </c>
      <c r="H64" s="125">
        <v>49</v>
      </c>
      <c r="I64" s="127">
        <v>4</v>
      </c>
      <c r="J64" s="8">
        <f t="shared" si="0"/>
        <v>196</v>
      </c>
      <c r="K64" s="8">
        <f t="shared" si="1"/>
        <v>13.72</v>
      </c>
      <c r="L64" s="8">
        <f t="shared" si="2"/>
        <v>209.72</v>
      </c>
      <c r="M64" s="8">
        <f t="shared" si="3"/>
        <v>543.55999999999995</v>
      </c>
      <c r="N64" s="33">
        <v>543.55999999999995</v>
      </c>
      <c r="O64" s="1">
        <v>0</v>
      </c>
      <c r="AB64" s="1"/>
    </row>
    <row r="65" spans="1:28" ht="24" customHeight="1" x14ac:dyDescent="0.4">
      <c r="A65" s="30">
        <v>61</v>
      </c>
      <c r="B65" s="3">
        <v>6030001434</v>
      </c>
      <c r="C65" s="26" t="s">
        <v>2600</v>
      </c>
      <c r="D65" s="5" t="s">
        <v>2601</v>
      </c>
      <c r="E65" s="5" t="s">
        <v>2602</v>
      </c>
      <c r="F65" s="4" t="s">
        <v>3357</v>
      </c>
      <c r="G65" s="46">
        <v>2756.32</v>
      </c>
      <c r="H65" s="125">
        <v>101</v>
      </c>
      <c r="I65" s="7">
        <v>4</v>
      </c>
      <c r="J65" s="8">
        <f t="shared" si="0"/>
        <v>404</v>
      </c>
      <c r="K65" s="8">
        <f t="shared" si="1"/>
        <v>28.28</v>
      </c>
      <c r="L65" s="8">
        <f t="shared" si="2"/>
        <v>432.28</v>
      </c>
      <c r="M65" s="8">
        <f t="shared" si="3"/>
        <v>3188.6000000000004</v>
      </c>
      <c r="N65" s="33">
        <v>3188.6</v>
      </c>
      <c r="O65" s="1">
        <v>1</v>
      </c>
      <c r="AB65" s="1"/>
    </row>
    <row r="66" spans="1:28" ht="24" customHeight="1" x14ac:dyDescent="0.4">
      <c r="A66" s="2">
        <v>62</v>
      </c>
      <c r="B66" s="3">
        <v>6030001435</v>
      </c>
      <c r="C66" s="26" t="s">
        <v>2614</v>
      </c>
      <c r="D66" s="5" t="s">
        <v>2615</v>
      </c>
      <c r="E66" s="5" t="s">
        <v>267</v>
      </c>
      <c r="F66" s="4" t="s">
        <v>3347</v>
      </c>
      <c r="G66" s="46">
        <v>3774.96</v>
      </c>
      <c r="H66" s="125">
        <v>4</v>
      </c>
      <c r="I66" s="127">
        <v>4</v>
      </c>
      <c r="J66" s="8">
        <f t="shared" si="0"/>
        <v>16</v>
      </c>
      <c r="K66" s="8">
        <f t="shared" si="1"/>
        <v>1.1200000000000001</v>
      </c>
      <c r="L66" s="8">
        <f t="shared" si="2"/>
        <v>17.12</v>
      </c>
      <c r="M66" s="8">
        <f t="shared" si="3"/>
        <v>3792.08</v>
      </c>
      <c r="N66" s="33">
        <v>3792.08</v>
      </c>
      <c r="O66" s="1">
        <v>0</v>
      </c>
      <c r="AB66" s="1"/>
    </row>
    <row r="67" spans="1:28" ht="24" customHeight="1" x14ac:dyDescent="0.4">
      <c r="A67" s="30">
        <v>63</v>
      </c>
      <c r="B67" s="3">
        <v>6030001436</v>
      </c>
      <c r="C67" s="26" t="s">
        <v>2616</v>
      </c>
      <c r="D67" s="5" t="s">
        <v>2615</v>
      </c>
      <c r="E67" s="5" t="s">
        <v>273</v>
      </c>
      <c r="F67" s="4" t="s">
        <v>3249</v>
      </c>
      <c r="G67" s="46">
        <v>5037.5600000000004</v>
      </c>
      <c r="H67" s="125">
        <v>1</v>
      </c>
      <c r="I67" s="7">
        <v>4</v>
      </c>
      <c r="J67" s="8">
        <f t="shared" si="0"/>
        <v>4</v>
      </c>
      <c r="K67" s="8">
        <f t="shared" si="1"/>
        <v>0.28000000000000003</v>
      </c>
      <c r="L67" s="8">
        <f t="shared" si="2"/>
        <v>4.28</v>
      </c>
      <c r="M67" s="8">
        <f t="shared" si="3"/>
        <v>5041.84</v>
      </c>
      <c r="N67" s="33">
        <v>5041.84</v>
      </c>
      <c r="O67" s="1">
        <v>1</v>
      </c>
      <c r="AB67" s="1"/>
    </row>
    <row r="68" spans="1:28" ht="24" customHeight="1" x14ac:dyDescent="0.4">
      <c r="A68" s="2">
        <v>64</v>
      </c>
      <c r="B68" s="3">
        <v>6030001437</v>
      </c>
      <c r="C68" s="26" t="s">
        <v>2617</v>
      </c>
      <c r="D68" s="5" t="s">
        <v>2618</v>
      </c>
      <c r="E68" s="5" t="s">
        <v>2619</v>
      </c>
      <c r="F68" s="4" t="s">
        <v>21</v>
      </c>
      <c r="G68" s="46">
        <v>13948.52</v>
      </c>
      <c r="H68" s="125">
        <v>0</v>
      </c>
      <c r="I68" s="127">
        <v>4</v>
      </c>
      <c r="J68" s="8">
        <f t="shared" si="0"/>
        <v>0</v>
      </c>
      <c r="K68" s="8">
        <f t="shared" si="1"/>
        <v>0</v>
      </c>
      <c r="L68" s="8">
        <f t="shared" si="2"/>
        <v>0</v>
      </c>
      <c r="M68" s="8">
        <f t="shared" si="3"/>
        <v>13948.52</v>
      </c>
      <c r="N68" s="33">
        <v>13948.52</v>
      </c>
      <c r="O68" s="1">
        <v>0</v>
      </c>
      <c r="AB68" s="1"/>
    </row>
    <row r="69" spans="1:28" ht="24" customHeight="1" x14ac:dyDescent="0.4">
      <c r="A69" s="30">
        <v>65</v>
      </c>
      <c r="B69" s="3">
        <v>6030001438</v>
      </c>
      <c r="C69" s="26" t="s">
        <v>2623</v>
      </c>
      <c r="D69" s="5" t="s">
        <v>2624</v>
      </c>
      <c r="E69" s="5" t="s">
        <v>298</v>
      </c>
      <c r="F69" s="4" t="s">
        <v>3351</v>
      </c>
      <c r="G69" s="46">
        <v>385.2</v>
      </c>
      <c r="H69" s="125">
        <v>20</v>
      </c>
      <c r="I69" s="7">
        <v>4</v>
      </c>
      <c r="J69" s="8">
        <f t="shared" si="0"/>
        <v>80</v>
      </c>
      <c r="K69" s="8">
        <f t="shared" si="1"/>
        <v>5.6000000000000005</v>
      </c>
      <c r="L69" s="8">
        <f t="shared" si="2"/>
        <v>85.6</v>
      </c>
      <c r="M69" s="8">
        <f t="shared" si="3"/>
        <v>470.79999999999995</v>
      </c>
      <c r="N69" s="33">
        <v>470.8</v>
      </c>
      <c r="O69" s="1">
        <v>1</v>
      </c>
      <c r="AB69" s="1"/>
    </row>
    <row r="70" spans="1:28" ht="24" customHeight="1" x14ac:dyDescent="0.4">
      <c r="A70" s="2">
        <v>66</v>
      </c>
      <c r="B70" s="3">
        <v>6030001439</v>
      </c>
      <c r="C70" s="26" t="s">
        <v>2627</v>
      </c>
      <c r="D70" s="5" t="s">
        <v>2628</v>
      </c>
      <c r="E70" s="5" t="s">
        <v>306</v>
      </c>
      <c r="F70" s="4" t="s">
        <v>3350</v>
      </c>
      <c r="G70" s="46">
        <v>72.760000000000005</v>
      </c>
      <c r="H70" s="125">
        <v>7</v>
      </c>
      <c r="I70" s="127">
        <v>4</v>
      </c>
      <c r="J70" s="8">
        <f t="shared" si="0"/>
        <v>28</v>
      </c>
      <c r="K70" s="8">
        <f t="shared" si="1"/>
        <v>1.9600000000000002</v>
      </c>
      <c r="L70" s="8">
        <f t="shared" si="2"/>
        <v>29.96</v>
      </c>
      <c r="M70" s="8">
        <f t="shared" si="3"/>
        <v>102.72</v>
      </c>
      <c r="N70" s="33">
        <v>102.72</v>
      </c>
      <c r="O70" s="1">
        <v>0</v>
      </c>
      <c r="AB70" s="1"/>
    </row>
    <row r="71" spans="1:28" ht="24" customHeight="1" x14ac:dyDescent="0.4">
      <c r="A71" s="30">
        <v>67</v>
      </c>
      <c r="B71" s="3">
        <v>6030001440</v>
      </c>
      <c r="C71" s="26" t="s">
        <v>2632</v>
      </c>
      <c r="D71" s="5" t="s">
        <v>2633</v>
      </c>
      <c r="E71" s="5" t="s">
        <v>2634</v>
      </c>
      <c r="F71" s="4" t="s">
        <v>69</v>
      </c>
      <c r="G71" s="46">
        <v>201.16</v>
      </c>
      <c r="H71" s="125">
        <v>55</v>
      </c>
      <c r="I71" s="7">
        <v>4</v>
      </c>
      <c r="J71" s="8">
        <f t="shared" ref="J71:J134" si="4">H71*I71</f>
        <v>220</v>
      </c>
      <c r="K71" s="8">
        <f t="shared" ref="K71:K134" si="5">J71*7%</f>
        <v>15.400000000000002</v>
      </c>
      <c r="L71" s="8">
        <f t="shared" ref="L71:L134" si="6">ROUNDUP(J71+K71,2)</f>
        <v>235.4</v>
      </c>
      <c r="M71" s="8">
        <f t="shared" ref="M71:M134" si="7">SUM(G71+L71)</f>
        <v>436.56</v>
      </c>
      <c r="N71" s="33">
        <v>436.56</v>
      </c>
      <c r="O71" s="1">
        <v>1</v>
      </c>
      <c r="AB71" s="1"/>
    </row>
    <row r="72" spans="1:28" ht="24" customHeight="1" x14ac:dyDescent="0.4">
      <c r="A72" s="2">
        <v>68</v>
      </c>
      <c r="B72" s="3">
        <v>6030001441</v>
      </c>
      <c r="C72" s="26" t="s">
        <v>2635</v>
      </c>
      <c r="D72" s="5" t="s">
        <v>2636</v>
      </c>
      <c r="E72" s="5" t="s">
        <v>2637</v>
      </c>
      <c r="F72" s="4" t="s">
        <v>3352</v>
      </c>
      <c r="G72" s="46">
        <v>63934.64</v>
      </c>
      <c r="H72" s="125">
        <v>1372</v>
      </c>
      <c r="I72" s="127">
        <v>4</v>
      </c>
      <c r="J72" s="8">
        <f t="shared" si="4"/>
        <v>5488</v>
      </c>
      <c r="K72" s="8">
        <f t="shared" si="5"/>
        <v>384.16</v>
      </c>
      <c r="L72" s="8">
        <f t="shared" si="6"/>
        <v>5872.16</v>
      </c>
      <c r="M72" s="8">
        <f t="shared" si="7"/>
        <v>69806.8</v>
      </c>
      <c r="N72" s="33">
        <v>69806.8</v>
      </c>
      <c r="O72" s="1">
        <v>0</v>
      </c>
      <c r="AB72" s="1"/>
    </row>
    <row r="73" spans="1:28" ht="24" customHeight="1" x14ac:dyDescent="0.4">
      <c r="A73" s="30">
        <v>69</v>
      </c>
      <c r="B73" s="3">
        <v>6030001442</v>
      </c>
      <c r="C73" s="26" t="s">
        <v>2638</v>
      </c>
      <c r="D73" s="5" t="s">
        <v>2639</v>
      </c>
      <c r="E73" s="5" t="s">
        <v>2640</v>
      </c>
      <c r="F73" s="4" t="s">
        <v>2592</v>
      </c>
      <c r="G73" s="46">
        <v>0</v>
      </c>
      <c r="H73" s="125">
        <v>4</v>
      </c>
      <c r="I73" s="7">
        <v>4</v>
      </c>
      <c r="J73" s="8">
        <f t="shared" si="4"/>
        <v>16</v>
      </c>
      <c r="K73" s="8">
        <f t="shared" si="5"/>
        <v>1.1200000000000001</v>
      </c>
      <c r="L73" s="8">
        <f t="shared" si="6"/>
        <v>17.12</v>
      </c>
      <c r="M73" s="8">
        <f t="shared" si="7"/>
        <v>17.12</v>
      </c>
      <c r="N73" s="33">
        <v>17.12</v>
      </c>
      <c r="O73" s="1">
        <v>1</v>
      </c>
      <c r="AB73" s="1"/>
    </row>
    <row r="74" spans="1:28" ht="24" customHeight="1" x14ac:dyDescent="0.4">
      <c r="A74" s="2">
        <v>70</v>
      </c>
      <c r="B74" s="3">
        <v>6030001443</v>
      </c>
      <c r="C74" s="26" t="s">
        <v>2641</v>
      </c>
      <c r="D74" s="5" t="s">
        <v>3315</v>
      </c>
      <c r="E74" s="5" t="s">
        <v>2642</v>
      </c>
      <c r="F74" s="4" t="s">
        <v>3356</v>
      </c>
      <c r="G74" s="46">
        <v>1690.6</v>
      </c>
      <c r="H74" s="125">
        <v>33</v>
      </c>
      <c r="I74" s="127">
        <v>4</v>
      </c>
      <c r="J74" s="8">
        <f t="shared" si="4"/>
        <v>132</v>
      </c>
      <c r="K74" s="8">
        <f t="shared" si="5"/>
        <v>9.24</v>
      </c>
      <c r="L74" s="8">
        <f t="shared" si="6"/>
        <v>141.24</v>
      </c>
      <c r="M74" s="8">
        <f t="shared" si="7"/>
        <v>1831.84</v>
      </c>
      <c r="N74" s="33">
        <v>1831.84</v>
      </c>
      <c r="O74" s="1">
        <v>0</v>
      </c>
      <c r="AB74" s="1"/>
    </row>
    <row r="75" spans="1:28" ht="24" customHeight="1" x14ac:dyDescent="0.4">
      <c r="A75" s="30">
        <v>71</v>
      </c>
      <c r="B75" s="3">
        <v>6030001444</v>
      </c>
      <c r="C75" s="26" t="s">
        <v>2643</v>
      </c>
      <c r="D75" s="5" t="s">
        <v>2644</v>
      </c>
      <c r="E75" s="5" t="s">
        <v>2645</v>
      </c>
      <c r="F75" s="4" t="s">
        <v>3347</v>
      </c>
      <c r="G75" s="46">
        <v>1480.88</v>
      </c>
      <c r="H75" s="125">
        <v>23</v>
      </c>
      <c r="I75" s="7">
        <v>4</v>
      </c>
      <c r="J75" s="8">
        <f t="shared" si="4"/>
        <v>92</v>
      </c>
      <c r="K75" s="8">
        <f t="shared" si="5"/>
        <v>6.44</v>
      </c>
      <c r="L75" s="8">
        <f t="shared" si="6"/>
        <v>98.44</v>
      </c>
      <c r="M75" s="8">
        <f t="shared" si="7"/>
        <v>1579.3200000000002</v>
      </c>
      <c r="N75" s="33">
        <v>1579.32</v>
      </c>
      <c r="O75" s="1">
        <v>1</v>
      </c>
      <c r="AB75" s="1"/>
    </row>
    <row r="76" spans="1:28" ht="24" customHeight="1" x14ac:dyDescent="0.4">
      <c r="A76" s="2">
        <v>72</v>
      </c>
      <c r="B76" s="3">
        <v>6030001445</v>
      </c>
      <c r="C76" s="26" t="s">
        <v>2646</v>
      </c>
      <c r="D76" s="5" t="s">
        <v>3316</v>
      </c>
      <c r="E76" s="5" t="s">
        <v>2647</v>
      </c>
      <c r="F76" s="4" t="s">
        <v>3356</v>
      </c>
      <c r="G76" s="46">
        <v>2597.96</v>
      </c>
      <c r="H76" s="125">
        <v>50</v>
      </c>
      <c r="I76" s="127">
        <v>4</v>
      </c>
      <c r="J76" s="8">
        <f t="shared" si="4"/>
        <v>200</v>
      </c>
      <c r="K76" s="8">
        <f t="shared" si="5"/>
        <v>14.000000000000002</v>
      </c>
      <c r="L76" s="8">
        <f t="shared" si="6"/>
        <v>214</v>
      </c>
      <c r="M76" s="8">
        <f t="shared" si="7"/>
        <v>2811.96</v>
      </c>
      <c r="N76" s="33">
        <v>2811.96</v>
      </c>
      <c r="O76" s="1">
        <v>0</v>
      </c>
      <c r="AB76" s="1"/>
    </row>
    <row r="77" spans="1:28" ht="24" customHeight="1" x14ac:dyDescent="0.4">
      <c r="A77" s="30">
        <v>73</v>
      </c>
      <c r="B77" s="3">
        <v>6030001446</v>
      </c>
      <c r="C77" s="26" t="s">
        <v>2648</v>
      </c>
      <c r="D77" s="5" t="s">
        <v>3317</v>
      </c>
      <c r="E77" s="5" t="s">
        <v>2649</v>
      </c>
      <c r="F77" s="4" t="s">
        <v>69</v>
      </c>
      <c r="G77" s="46">
        <v>0</v>
      </c>
      <c r="H77" s="125">
        <v>6</v>
      </c>
      <c r="I77" s="7">
        <v>4</v>
      </c>
      <c r="J77" s="8">
        <f t="shared" si="4"/>
        <v>24</v>
      </c>
      <c r="K77" s="8">
        <f t="shared" si="5"/>
        <v>1.6800000000000002</v>
      </c>
      <c r="L77" s="8">
        <f t="shared" si="6"/>
        <v>25.68</v>
      </c>
      <c r="M77" s="8">
        <f t="shared" si="7"/>
        <v>25.68</v>
      </c>
      <c r="N77" s="33">
        <v>25.68</v>
      </c>
      <c r="O77" s="1">
        <v>1</v>
      </c>
      <c r="AB77" s="1"/>
    </row>
    <row r="78" spans="1:28" ht="24" customHeight="1" x14ac:dyDescent="0.4">
      <c r="A78" s="2">
        <v>74</v>
      </c>
      <c r="B78" s="3">
        <v>6030001447</v>
      </c>
      <c r="C78" s="26" t="s">
        <v>2650</v>
      </c>
      <c r="D78" s="5" t="s">
        <v>3318</v>
      </c>
      <c r="E78" s="5" t="s">
        <v>2651</v>
      </c>
      <c r="F78" s="4" t="s">
        <v>3347</v>
      </c>
      <c r="G78" s="46">
        <v>535</v>
      </c>
      <c r="H78" s="125">
        <v>12</v>
      </c>
      <c r="I78" s="127">
        <v>4</v>
      </c>
      <c r="J78" s="8">
        <f t="shared" si="4"/>
        <v>48</v>
      </c>
      <c r="K78" s="8">
        <f t="shared" si="5"/>
        <v>3.3600000000000003</v>
      </c>
      <c r="L78" s="8">
        <f t="shared" si="6"/>
        <v>51.36</v>
      </c>
      <c r="M78" s="8">
        <f t="shared" si="7"/>
        <v>586.36</v>
      </c>
      <c r="N78" s="33">
        <v>586.36</v>
      </c>
      <c r="O78" s="1">
        <v>0</v>
      </c>
      <c r="AB78" s="1"/>
    </row>
    <row r="79" spans="1:28" ht="24" customHeight="1" x14ac:dyDescent="0.4">
      <c r="A79" s="30">
        <v>75</v>
      </c>
      <c r="B79" s="3">
        <v>6030001448</v>
      </c>
      <c r="C79" s="26" t="s">
        <v>2652</v>
      </c>
      <c r="D79" s="5" t="s">
        <v>3319</v>
      </c>
      <c r="E79" s="5" t="s">
        <v>2653</v>
      </c>
      <c r="F79" s="4" t="s">
        <v>69</v>
      </c>
      <c r="G79" s="46">
        <v>0</v>
      </c>
      <c r="H79" s="125">
        <v>8</v>
      </c>
      <c r="I79" s="7">
        <v>4</v>
      </c>
      <c r="J79" s="8">
        <f t="shared" si="4"/>
        <v>32</v>
      </c>
      <c r="K79" s="8">
        <f t="shared" si="5"/>
        <v>2.2400000000000002</v>
      </c>
      <c r="L79" s="8">
        <f t="shared" si="6"/>
        <v>34.24</v>
      </c>
      <c r="M79" s="8">
        <f t="shared" si="7"/>
        <v>34.24</v>
      </c>
      <c r="N79" s="33">
        <v>34.24</v>
      </c>
      <c r="O79" s="1">
        <v>1</v>
      </c>
      <c r="AB79" s="1"/>
    </row>
    <row r="80" spans="1:28" ht="24" customHeight="1" x14ac:dyDescent="0.4">
      <c r="A80" s="2">
        <v>76</v>
      </c>
      <c r="B80" s="3">
        <v>6030001449</v>
      </c>
      <c r="C80" s="26" t="s">
        <v>2654</v>
      </c>
      <c r="D80" s="5" t="s">
        <v>3320</v>
      </c>
      <c r="E80" s="5" t="s">
        <v>2655</v>
      </c>
      <c r="F80" s="4" t="s">
        <v>69</v>
      </c>
      <c r="G80" s="46">
        <v>0</v>
      </c>
      <c r="H80" s="125">
        <v>24</v>
      </c>
      <c r="I80" s="127">
        <v>4</v>
      </c>
      <c r="J80" s="8">
        <f t="shared" si="4"/>
        <v>96</v>
      </c>
      <c r="K80" s="8">
        <f t="shared" si="5"/>
        <v>6.7200000000000006</v>
      </c>
      <c r="L80" s="8">
        <f t="shared" si="6"/>
        <v>102.72</v>
      </c>
      <c r="M80" s="8">
        <f t="shared" si="7"/>
        <v>102.72</v>
      </c>
      <c r="N80" s="33">
        <v>102.72</v>
      </c>
      <c r="O80" s="1">
        <v>0</v>
      </c>
      <c r="AB80" s="1"/>
    </row>
    <row r="81" spans="1:28" ht="24" customHeight="1" x14ac:dyDescent="0.4">
      <c r="A81" s="30">
        <v>77</v>
      </c>
      <c r="B81" s="3">
        <v>6030001450</v>
      </c>
      <c r="C81" s="4" t="s">
        <v>2656</v>
      </c>
      <c r="D81" s="5" t="s">
        <v>2657</v>
      </c>
      <c r="E81" s="5" t="s">
        <v>2658</v>
      </c>
      <c r="F81" s="4" t="s">
        <v>69</v>
      </c>
      <c r="G81" s="46">
        <v>0</v>
      </c>
      <c r="H81" s="125">
        <v>60</v>
      </c>
      <c r="I81" s="7">
        <v>4</v>
      </c>
      <c r="J81" s="8">
        <f t="shared" si="4"/>
        <v>240</v>
      </c>
      <c r="K81" s="8">
        <f t="shared" si="5"/>
        <v>16.8</v>
      </c>
      <c r="L81" s="8">
        <f t="shared" si="6"/>
        <v>256.8</v>
      </c>
      <c r="M81" s="8">
        <f t="shared" si="7"/>
        <v>256.8</v>
      </c>
      <c r="N81" s="33">
        <v>256.8</v>
      </c>
      <c r="O81" s="1">
        <v>1</v>
      </c>
      <c r="AB81" s="1"/>
    </row>
    <row r="82" spans="1:28" ht="24" customHeight="1" x14ac:dyDescent="0.4">
      <c r="A82" s="2">
        <v>78</v>
      </c>
      <c r="B82" s="3">
        <v>6030001451</v>
      </c>
      <c r="C82" s="26" t="s">
        <v>2659</v>
      </c>
      <c r="D82" s="5" t="s">
        <v>2660</v>
      </c>
      <c r="E82" s="5" t="s">
        <v>2661</v>
      </c>
      <c r="F82" s="4" t="s">
        <v>69</v>
      </c>
      <c r="G82" s="46">
        <v>0</v>
      </c>
      <c r="H82" s="125">
        <v>32</v>
      </c>
      <c r="I82" s="127">
        <v>4</v>
      </c>
      <c r="J82" s="8">
        <f t="shared" si="4"/>
        <v>128</v>
      </c>
      <c r="K82" s="8">
        <f t="shared" si="5"/>
        <v>8.9600000000000009</v>
      </c>
      <c r="L82" s="8">
        <f t="shared" si="6"/>
        <v>136.96</v>
      </c>
      <c r="M82" s="8">
        <f t="shared" si="7"/>
        <v>136.96</v>
      </c>
      <c r="N82" s="33">
        <v>136.96</v>
      </c>
      <c r="O82" s="1">
        <v>0</v>
      </c>
      <c r="AB82" s="1"/>
    </row>
    <row r="83" spans="1:28" ht="24" customHeight="1" x14ac:dyDescent="0.4">
      <c r="A83" s="30">
        <v>79</v>
      </c>
      <c r="B83" s="3">
        <v>6030001452</v>
      </c>
      <c r="C83" s="26" t="s">
        <v>2662</v>
      </c>
      <c r="D83" s="5" t="s">
        <v>366</v>
      </c>
      <c r="E83" s="5" t="s">
        <v>2663</v>
      </c>
      <c r="F83" s="4" t="s">
        <v>69</v>
      </c>
      <c r="G83" s="46">
        <v>0</v>
      </c>
      <c r="H83" s="125">
        <v>8</v>
      </c>
      <c r="I83" s="7">
        <v>4</v>
      </c>
      <c r="J83" s="8">
        <f t="shared" si="4"/>
        <v>32</v>
      </c>
      <c r="K83" s="8">
        <f t="shared" si="5"/>
        <v>2.2400000000000002</v>
      </c>
      <c r="L83" s="8">
        <f t="shared" si="6"/>
        <v>34.24</v>
      </c>
      <c r="M83" s="8">
        <f t="shared" si="7"/>
        <v>34.24</v>
      </c>
      <c r="N83" s="33">
        <v>34.24</v>
      </c>
      <c r="O83" s="1">
        <v>1</v>
      </c>
      <c r="AB83" s="1"/>
    </row>
    <row r="84" spans="1:28" ht="24" customHeight="1" x14ac:dyDescent="0.4">
      <c r="A84" s="2">
        <v>80</v>
      </c>
      <c r="B84" s="3">
        <v>6030001453</v>
      </c>
      <c r="C84" s="26" t="s">
        <v>2664</v>
      </c>
      <c r="D84" s="5" t="s">
        <v>2665</v>
      </c>
      <c r="E84" s="5" t="s">
        <v>2666</v>
      </c>
      <c r="F84" s="4" t="s">
        <v>69</v>
      </c>
      <c r="G84" s="46">
        <v>0</v>
      </c>
      <c r="H84" s="125">
        <v>17</v>
      </c>
      <c r="I84" s="127">
        <v>4</v>
      </c>
      <c r="J84" s="8">
        <f t="shared" si="4"/>
        <v>68</v>
      </c>
      <c r="K84" s="8">
        <f t="shared" si="5"/>
        <v>4.7600000000000007</v>
      </c>
      <c r="L84" s="8">
        <f t="shared" si="6"/>
        <v>72.760000000000005</v>
      </c>
      <c r="M84" s="8">
        <f t="shared" si="7"/>
        <v>72.760000000000005</v>
      </c>
      <c r="N84" s="33">
        <v>72.760000000000005</v>
      </c>
      <c r="O84" s="1">
        <v>0</v>
      </c>
      <c r="AB84" s="1"/>
    </row>
    <row r="85" spans="1:28" ht="24" customHeight="1" x14ac:dyDescent="0.4">
      <c r="A85" s="30">
        <v>81</v>
      </c>
      <c r="B85" s="3">
        <v>6030001454</v>
      </c>
      <c r="C85" s="4" t="s">
        <v>2667</v>
      </c>
      <c r="D85" s="5" t="s">
        <v>2668</v>
      </c>
      <c r="E85" s="5" t="s">
        <v>2669</v>
      </c>
      <c r="F85" s="4" t="s">
        <v>3347</v>
      </c>
      <c r="G85" s="46">
        <v>3509.6</v>
      </c>
      <c r="H85" s="125">
        <v>63</v>
      </c>
      <c r="I85" s="7">
        <v>4</v>
      </c>
      <c r="J85" s="8">
        <f t="shared" si="4"/>
        <v>252</v>
      </c>
      <c r="K85" s="8">
        <f t="shared" si="5"/>
        <v>17.64</v>
      </c>
      <c r="L85" s="8">
        <f t="shared" si="6"/>
        <v>269.64</v>
      </c>
      <c r="M85" s="8">
        <f t="shared" si="7"/>
        <v>3779.24</v>
      </c>
      <c r="N85" s="33">
        <v>3779.24</v>
      </c>
      <c r="O85" s="1">
        <v>1</v>
      </c>
      <c r="AB85" s="1"/>
    </row>
    <row r="86" spans="1:28" ht="24" customHeight="1" x14ac:dyDescent="0.4">
      <c r="A86" s="2">
        <v>82</v>
      </c>
      <c r="B86" s="3">
        <v>6030001455</v>
      </c>
      <c r="C86" s="26" t="s">
        <v>2670</v>
      </c>
      <c r="D86" s="5" t="s">
        <v>443</v>
      </c>
      <c r="E86" s="5" t="s">
        <v>2671</v>
      </c>
      <c r="F86" s="4" t="s">
        <v>3347</v>
      </c>
      <c r="G86" s="46">
        <v>282.48</v>
      </c>
      <c r="H86" s="125">
        <v>8</v>
      </c>
      <c r="I86" s="127">
        <v>4</v>
      </c>
      <c r="J86" s="8">
        <f t="shared" si="4"/>
        <v>32</v>
      </c>
      <c r="K86" s="8">
        <f t="shared" si="5"/>
        <v>2.2400000000000002</v>
      </c>
      <c r="L86" s="8">
        <f t="shared" si="6"/>
        <v>34.24</v>
      </c>
      <c r="M86" s="8">
        <f t="shared" si="7"/>
        <v>316.72000000000003</v>
      </c>
      <c r="N86" s="33">
        <v>316.72000000000003</v>
      </c>
      <c r="O86" s="1">
        <v>0</v>
      </c>
      <c r="AB86" s="1"/>
    </row>
    <row r="87" spans="1:28" ht="24" customHeight="1" x14ac:dyDescent="0.4">
      <c r="A87" s="30">
        <v>83</v>
      </c>
      <c r="B87" s="3">
        <v>6030001456</v>
      </c>
      <c r="C87" s="26" t="s">
        <v>2672</v>
      </c>
      <c r="D87" s="5" t="s">
        <v>2673</v>
      </c>
      <c r="E87" s="5" t="s">
        <v>2674</v>
      </c>
      <c r="F87" s="4" t="s">
        <v>69</v>
      </c>
      <c r="G87" s="46">
        <v>0</v>
      </c>
      <c r="H87" s="125">
        <v>10</v>
      </c>
      <c r="I87" s="7">
        <v>4</v>
      </c>
      <c r="J87" s="8">
        <f t="shared" si="4"/>
        <v>40</v>
      </c>
      <c r="K87" s="8">
        <f t="shared" si="5"/>
        <v>2.8000000000000003</v>
      </c>
      <c r="L87" s="8">
        <f t="shared" si="6"/>
        <v>42.8</v>
      </c>
      <c r="M87" s="8">
        <f t="shared" si="7"/>
        <v>42.8</v>
      </c>
      <c r="N87" s="33">
        <v>42.8</v>
      </c>
      <c r="O87" s="1">
        <v>1</v>
      </c>
      <c r="AB87" s="1"/>
    </row>
    <row r="88" spans="1:28" ht="24" customHeight="1" x14ac:dyDescent="0.4">
      <c r="A88" s="2">
        <v>84</v>
      </c>
      <c r="B88" s="3">
        <v>6030001457</v>
      </c>
      <c r="C88" s="26" t="s">
        <v>2675</v>
      </c>
      <c r="D88" s="5" t="s">
        <v>2676</v>
      </c>
      <c r="E88" s="5" t="s">
        <v>2677</v>
      </c>
      <c r="F88" s="4" t="s">
        <v>2592</v>
      </c>
      <c r="G88" s="46">
        <v>0</v>
      </c>
      <c r="H88" s="125">
        <v>70</v>
      </c>
      <c r="I88" s="127">
        <v>4</v>
      </c>
      <c r="J88" s="8">
        <f t="shared" si="4"/>
        <v>280</v>
      </c>
      <c r="K88" s="8">
        <f t="shared" si="5"/>
        <v>19.600000000000001</v>
      </c>
      <c r="L88" s="8">
        <f t="shared" si="6"/>
        <v>299.60000000000002</v>
      </c>
      <c r="M88" s="8">
        <f t="shared" si="7"/>
        <v>299.60000000000002</v>
      </c>
      <c r="N88" s="33">
        <v>299.60000000000002</v>
      </c>
      <c r="O88" s="1">
        <v>0</v>
      </c>
      <c r="AB88" s="1"/>
    </row>
    <row r="89" spans="1:28" ht="24" customHeight="1" x14ac:dyDescent="0.4">
      <c r="A89" s="30">
        <v>85</v>
      </c>
      <c r="B89" s="3">
        <v>6030001458</v>
      </c>
      <c r="C89" s="26" t="s">
        <v>2678</v>
      </c>
      <c r="D89" s="5" t="s">
        <v>2676</v>
      </c>
      <c r="E89" s="5" t="s">
        <v>2679</v>
      </c>
      <c r="F89" s="4" t="s">
        <v>2592</v>
      </c>
      <c r="G89" s="46">
        <v>0</v>
      </c>
      <c r="H89" s="125">
        <v>4</v>
      </c>
      <c r="I89" s="7">
        <v>4</v>
      </c>
      <c r="J89" s="8">
        <f t="shared" si="4"/>
        <v>16</v>
      </c>
      <c r="K89" s="8">
        <f t="shared" si="5"/>
        <v>1.1200000000000001</v>
      </c>
      <c r="L89" s="8">
        <f t="shared" si="6"/>
        <v>17.12</v>
      </c>
      <c r="M89" s="8">
        <f t="shared" si="7"/>
        <v>17.12</v>
      </c>
      <c r="N89" s="33">
        <v>17.12</v>
      </c>
      <c r="O89" s="1">
        <v>1</v>
      </c>
      <c r="AB89" s="1"/>
    </row>
    <row r="90" spans="1:28" ht="24" customHeight="1" x14ac:dyDescent="0.4">
      <c r="A90" s="2">
        <v>86</v>
      </c>
      <c r="B90" s="3">
        <v>6030001459</v>
      </c>
      <c r="C90" s="26" t="s">
        <v>2680</v>
      </c>
      <c r="D90" s="5" t="s">
        <v>2681</v>
      </c>
      <c r="E90" s="5" t="s">
        <v>2682</v>
      </c>
      <c r="F90" s="4" t="s">
        <v>69</v>
      </c>
      <c r="G90" s="46">
        <v>0</v>
      </c>
      <c r="H90" s="125">
        <v>155</v>
      </c>
      <c r="I90" s="127">
        <v>4</v>
      </c>
      <c r="J90" s="8">
        <f t="shared" si="4"/>
        <v>620</v>
      </c>
      <c r="K90" s="8">
        <f t="shared" si="5"/>
        <v>43.400000000000006</v>
      </c>
      <c r="L90" s="8">
        <f t="shared" si="6"/>
        <v>663.4</v>
      </c>
      <c r="M90" s="8">
        <f t="shared" si="7"/>
        <v>663.4</v>
      </c>
      <c r="N90" s="33">
        <v>663.4</v>
      </c>
      <c r="O90" s="1">
        <v>0</v>
      </c>
      <c r="AB90" s="1"/>
    </row>
    <row r="91" spans="1:28" ht="24" customHeight="1" x14ac:dyDescent="0.4">
      <c r="A91" s="30">
        <v>87</v>
      </c>
      <c r="B91" s="3">
        <v>6030001460</v>
      </c>
      <c r="C91" s="26" t="s">
        <v>2683</v>
      </c>
      <c r="D91" s="5" t="s">
        <v>2681</v>
      </c>
      <c r="E91" s="5" t="s">
        <v>2684</v>
      </c>
      <c r="F91" s="4" t="s">
        <v>69</v>
      </c>
      <c r="G91" s="46">
        <v>0</v>
      </c>
      <c r="H91" s="125">
        <v>35</v>
      </c>
      <c r="I91" s="7">
        <v>4</v>
      </c>
      <c r="J91" s="8">
        <f t="shared" si="4"/>
        <v>140</v>
      </c>
      <c r="K91" s="8">
        <f t="shared" si="5"/>
        <v>9.8000000000000007</v>
      </c>
      <c r="L91" s="8">
        <f t="shared" si="6"/>
        <v>149.80000000000001</v>
      </c>
      <c r="M91" s="8">
        <f t="shared" si="7"/>
        <v>149.80000000000001</v>
      </c>
      <c r="N91" s="33">
        <v>149.80000000000001</v>
      </c>
      <c r="O91" s="1">
        <v>1</v>
      </c>
      <c r="AB91" s="1"/>
    </row>
    <row r="92" spans="1:28" ht="24" customHeight="1" x14ac:dyDescent="0.4">
      <c r="A92" s="2">
        <v>88</v>
      </c>
      <c r="B92" s="3">
        <v>6030001461</v>
      </c>
      <c r="C92" s="26" t="s">
        <v>2685</v>
      </c>
      <c r="D92" s="5" t="s">
        <v>2686</v>
      </c>
      <c r="E92" s="5" t="s">
        <v>2687</v>
      </c>
      <c r="F92" s="4" t="s">
        <v>3347</v>
      </c>
      <c r="G92" s="46">
        <v>4665.2</v>
      </c>
      <c r="H92" s="125">
        <v>109</v>
      </c>
      <c r="I92" s="127">
        <v>4</v>
      </c>
      <c r="J92" s="8">
        <f t="shared" si="4"/>
        <v>436</v>
      </c>
      <c r="K92" s="8">
        <f t="shared" si="5"/>
        <v>30.520000000000003</v>
      </c>
      <c r="L92" s="8">
        <f t="shared" si="6"/>
        <v>466.52</v>
      </c>
      <c r="M92" s="8">
        <f t="shared" si="7"/>
        <v>5131.7199999999993</v>
      </c>
      <c r="N92" s="33">
        <v>5131.72</v>
      </c>
      <c r="O92" s="1">
        <v>0</v>
      </c>
      <c r="AB92" s="1"/>
    </row>
    <row r="93" spans="1:28" ht="24" customHeight="1" x14ac:dyDescent="0.4">
      <c r="A93" s="30">
        <v>89</v>
      </c>
      <c r="B93" s="3">
        <v>6030001462</v>
      </c>
      <c r="C93" s="26" t="s">
        <v>2691</v>
      </c>
      <c r="D93" s="5" t="s">
        <v>489</v>
      </c>
      <c r="E93" s="5" t="s">
        <v>2692</v>
      </c>
      <c r="F93" s="4" t="s">
        <v>69</v>
      </c>
      <c r="G93" s="46">
        <v>0</v>
      </c>
      <c r="H93" s="125">
        <v>26</v>
      </c>
      <c r="I93" s="7">
        <v>4</v>
      </c>
      <c r="J93" s="8">
        <f t="shared" si="4"/>
        <v>104</v>
      </c>
      <c r="K93" s="8">
        <f t="shared" si="5"/>
        <v>7.2800000000000011</v>
      </c>
      <c r="L93" s="8">
        <f t="shared" si="6"/>
        <v>111.28</v>
      </c>
      <c r="M93" s="8">
        <f t="shared" si="7"/>
        <v>111.28</v>
      </c>
      <c r="N93" s="33">
        <v>111.28</v>
      </c>
      <c r="O93" s="1">
        <v>1</v>
      </c>
      <c r="AB93" s="1"/>
    </row>
    <row r="94" spans="1:28" ht="24" customHeight="1" x14ac:dyDescent="0.4">
      <c r="A94" s="2">
        <v>90</v>
      </c>
      <c r="B94" s="3">
        <v>6030001463</v>
      </c>
      <c r="C94" s="26" t="s">
        <v>2693</v>
      </c>
      <c r="D94" s="5" t="s">
        <v>2694</v>
      </c>
      <c r="E94" s="5" t="s">
        <v>2695</v>
      </c>
      <c r="F94" s="4" t="s">
        <v>69</v>
      </c>
      <c r="G94" s="46">
        <v>0</v>
      </c>
      <c r="H94" s="125">
        <v>2</v>
      </c>
      <c r="I94" s="127">
        <v>4</v>
      </c>
      <c r="J94" s="8">
        <f t="shared" si="4"/>
        <v>8</v>
      </c>
      <c r="K94" s="8">
        <f t="shared" si="5"/>
        <v>0.56000000000000005</v>
      </c>
      <c r="L94" s="8">
        <f t="shared" si="6"/>
        <v>8.56</v>
      </c>
      <c r="M94" s="8">
        <f t="shared" si="7"/>
        <v>8.56</v>
      </c>
      <c r="N94" s="33">
        <v>8.56</v>
      </c>
      <c r="O94" s="1">
        <v>0</v>
      </c>
      <c r="AB94" s="1"/>
    </row>
    <row r="95" spans="1:28" ht="24" customHeight="1" x14ac:dyDescent="0.4">
      <c r="A95" s="30">
        <v>91</v>
      </c>
      <c r="B95" s="3">
        <v>6030001464</v>
      </c>
      <c r="C95" s="26" t="s">
        <v>2696</v>
      </c>
      <c r="D95" s="5" t="s">
        <v>2697</v>
      </c>
      <c r="E95" s="5" t="s">
        <v>2698</v>
      </c>
      <c r="F95" s="4" t="s">
        <v>3356</v>
      </c>
      <c r="G95" s="46">
        <v>261.08</v>
      </c>
      <c r="H95" s="125">
        <v>3</v>
      </c>
      <c r="I95" s="7">
        <v>4</v>
      </c>
      <c r="J95" s="8">
        <f t="shared" si="4"/>
        <v>12</v>
      </c>
      <c r="K95" s="8">
        <f t="shared" si="5"/>
        <v>0.84000000000000008</v>
      </c>
      <c r="L95" s="8">
        <f t="shared" si="6"/>
        <v>12.84</v>
      </c>
      <c r="M95" s="8">
        <f t="shared" si="7"/>
        <v>273.91999999999996</v>
      </c>
      <c r="N95" s="33">
        <v>273.92</v>
      </c>
      <c r="O95" s="1">
        <v>1</v>
      </c>
      <c r="AB95" s="1"/>
    </row>
    <row r="96" spans="1:28" ht="24" customHeight="1" x14ac:dyDescent="0.4">
      <c r="A96" s="2">
        <v>92</v>
      </c>
      <c r="B96" s="3">
        <v>6030001465</v>
      </c>
      <c r="C96" s="26" t="s">
        <v>2702</v>
      </c>
      <c r="D96" s="5" t="s">
        <v>2703</v>
      </c>
      <c r="E96" s="5" t="s">
        <v>2704</v>
      </c>
      <c r="F96" s="4" t="s">
        <v>3347</v>
      </c>
      <c r="G96" s="46">
        <v>6882.24</v>
      </c>
      <c r="H96" s="125">
        <v>95</v>
      </c>
      <c r="I96" s="127">
        <v>4</v>
      </c>
      <c r="J96" s="8">
        <f t="shared" si="4"/>
        <v>380</v>
      </c>
      <c r="K96" s="8">
        <f t="shared" si="5"/>
        <v>26.6</v>
      </c>
      <c r="L96" s="8">
        <f t="shared" si="6"/>
        <v>406.6</v>
      </c>
      <c r="M96" s="8">
        <f t="shared" si="7"/>
        <v>7288.84</v>
      </c>
      <c r="N96" s="33">
        <v>7288.84</v>
      </c>
      <c r="O96" s="1">
        <v>0</v>
      </c>
      <c r="AB96" s="1"/>
    </row>
    <row r="97" spans="1:28" ht="24" customHeight="1" x14ac:dyDescent="0.4">
      <c r="A97" s="30">
        <v>93</v>
      </c>
      <c r="B97" s="3">
        <v>6030001466</v>
      </c>
      <c r="C97" s="26" t="s">
        <v>2708</v>
      </c>
      <c r="D97" s="5" t="s">
        <v>2709</v>
      </c>
      <c r="E97" s="5" t="s">
        <v>2710</v>
      </c>
      <c r="F97" s="4" t="s">
        <v>3347</v>
      </c>
      <c r="G97" s="46">
        <v>6711.04</v>
      </c>
      <c r="H97" s="125">
        <v>73</v>
      </c>
      <c r="I97" s="7">
        <v>4</v>
      </c>
      <c r="J97" s="8">
        <f t="shared" si="4"/>
        <v>292</v>
      </c>
      <c r="K97" s="8">
        <f t="shared" si="5"/>
        <v>20.440000000000001</v>
      </c>
      <c r="L97" s="8">
        <f t="shared" si="6"/>
        <v>312.44</v>
      </c>
      <c r="M97" s="8">
        <f t="shared" si="7"/>
        <v>7023.48</v>
      </c>
      <c r="N97" s="33">
        <v>7023.48</v>
      </c>
      <c r="O97" s="1">
        <v>1</v>
      </c>
      <c r="AB97" s="1"/>
    </row>
    <row r="98" spans="1:28" ht="24" customHeight="1" x14ac:dyDescent="0.4">
      <c r="A98" s="2">
        <v>94</v>
      </c>
      <c r="B98" s="3">
        <v>6030001467</v>
      </c>
      <c r="C98" s="26" t="s">
        <v>2717</v>
      </c>
      <c r="D98" s="5" t="s">
        <v>2718</v>
      </c>
      <c r="E98" s="5" t="s">
        <v>2719</v>
      </c>
      <c r="F98" s="4" t="s">
        <v>69</v>
      </c>
      <c r="G98" s="46">
        <v>0</v>
      </c>
      <c r="H98" s="125">
        <v>71</v>
      </c>
      <c r="I98" s="127">
        <v>4</v>
      </c>
      <c r="J98" s="8">
        <f t="shared" si="4"/>
        <v>284</v>
      </c>
      <c r="K98" s="8">
        <f t="shared" si="5"/>
        <v>19.880000000000003</v>
      </c>
      <c r="L98" s="8">
        <f t="shared" si="6"/>
        <v>303.88</v>
      </c>
      <c r="M98" s="8">
        <f t="shared" si="7"/>
        <v>303.88</v>
      </c>
      <c r="N98" s="33">
        <v>303.88</v>
      </c>
      <c r="O98" s="1">
        <v>0</v>
      </c>
      <c r="AB98" s="1"/>
    </row>
    <row r="99" spans="1:28" ht="24" customHeight="1" x14ac:dyDescent="0.4">
      <c r="A99" s="30">
        <v>95</v>
      </c>
      <c r="B99" s="3">
        <v>6030001468</v>
      </c>
      <c r="C99" s="26" t="s">
        <v>2720</v>
      </c>
      <c r="D99" s="5" t="s">
        <v>2721</v>
      </c>
      <c r="E99" s="5" t="s">
        <v>2722</v>
      </c>
      <c r="F99" s="4" t="s">
        <v>69</v>
      </c>
      <c r="G99" s="46">
        <v>0</v>
      </c>
      <c r="H99" s="125">
        <v>7</v>
      </c>
      <c r="I99" s="7">
        <v>4</v>
      </c>
      <c r="J99" s="8">
        <f t="shared" si="4"/>
        <v>28</v>
      </c>
      <c r="K99" s="8">
        <f t="shared" si="5"/>
        <v>1.9600000000000002</v>
      </c>
      <c r="L99" s="8">
        <f t="shared" si="6"/>
        <v>29.96</v>
      </c>
      <c r="M99" s="8">
        <f t="shared" si="7"/>
        <v>29.96</v>
      </c>
      <c r="N99" s="33">
        <v>29.96</v>
      </c>
      <c r="O99" s="1">
        <v>1</v>
      </c>
      <c r="AB99" s="1"/>
    </row>
    <row r="100" spans="1:28" ht="24" customHeight="1" x14ac:dyDescent="0.4">
      <c r="A100" s="2">
        <v>96</v>
      </c>
      <c r="B100" s="3">
        <v>6030001469</v>
      </c>
      <c r="C100" s="26" t="s">
        <v>2765</v>
      </c>
      <c r="D100" s="5" t="s">
        <v>2766</v>
      </c>
      <c r="E100" s="5" t="s">
        <v>2767</v>
      </c>
      <c r="F100" s="4" t="s">
        <v>3355</v>
      </c>
      <c r="G100" s="46">
        <v>415.16</v>
      </c>
      <c r="H100" s="125">
        <v>11</v>
      </c>
      <c r="I100" s="127">
        <v>4</v>
      </c>
      <c r="J100" s="8">
        <f t="shared" si="4"/>
        <v>44</v>
      </c>
      <c r="K100" s="8">
        <f t="shared" si="5"/>
        <v>3.08</v>
      </c>
      <c r="L100" s="8">
        <f t="shared" si="6"/>
        <v>47.08</v>
      </c>
      <c r="M100" s="8">
        <f t="shared" si="7"/>
        <v>462.24</v>
      </c>
      <c r="N100" s="33">
        <v>462.24</v>
      </c>
      <c r="O100" s="1">
        <v>0</v>
      </c>
      <c r="AB100" s="1"/>
    </row>
    <row r="101" spans="1:28" ht="24" customHeight="1" x14ac:dyDescent="0.4">
      <c r="A101" s="30">
        <v>97</v>
      </c>
      <c r="B101" s="3">
        <v>6030001470</v>
      </c>
      <c r="C101" s="26" t="s">
        <v>2768</v>
      </c>
      <c r="D101" s="5" t="s">
        <v>2769</v>
      </c>
      <c r="E101" s="5" t="s">
        <v>2770</v>
      </c>
      <c r="F101" s="4" t="s">
        <v>3353</v>
      </c>
      <c r="G101" s="46">
        <v>3385.48</v>
      </c>
      <c r="H101" s="125">
        <v>142</v>
      </c>
      <c r="I101" s="7">
        <v>4</v>
      </c>
      <c r="J101" s="8">
        <f t="shared" si="4"/>
        <v>568</v>
      </c>
      <c r="K101" s="8">
        <f t="shared" si="5"/>
        <v>39.760000000000005</v>
      </c>
      <c r="L101" s="8">
        <f t="shared" si="6"/>
        <v>607.76</v>
      </c>
      <c r="M101" s="8">
        <f t="shared" si="7"/>
        <v>3993.24</v>
      </c>
      <c r="N101" s="33">
        <v>3993.24</v>
      </c>
      <c r="O101" s="1">
        <v>1</v>
      </c>
      <c r="AB101" s="1"/>
    </row>
    <row r="102" spans="1:28" ht="24" customHeight="1" x14ac:dyDescent="0.4">
      <c r="A102" s="2">
        <v>98</v>
      </c>
      <c r="B102" s="3">
        <v>6030001471</v>
      </c>
      <c r="C102" s="26" t="s">
        <v>2771</v>
      </c>
      <c r="D102" s="5" t="s">
        <v>2772</v>
      </c>
      <c r="E102" s="5" t="s">
        <v>2773</v>
      </c>
      <c r="F102" s="4" t="s">
        <v>3348</v>
      </c>
      <c r="G102" s="46">
        <v>1138.48</v>
      </c>
      <c r="H102" s="125">
        <v>24</v>
      </c>
      <c r="I102" s="127">
        <v>4</v>
      </c>
      <c r="J102" s="8">
        <f t="shared" si="4"/>
        <v>96</v>
      </c>
      <c r="K102" s="8">
        <f t="shared" si="5"/>
        <v>6.7200000000000006</v>
      </c>
      <c r="L102" s="8">
        <f t="shared" si="6"/>
        <v>102.72</v>
      </c>
      <c r="M102" s="8">
        <f t="shared" si="7"/>
        <v>1241.2</v>
      </c>
      <c r="N102" s="33">
        <v>1241.2</v>
      </c>
      <c r="O102" s="1">
        <v>0</v>
      </c>
      <c r="AB102" s="1"/>
    </row>
    <row r="103" spans="1:28" ht="24" customHeight="1" x14ac:dyDescent="0.4">
      <c r="A103" s="30">
        <v>99</v>
      </c>
      <c r="B103" s="3">
        <v>6030001472</v>
      </c>
      <c r="C103" s="26" t="s">
        <v>2774</v>
      </c>
      <c r="D103" s="5" t="s">
        <v>2775</v>
      </c>
      <c r="E103" s="5" t="s">
        <v>2776</v>
      </c>
      <c r="F103" s="4" t="s">
        <v>3353</v>
      </c>
      <c r="G103" s="46">
        <v>877.4</v>
      </c>
      <c r="H103" s="125">
        <v>35</v>
      </c>
      <c r="I103" s="7">
        <v>4</v>
      </c>
      <c r="J103" s="8">
        <f t="shared" si="4"/>
        <v>140</v>
      </c>
      <c r="K103" s="8">
        <f t="shared" si="5"/>
        <v>9.8000000000000007</v>
      </c>
      <c r="L103" s="8">
        <f t="shared" si="6"/>
        <v>149.80000000000001</v>
      </c>
      <c r="M103" s="8">
        <f t="shared" si="7"/>
        <v>1027.2</v>
      </c>
      <c r="N103" s="33">
        <v>1027.2</v>
      </c>
      <c r="O103" s="1">
        <v>1</v>
      </c>
      <c r="AB103" s="1"/>
    </row>
    <row r="104" spans="1:28" ht="24" customHeight="1" x14ac:dyDescent="0.4">
      <c r="A104" s="2">
        <v>100</v>
      </c>
      <c r="B104" s="3">
        <v>6030001473</v>
      </c>
      <c r="C104" s="26" t="s">
        <v>2777</v>
      </c>
      <c r="D104" s="5" t="s">
        <v>2778</v>
      </c>
      <c r="E104" s="5" t="s">
        <v>2779</v>
      </c>
      <c r="F104" s="4" t="s">
        <v>3351</v>
      </c>
      <c r="G104" s="46">
        <v>796.08</v>
      </c>
      <c r="H104" s="125">
        <v>38</v>
      </c>
      <c r="I104" s="127">
        <v>4</v>
      </c>
      <c r="J104" s="8">
        <f t="shared" si="4"/>
        <v>152</v>
      </c>
      <c r="K104" s="8">
        <f t="shared" si="5"/>
        <v>10.64</v>
      </c>
      <c r="L104" s="8">
        <f t="shared" si="6"/>
        <v>162.63999999999999</v>
      </c>
      <c r="M104" s="8">
        <f t="shared" si="7"/>
        <v>958.72</v>
      </c>
      <c r="N104" s="33">
        <v>958.72</v>
      </c>
      <c r="O104" s="1">
        <v>0</v>
      </c>
      <c r="AB104" s="1"/>
    </row>
    <row r="105" spans="1:28" ht="24" customHeight="1" x14ac:dyDescent="0.4">
      <c r="A105" s="30">
        <v>101</v>
      </c>
      <c r="B105" s="3">
        <v>6030001474</v>
      </c>
      <c r="C105" s="26" t="s">
        <v>2780</v>
      </c>
      <c r="D105" s="5" t="s">
        <v>2781</v>
      </c>
      <c r="E105" s="5" t="s">
        <v>2782</v>
      </c>
      <c r="F105" s="4" t="s">
        <v>69</v>
      </c>
      <c r="G105" s="46">
        <v>0</v>
      </c>
      <c r="H105" s="125">
        <v>34</v>
      </c>
      <c r="I105" s="7">
        <v>4</v>
      </c>
      <c r="J105" s="8">
        <f t="shared" si="4"/>
        <v>136</v>
      </c>
      <c r="K105" s="8">
        <f t="shared" si="5"/>
        <v>9.5200000000000014</v>
      </c>
      <c r="L105" s="8">
        <f t="shared" si="6"/>
        <v>145.52000000000001</v>
      </c>
      <c r="M105" s="8">
        <f t="shared" si="7"/>
        <v>145.52000000000001</v>
      </c>
      <c r="N105" s="33">
        <v>145.52000000000001</v>
      </c>
      <c r="O105" s="1">
        <v>1</v>
      </c>
      <c r="AB105" s="1"/>
    </row>
    <row r="106" spans="1:28" ht="24" customHeight="1" x14ac:dyDescent="0.4">
      <c r="A106" s="2">
        <v>102</v>
      </c>
      <c r="B106" s="3">
        <v>6030001475</v>
      </c>
      <c r="C106" s="26" t="s">
        <v>2783</v>
      </c>
      <c r="D106" s="5" t="s">
        <v>3304</v>
      </c>
      <c r="E106" s="5" t="s">
        <v>2784</v>
      </c>
      <c r="F106" s="4" t="s">
        <v>3347</v>
      </c>
      <c r="G106" s="46">
        <v>5294.36</v>
      </c>
      <c r="H106" s="125">
        <v>107</v>
      </c>
      <c r="I106" s="127">
        <v>4</v>
      </c>
      <c r="J106" s="8">
        <f t="shared" si="4"/>
        <v>428</v>
      </c>
      <c r="K106" s="8">
        <f t="shared" si="5"/>
        <v>29.960000000000004</v>
      </c>
      <c r="L106" s="8">
        <f t="shared" si="6"/>
        <v>457.96</v>
      </c>
      <c r="M106" s="8">
        <f t="shared" si="7"/>
        <v>5752.32</v>
      </c>
      <c r="N106" s="33">
        <v>5752.32</v>
      </c>
      <c r="O106" s="1">
        <v>0</v>
      </c>
      <c r="AB106" s="1"/>
    </row>
    <row r="107" spans="1:28" ht="24" customHeight="1" x14ac:dyDescent="0.4">
      <c r="A107" s="30">
        <v>103</v>
      </c>
      <c r="B107" s="3">
        <v>6030001476</v>
      </c>
      <c r="C107" s="26" t="s">
        <v>2785</v>
      </c>
      <c r="D107" s="5" t="s">
        <v>1924</v>
      </c>
      <c r="E107" s="5" t="s">
        <v>2786</v>
      </c>
      <c r="F107" s="4" t="s">
        <v>3347</v>
      </c>
      <c r="G107" s="46">
        <v>1279.72</v>
      </c>
      <c r="H107" s="125">
        <v>31</v>
      </c>
      <c r="I107" s="7">
        <v>4</v>
      </c>
      <c r="J107" s="8">
        <f t="shared" si="4"/>
        <v>124</v>
      </c>
      <c r="K107" s="8">
        <f t="shared" si="5"/>
        <v>8.6800000000000015</v>
      </c>
      <c r="L107" s="8">
        <f t="shared" si="6"/>
        <v>132.68</v>
      </c>
      <c r="M107" s="8">
        <f t="shared" si="7"/>
        <v>1412.4</v>
      </c>
      <c r="N107" s="33">
        <v>1412.4</v>
      </c>
      <c r="O107" s="1">
        <v>1</v>
      </c>
      <c r="AB107" s="1"/>
    </row>
    <row r="108" spans="1:28" ht="24" customHeight="1" x14ac:dyDescent="0.4">
      <c r="A108" s="2">
        <v>104</v>
      </c>
      <c r="B108" s="3">
        <v>6030001477</v>
      </c>
      <c r="C108" s="4" t="s">
        <v>2787</v>
      </c>
      <c r="D108" s="5" t="s">
        <v>2788</v>
      </c>
      <c r="E108" s="5" t="s">
        <v>2789</v>
      </c>
      <c r="F108" s="4" t="s">
        <v>3347</v>
      </c>
      <c r="G108" s="46">
        <v>3954.72</v>
      </c>
      <c r="H108" s="125">
        <v>67</v>
      </c>
      <c r="I108" s="127">
        <v>4</v>
      </c>
      <c r="J108" s="8">
        <f t="shared" si="4"/>
        <v>268</v>
      </c>
      <c r="K108" s="8">
        <f t="shared" si="5"/>
        <v>18.760000000000002</v>
      </c>
      <c r="L108" s="8">
        <f t="shared" si="6"/>
        <v>286.76</v>
      </c>
      <c r="M108" s="8">
        <f t="shared" si="7"/>
        <v>4241.4799999999996</v>
      </c>
      <c r="N108" s="33">
        <v>4241.4799999999996</v>
      </c>
      <c r="O108" s="1">
        <v>0</v>
      </c>
      <c r="AB108" s="1"/>
    </row>
    <row r="109" spans="1:28" ht="24" customHeight="1" x14ac:dyDescent="0.4">
      <c r="A109" s="30">
        <v>105</v>
      </c>
      <c r="B109" s="3">
        <v>6030001478</v>
      </c>
      <c r="C109" s="26" t="s">
        <v>2790</v>
      </c>
      <c r="D109" s="5" t="s">
        <v>2791</v>
      </c>
      <c r="E109" s="5" t="s">
        <v>2792</v>
      </c>
      <c r="F109" s="4" t="s">
        <v>3347</v>
      </c>
      <c r="G109" s="46">
        <v>166.92</v>
      </c>
      <c r="H109" s="125">
        <v>3</v>
      </c>
      <c r="I109" s="7">
        <v>4</v>
      </c>
      <c r="J109" s="8">
        <f t="shared" si="4"/>
        <v>12</v>
      </c>
      <c r="K109" s="8">
        <f t="shared" si="5"/>
        <v>0.84000000000000008</v>
      </c>
      <c r="L109" s="8">
        <f t="shared" si="6"/>
        <v>12.84</v>
      </c>
      <c r="M109" s="8">
        <f t="shared" si="7"/>
        <v>179.76</v>
      </c>
      <c r="N109" s="33">
        <v>179.76</v>
      </c>
      <c r="O109" s="1">
        <v>1</v>
      </c>
      <c r="AB109" s="1"/>
    </row>
    <row r="110" spans="1:28" ht="24" customHeight="1" x14ac:dyDescent="0.4">
      <c r="A110" s="2">
        <v>106</v>
      </c>
      <c r="B110" s="3">
        <v>6030001479</v>
      </c>
      <c r="C110" s="26" t="s">
        <v>2793</v>
      </c>
      <c r="D110" s="5" t="s">
        <v>2794</v>
      </c>
      <c r="E110" s="5" t="s">
        <v>2795</v>
      </c>
      <c r="F110" s="4" t="s">
        <v>3347</v>
      </c>
      <c r="G110" s="46">
        <v>252.52</v>
      </c>
      <c r="H110" s="125">
        <v>0</v>
      </c>
      <c r="I110" s="127">
        <v>4</v>
      </c>
      <c r="J110" s="8">
        <f t="shared" si="4"/>
        <v>0</v>
      </c>
      <c r="K110" s="8">
        <f t="shared" si="5"/>
        <v>0</v>
      </c>
      <c r="L110" s="8">
        <f t="shared" si="6"/>
        <v>0</v>
      </c>
      <c r="M110" s="8">
        <f t="shared" si="7"/>
        <v>252.52</v>
      </c>
      <c r="N110" s="33">
        <v>252.52</v>
      </c>
      <c r="O110" s="1">
        <v>0</v>
      </c>
      <c r="AB110" s="1"/>
    </row>
    <row r="111" spans="1:28" ht="24" customHeight="1" x14ac:dyDescent="0.4">
      <c r="A111" s="30">
        <v>107</v>
      </c>
      <c r="B111" s="3">
        <v>6030001480</v>
      </c>
      <c r="C111" s="26" t="s">
        <v>2796</v>
      </c>
      <c r="D111" s="5" t="s">
        <v>1139</v>
      </c>
      <c r="E111" s="5" t="s">
        <v>2797</v>
      </c>
      <c r="F111" s="4" t="s">
        <v>3347</v>
      </c>
      <c r="G111" s="46">
        <v>9244.7999999999993</v>
      </c>
      <c r="H111" s="125">
        <v>157</v>
      </c>
      <c r="I111" s="7">
        <v>4</v>
      </c>
      <c r="J111" s="8">
        <f t="shared" si="4"/>
        <v>628</v>
      </c>
      <c r="K111" s="8">
        <f t="shared" si="5"/>
        <v>43.96</v>
      </c>
      <c r="L111" s="8">
        <f t="shared" si="6"/>
        <v>671.96</v>
      </c>
      <c r="M111" s="8">
        <f t="shared" si="7"/>
        <v>9916.7599999999984</v>
      </c>
      <c r="N111" s="33">
        <v>9916.76</v>
      </c>
      <c r="O111" s="1">
        <v>1</v>
      </c>
      <c r="AB111" s="1"/>
    </row>
    <row r="112" spans="1:28" ht="24" customHeight="1" x14ac:dyDescent="0.4">
      <c r="A112" s="2">
        <v>108</v>
      </c>
      <c r="B112" s="3">
        <v>6030001481</v>
      </c>
      <c r="C112" s="4" t="s">
        <v>2798</v>
      </c>
      <c r="D112" s="5" t="s">
        <v>2799</v>
      </c>
      <c r="E112" s="5" t="s">
        <v>2800</v>
      </c>
      <c r="F112" s="4" t="s">
        <v>3352</v>
      </c>
      <c r="G112" s="46">
        <v>2067.2399999999998</v>
      </c>
      <c r="H112" s="125">
        <v>1376</v>
      </c>
      <c r="I112" s="127">
        <v>4</v>
      </c>
      <c r="J112" s="8">
        <f t="shared" si="4"/>
        <v>5504</v>
      </c>
      <c r="K112" s="8">
        <f t="shared" si="5"/>
        <v>385.28000000000003</v>
      </c>
      <c r="L112" s="8">
        <f t="shared" si="6"/>
        <v>5889.28</v>
      </c>
      <c r="M112" s="8">
        <f t="shared" si="7"/>
        <v>7956.5199999999995</v>
      </c>
      <c r="N112" s="33">
        <v>7956.52</v>
      </c>
      <c r="O112" s="1">
        <v>0</v>
      </c>
      <c r="AB112" s="1"/>
    </row>
    <row r="113" spans="1:28" ht="24" customHeight="1" x14ac:dyDescent="0.4">
      <c r="A113" s="30">
        <v>109</v>
      </c>
      <c r="B113" s="3">
        <v>6030001482</v>
      </c>
      <c r="C113" s="26" t="s">
        <v>2801</v>
      </c>
      <c r="D113" s="5" t="s">
        <v>1732</v>
      </c>
      <c r="E113" s="5" t="s">
        <v>2802</v>
      </c>
      <c r="F113" s="4" t="s">
        <v>3347</v>
      </c>
      <c r="G113" s="46">
        <v>3869.12</v>
      </c>
      <c r="H113" s="125">
        <v>66</v>
      </c>
      <c r="I113" s="7">
        <v>4</v>
      </c>
      <c r="J113" s="8">
        <f t="shared" si="4"/>
        <v>264</v>
      </c>
      <c r="K113" s="8">
        <f t="shared" si="5"/>
        <v>18.48</v>
      </c>
      <c r="L113" s="8">
        <f t="shared" si="6"/>
        <v>282.48</v>
      </c>
      <c r="M113" s="8">
        <f t="shared" si="7"/>
        <v>4151.6000000000004</v>
      </c>
      <c r="N113" s="33">
        <v>4151.6000000000004</v>
      </c>
      <c r="O113" s="1">
        <v>1</v>
      </c>
      <c r="AB113" s="1"/>
    </row>
    <row r="114" spans="1:28" ht="24" customHeight="1" x14ac:dyDescent="0.4">
      <c r="A114" s="2">
        <v>110</v>
      </c>
      <c r="B114" s="3">
        <v>6030001483</v>
      </c>
      <c r="C114" s="26" t="s">
        <v>2803</v>
      </c>
      <c r="D114" s="5" t="s">
        <v>1744</v>
      </c>
      <c r="E114" s="5" t="s">
        <v>2804</v>
      </c>
      <c r="F114" s="4" t="s">
        <v>69</v>
      </c>
      <c r="G114" s="46">
        <v>0</v>
      </c>
      <c r="H114" s="125">
        <v>12</v>
      </c>
      <c r="I114" s="127">
        <v>4</v>
      </c>
      <c r="J114" s="8">
        <f t="shared" si="4"/>
        <v>48</v>
      </c>
      <c r="K114" s="8">
        <f t="shared" si="5"/>
        <v>3.3600000000000003</v>
      </c>
      <c r="L114" s="8">
        <f t="shared" si="6"/>
        <v>51.36</v>
      </c>
      <c r="M114" s="8">
        <f t="shared" si="7"/>
        <v>51.36</v>
      </c>
      <c r="N114" s="33">
        <v>51.36</v>
      </c>
      <c r="O114" s="1">
        <v>0</v>
      </c>
      <c r="AB114" s="1"/>
    </row>
    <row r="115" spans="1:28" ht="24" customHeight="1" x14ac:dyDescent="0.4">
      <c r="A115" s="30">
        <v>111</v>
      </c>
      <c r="B115" s="3">
        <v>6030001484</v>
      </c>
      <c r="C115" s="26" t="s">
        <v>2805</v>
      </c>
      <c r="D115" s="5" t="s">
        <v>1744</v>
      </c>
      <c r="E115" s="5" t="s">
        <v>2806</v>
      </c>
      <c r="F115" s="4" t="s">
        <v>3347</v>
      </c>
      <c r="G115" s="46">
        <v>1177</v>
      </c>
      <c r="H115" s="125">
        <v>10</v>
      </c>
      <c r="I115" s="7">
        <v>4</v>
      </c>
      <c r="J115" s="8">
        <f t="shared" si="4"/>
        <v>40</v>
      </c>
      <c r="K115" s="8">
        <f t="shared" si="5"/>
        <v>2.8000000000000003</v>
      </c>
      <c r="L115" s="8">
        <f t="shared" si="6"/>
        <v>42.8</v>
      </c>
      <c r="M115" s="8">
        <f t="shared" si="7"/>
        <v>1219.8</v>
      </c>
      <c r="N115" s="33">
        <v>1219.8</v>
      </c>
      <c r="O115" s="1">
        <v>1</v>
      </c>
      <c r="AB115" s="1"/>
    </row>
    <row r="116" spans="1:28" ht="24" customHeight="1" x14ac:dyDescent="0.4">
      <c r="A116" s="2">
        <v>112</v>
      </c>
      <c r="B116" s="3">
        <v>6030001485</v>
      </c>
      <c r="C116" s="26" t="s">
        <v>2807</v>
      </c>
      <c r="D116" s="5" t="s">
        <v>2808</v>
      </c>
      <c r="E116" s="5" t="s">
        <v>2809</v>
      </c>
      <c r="F116" s="4" t="s">
        <v>3347</v>
      </c>
      <c r="G116" s="46">
        <v>1951.68</v>
      </c>
      <c r="H116" s="125">
        <v>48</v>
      </c>
      <c r="I116" s="127">
        <v>4</v>
      </c>
      <c r="J116" s="8">
        <f t="shared" si="4"/>
        <v>192</v>
      </c>
      <c r="K116" s="8">
        <f t="shared" si="5"/>
        <v>13.440000000000001</v>
      </c>
      <c r="L116" s="8">
        <f t="shared" si="6"/>
        <v>205.44</v>
      </c>
      <c r="M116" s="8">
        <f t="shared" si="7"/>
        <v>2157.12</v>
      </c>
      <c r="N116" s="33">
        <v>2157.12</v>
      </c>
      <c r="O116" s="1">
        <v>0</v>
      </c>
      <c r="AB116" s="1"/>
    </row>
    <row r="117" spans="1:28" ht="24" customHeight="1" x14ac:dyDescent="0.4">
      <c r="A117" s="30">
        <v>113</v>
      </c>
      <c r="B117" s="3">
        <v>6030001486</v>
      </c>
      <c r="C117" s="26" t="s">
        <v>2810</v>
      </c>
      <c r="D117" s="5" t="s">
        <v>2811</v>
      </c>
      <c r="E117" s="5" t="s">
        <v>2812</v>
      </c>
      <c r="F117" s="4" t="s">
        <v>3347</v>
      </c>
      <c r="G117" s="46">
        <v>1438.08</v>
      </c>
      <c r="H117" s="125">
        <v>51</v>
      </c>
      <c r="I117" s="7">
        <v>4</v>
      </c>
      <c r="J117" s="8">
        <f t="shared" si="4"/>
        <v>204</v>
      </c>
      <c r="K117" s="8">
        <f t="shared" si="5"/>
        <v>14.280000000000001</v>
      </c>
      <c r="L117" s="8">
        <f t="shared" si="6"/>
        <v>218.28</v>
      </c>
      <c r="M117" s="8">
        <f t="shared" si="7"/>
        <v>1656.36</v>
      </c>
      <c r="N117" s="33">
        <v>1656.36</v>
      </c>
      <c r="O117" s="1">
        <v>1</v>
      </c>
      <c r="AB117" s="1"/>
    </row>
    <row r="118" spans="1:28" ht="24" customHeight="1" x14ac:dyDescent="0.4">
      <c r="A118" s="2">
        <v>114</v>
      </c>
      <c r="B118" s="3">
        <v>6030001487</v>
      </c>
      <c r="C118" s="26" t="s">
        <v>2813</v>
      </c>
      <c r="D118" s="5" t="s">
        <v>2814</v>
      </c>
      <c r="E118" s="5" t="s">
        <v>2815</v>
      </c>
      <c r="F118" s="4" t="s">
        <v>2592</v>
      </c>
      <c r="G118" s="46">
        <v>0</v>
      </c>
      <c r="H118" s="125">
        <v>604</v>
      </c>
      <c r="I118" s="127">
        <v>4</v>
      </c>
      <c r="J118" s="8">
        <f t="shared" si="4"/>
        <v>2416</v>
      </c>
      <c r="K118" s="8">
        <f t="shared" si="5"/>
        <v>169.12</v>
      </c>
      <c r="L118" s="8">
        <f t="shared" si="6"/>
        <v>2585.12</v>
      </c>
      <c r="M118" s="8">
        <f t="shared" si="7"/>
        <v>2585.12</v>
      </c>
      <c r="N118" s="33">
        <v>2585.12</v>
      </c>
      <c r="O118" s="1">
        <v>0</v>
      </c>
      <c r="AB118" s="1"/>
    </row>
    <row r="119" spans="1:28" ht="24" customHeight="1" x14ac:dyDescent="0.4">
      <c r="A119" s="30">
        <v>115</v>
      </c>
      <c r="B119" s="3">
        <v>6030001488</v>
      </c>
      <c r="C119" s="26" t="s">
        <v>2816</v>
      </c>
      <c r="D119" s="5" t="s">
        <v>2817</v>
      </c>
      <c r="E119" s="5" t="s">
        <v>2818</v>
      </c>
      <c r="F119" s="4" t="s">
        <v>3347</v>
      </c>
      <c r="G119" s="46">
        <v>17209.88</v>
      </c>
      <c r="H119" s="125">
        <v>248</v>
      </c>
      <c r="I119" s="7">
        <v>4</v>
      </c>
      <c r="J119" s="8">
        <f t="shared" si="4"/>
        <v>992</v>
      </c>
      <c r="K119" s="8">
        <f t="shared" si="5"/>
        <v>69.440000000000012</v>
      </c>
      <c r="L119" s="8">
        <f t="shared" si="6"/>
        <v>1061.44</v>
      </c>
      <c r="M119" s="8">
        <f t="shared" si="7"/>
        <v>18271.32</v>
      </c>
      <c r="N119" s="33">
        <v>18271.32</v>
      </c>
      <c r="O119" s="1">
        <v>1</v>
      </c>
      <c r="AB119" s="1"/>
    </row>
    <row r="120" spans="1:28" ht="24" customHeight="1" x14ac:dyDescent="0.4">
      <c r="A120" s="2">
        <v>116</v>
      </c>
      <c r="B120" s="3">
        <v>6030001489</v>
      </c>
      <c r="C120" s="26" t="s">
        <v>2819</v>
      </c>
      <c r="D120" s="5" t="s">
        <v>2820</v>
      </c>
      <c r="E120" s="5" t="s">
        <v>2821</v>
      </c>
      <c r="F120" s="4" t="s">
        <v>69</v>
      </c>
      <c r="G120" s="46">
        <v>0</v>
      </c>
      <c r="H120" s="125">
        <v>94</v>
      </c>
      <c r="I120" s="127">
        <v>4</v>
      </c>
      <c r="J120" s="8">
        <f t="shared" si="4"/>
        <v>376</v>
      </c>
      <c r="K120" s="8">
        <f t="shared" si="5"/>
        <v>26.320000000000004</v>
      </c>
      <c r="L120" s="8">
        <f t="shared" si="6"/>
        <v>402.32</v>
      </c>
      <c r="M120" s="8">
        <f t="shared" si="7"/>
        <v>402.32</v>
      </c>
      <c r="N120" s="33">
        <v>402.32</v>
      </c>
      <c r="O120" s="1">
        <v>0</v>
      </c>
      <c r="AB120" s="1"/>
    </row>
    <row r="121" spans="1:28" ht="24" customHeight="1" x14ac:dyDescent="0.4">
      <c r="A121" s="30">
        <v>117</v>
      </c>
      <c r="B121" s="3">
        <v>6030001490</v>
      </c>
      <c r="C121" s="4" t="s">
        <v>2822</v>
      </c>
      <c r="D121" s="5" t="s">
        <v>2823</v>
      </c>
      <c r="E121" s="5" t="s">
        <v>2824</v>
      </c>
      <c r="F121" s="4" t="s">
        <v>69</v>
      </c>
      <c r="G121" s="46">
        <v>0</v>
      </c>
      <c r="H121" s="125">
        <v>11</v>
      </c>
      <c r="I121" s="7">
        <v>4</v>
      </c>
      <c r="J121" s="8">
        <f t="shared" si="4"/>
        <v>44</v>
      </c>
      <c r="K121" s="8">
        <f t="shared" si="5"/>
        <v>3.08</v>
      </c>
      <c r="L121" s="8">
        <f t="shared" si="6"/>
        <v>47.08</v>
      </c>
      <c r="M121" s="8">
        <f t="shared" si="7"/>
        <v>47.08</v>
      </c>
      <c r="N121" s="33">
        <v>47.08</v>
      </c>
      <c r="O121" s="1">
        <v>1</v>
      </c>
      <c r="AB121" s="1"/>
    </row>
    <row r="122" spans="1:28" ht="24" customHeight="1" x14ac:dyDescent="0.4">
      <c r="A122" s="2">
        <v>118</v>
      </c>
      <c r="B122" s="3">
        <v>6030001491</v>
      </c>
      <c r="C122" s="26" t="s">
        <v>2825</v>
      </c>
      <c r="D122" s="5" t="s">
        <v>797</v>
      </c>
      <c r="E122" s="5" t="s">
        <v>2826</v>
      </c>
      <c r="F122" s="4" t="s">
        <v>69</v>
      </c>
      <c r="G122" s="46">
        <v>0</v>
      </c>
      <c r="H122" s="125">
        <v>31</v>
      </c>
      <c r="I122" s="127">
        <v>4</v>
      </c>
      <c r="J122" s="8">
        <f t="shared" si="4"/>
        <v>124</v>
      </c>
      <c r="K122" s="8">
        <f t="shared" si="5"/>
        <v>8.6800000000000015</v>
      </c>
      <c r="L122" s="8">
        <f t="shared" si="6"/>
        <v>132.68</v>
      </c>
      <c r="M122" s="8">
        <f t="shared" si="7"/>
        <v>132.68</v>
      </c>
      <c r="N122" s="33">
        <v>132.68</v>
      </c>
      <c r="O122" s="1">
        <v>0</v>
      </c>
      <c r="AB122" s="1"/>
    </row>
    <row r="123" spans="1:28" ht="24" customHeight="1" x14ac:dyDescent="0.4">
      <c r="A123" s="30">
        <v>119</v>
      </c>
      <c r="B123" s="3">
        <v>6030001492</v>
      </c>
      <c r="C123" s="26" t="s">
        <v>2827</v>
      </c>
      <c r="D123" s="5" t="s">
        <v>2828</v>
      </c>
      <c r="E123" s="5" t="s">
        <v>2829</v>
      </c>
      <c r="F123" s="4" t="s">
        <v>3357</v>
      </c>
      <c r="G123" s="46">
        <v>7960.8</v>
      </c>
      <c r="H123" s="125">
        <v>170</v>
      </c>
      <c r="I123" s="7">
        <v>4</v>
      </c>
      <c r="J123" s="8">
        <f t="shared" si="4"/>
        <v>680</v>
      </c>
      <c r="K123" s="8">
        <f t="shared" si="5"/>
        <v>47.6</v>
      </c>
      <c r="L123" s="8">
        <f t="shared" si="6"/>
        <v>727.6</v>
      </c>
      <c r="M123" s="8">
        <f t="shared" si="7"/>
        <v>8688.4</v>
      </c>
      <c r="N123" s="33">
        <v>8688.4</v>
      </c>
      <c r="O123" s="1">
        <v>1</v>
      </c>
      <c r="AB123" s="1"/>
    </row>
    <row r="124" spans="1:28" ht="24" customHeight="1" x14ac:dyDescent="0.4">
      <c r="A124" s="2">
        <v>120</v>
      </c>
      <c r="B124" s="3">
        <v>6030001493</v>
      </c>
      <c r="C124" s="26" t="s">
        <v>2830</v>
      </c>
      <c r="D124" s="5" t="s">
        <v>1650</v>
      </c>
      <c r="E124" s="5" t="s">
        <v>2831</v>
      </c>
      <c r="F124" s="4" t="s">
        <v>69</v>
      </c>
      <c r="G124" s="46">
        <v>0</v>
      </c>
      <c r="H124" s="125">
        <v>29</v>
      </c>
      <c r="I124" s="127">
        <v>4</v>
      </c>
      <c r="J124" s="8">
        <f t="shared" si="4"/>
        <v>116</v>
      </c>
      <c r="K124" s="8">
        <f t="shared" si="5"/>
        <v>8.120000000000001</v>
      </c>
      <c r="L124" s="8">
        <f t="shared" si="6"/>
        <v>124.12</v>
      </c>
      <c r="M124" s="8">
        <f t="shared" si="7"/>
        <v>124.12</v>
      </c>
      <c r="N124" s="33">
        <v>124.12</v>
      </c>
      <c r="O124" s="1">
        <v>0</v>
      </c>
      <c r="AB124" s="1"/>
    </row>
    <row r="125" spans="1:28" ht="24" customHeight="1" x14ac:dyDescent="0.4">
      <c r="A125" s="30">
        <v>121</v>
      </c>
      <c r="B125" s="3">
        <v>6030001494</v>
      </c>
      <c r="C125" s="26" t="s">
        <v>2832</v>
      </c>
      <c r="D125" s="5" t="s">
        <v>2835</v>
      </c>
      <c r="E125" s="5" t="s">
        <v>2833</v>
      </c>
      <c r="F125" s="4" t="s">
        <v>3362</v>
      </c>
      <c r="G125" s="46">
        <v>517.88</v>
      </c>
      <c r="H125" s="125">
        <v>21</v>
      </c>
      <c r="I125" s="7">
        <v>4</v>
      </c>
      <c r="J125" s="8">
        <f t="shared" si="4"/>
        <v>84</v>
      </c>
      <c r="K125" s="8">
        <f t="shared" si="5"/>
        <v>5.8800000000000008</v>
      </c>
      <c r="L125" s="8">
        <f t="shared" si="6"/>
        <v>89.88</v>
      </c>
      <c r="M125" s="8">
        <f t="shared" si="7"/>
        <v>607.76</v>
      </c>
      <c r="N125" s="33">
        <v>607.76</v>
      </c>
      <c r="O125" s="1">
        <v>1</v>
      </c>
      <c r="AB125" s="1"/>
    </row>
    <row r="126" spans="1:28" ht="24" customHeight="1" x14ac:dyDescent="0.4">
      <c r="A126" s="2">
        <v>122</v>
      </c>
      <c r="B126" s="3">
        <v>6030001495</v>
      </c>
      <c r="C126" s="26" t="s">
        <v>2834</v>
      </c>
      <c r="D126" s="5" t="s">
        <v>2835</v>
      </c>
      <c r="E126" s="5" t="s">
        <v>2836</v>
      </c>
      <c r="F126" s="4" t="s">
        <v>69</v>
      </c>
      <c r="G126" s="46">
        <v>0</v>
      </c>
      <c r="H126" s="125">
        <v>26</v>
      </c>
      <c r="I126" s="7">
        <v>4</v>
      </c>
      <c r="J126" s="8">
        <f t="shared" si="4"/>
        <v>104</v>
      </c>
      <c r="K126" s="8">
        <f t="shared" si="5"/>
        <v>7.2800000000000011</v>
      </c>
      <c r="L126" s="8">
        <f t="shared" si="6"/>
        <v>111.28</v>
      </c>
      <c r="M126" s="8">
        <f t="shared" si="7"/>
        <v>111.28</v>
      </c>
      <c r="N126" s="33">
        <v>111.28</v>
      </c>
      <c r="O126" s="1">
        <v>0</v>
      </c>
      <c r="AB126" s="1"/>
    </row>
    <row r="127" spans="1:28" ht="24" customHeight="1" x14ac:dyDescent="0.4">
      <c r="A127" s="30">
        <v>123</v>
      </c>
      <c r="B127" s="3">
        <v>6030001496</v>
      </c>
      <c r="C127" s="26" t="s">
        <v>2837</v>
      </c>
      <c r="D127" s="5" t="s">
        <v>2835</v>
      </c>
      <c r="E127" s="5" t="s">
        <v>2838</v>
      </c>
      <c r="F127" s="4" t="s">
        <v>3347</v>
      </c>
      <c r="G127" s="46">
        <v>4947.68</v>
      </c>
      <c r="H127" s="125">
        <v>61</v>
      </c>
      <c r="I127" s="127">
        <v>4</v>
      </c>
      <c r="J127" s="8">
        <f t="shared" si="4"/>
        <v>244</v>
      </c>
      <c r="K127" s="8">
        <f t="shared" si="5"/>
        <v>17.080000000000002</v>
      </c>
      <c r="L127" s="8">
        <f t="shared" si="6"/>
        <v>261.08</v>
      </c>
      <c r="M127" s="8">
        <f t="shared" si="7"/>
        <v>5208.76</v>
      </c>
      <c r="N127" s="33">
        <v>5208.76</v>
      </c>
      <c r="O127" s="1">
        <v>1</v>
      </c>
      <c r="AB127" s="1"/>
    </row>
    <row r="128" spans="1:28" ht="24" customHeight="1" x14ac:dyDescent="0.4">
      <c r="A128" s="2">
        <v>124</v>
      </c>
      <c r="B128" s="3">
        <v>6030001497</v>
      </c>
      <c r="C128" s="26" t="s">
        <v>2839</v>
      </c>
      <c r="D128" s="5" t="s">
        <v>2840</v>
      </c>
      <c r="E128" s="5" t="s">
        <v>2841</v>
      </c>
      <c r="F128" s="4" t="s">
        <v>69</v>
      </c>
      <c r="G128" s="46">
        <v>0</v>
      </c>
      <c r="H128" s="125">
        <v>310</v>
      </c>
      <c r="I128" s="7">
        <v>4</v>
      </c>
      <c r="J128" s="8">
        <f t="shared" si="4"/>
        <v>1240</v>
      </c>
      <c r="K128" s="8">
        <f t="shared" si="5"/>
        <v>86.800000000000011</v>
      </c>
      <c r="L128" s="8">
        <f t="shared" si="6"/>
        <v>1326.8</v>
      </c>
      <c r="M128" s="8">
        <f t="shared" si="7"/>
        <v>1326.8</v>
      </c>
      <c r="N128" s="33">
        <v>1326.8</v>
      </c>
      <c r="O128" s="1">
        <v>0</v>
      </c>
      <c r="AB128" s="1"/>
    </row>
    <row r="129" spans="1:28" ht="24" customHeight="1" x14ac:dyDescent="0.4">
      <c r="A129" s="30">
        <v>125</v>
      </c>
      <c r="B129" s="3">
        <v>6030001498</v>
      </c>
      <c r="C129" s="26" t="s">
        <v>2842</v>
      </c>
      <c r="D129" s="5" t="s">
        <v>2843</v>
      </c>
      <c r="E129" s="5" t="s">
        <v>2844</v>
      </c>
      <c r="F129" s="4" t="s">
        <v>69</v>
      </c>
      <c r="G129" s="46">
        <v>0</v>
      </c>
      <c r="H129" s="125">
        <v>39</v>
      </c>
      <c r="I129" s="127">
        <v>4</v>
      </c>
      <c r="J129" s="8">
        <f t="shared" si="4"/>
        <v>156</v>
      </c>
      <c r="K129" s="8">
        <f t="shared" si="5"/>
        <v>10.920000000000002</v>
      </c>
      <c r="L129" s="8">
        <f t="shared" si="6"/>
        <v>166.92</v>
      </c>
      <c r="M129" s="8">
        <f t="shared" si="7"/>
        <v>166.92</v>
      </c>
      <c r="N129" s="33">
        <v>166.92</v>
      </c>
      <c r="O129" s="1">
        <v>1</v>
      </c>
      <c r="AB129" s="1"/>
    </row>
    <row r="130" spans="1:28" ht="24" customHeight="1" x14ac:dyDescent="0.4">
      <c r="A130" s="2">
        <v>126</v>
      </c>
      <c r="B130" s="3">
        <v>6030001499</v>
      </c>
      <c r="C130" s="4" t="s">
        <v>2845</v>
      </c>
      <c r="D130" s="5" t="s">
        <v>2846</v>
      </c>
      <c r="E130" s="5" t="s">
        <v>2847</v>
      </c>
      <c r="F130" s="4" t="s">
        <v>3348</v>
      </c>
      <c r="G130" s="46">
        <v>4125.92</v>
      </c>
      <c r="H130" s="125">
        <v>76</v>
      </c>
      <c r="I130" s="7">
        <v>4</v>
      </c>
      <c r="J130" s="8">
        <f t="shared" si="4"/>
        <v>304</v>
      </c>
      <c r="K130" s="8">
        <f t="shared" si="5"/>
        <v>21.28</v>
      </c>
      <c r="L130" s="8">
        <f t="shared" si="6"/>
        <v>325.27999999999997</v>
      </c>
      <c r="M130" s="8">
        <f t="shared" si="7"/>
        <v>4451.2</v>
      </c>
      <c r="N130" s="33">
        <v>4451.2</v>
      </c>
      <c r="O130" s="1">
        <v>0</v>
      </c>
      <c r="AB130" s="1"/>
    </row>
    <row r="131" spans="1:28" ht="24" customHeight="1" x14ac:dyDescent="0.4">
      <c r="A131" s="30">
        <v>127</v>
      </c>
      <c r="B131" s="3">
        <v>6030001500</v>
      </c>
      <c r="C131" s="26" t="s">
        <v>2848</v>
      </c>
      <c r="D131" s="5" t="s">
        <v>2849</v>
      </c>
      <c r="E131" s="5" t="s">
        <v>2850</v>
      </c>
      <c r="F131" s="4" t="s">
        <v>3347</v>
      </c>
      <c r="G131" s="46">
        <v>7027.76</v>
      </c>
      <c r="H131" s="125">
        <v>113</v>
      </c>
      <c r="I131" s="127">
        <v>4</v>
      </c>
      <c r="J131" s="8">
        <f t="shared" si="4"/>
        <v>452</v>
      </c>
      <c r="K131" s="8">
        <f t="shared" si="5"/>
        <v>31.640000000000004</v>
      </c>
      <c r="L131" s="8">
        <f t="shared" si="6"/>
        <v>483.64</v>
      </c>
      <c r="M131" s="8">
        <f t="shared" si="7"/>
        <v>7511.4000000000005</v>
      </c>
      <c r="N131" s="33">
        <v>7511.4</v>
      </c>
      <c r="O131" s="1">
        <v>1</v>
      </c>
      <c r="AB131" s="1"/>
    </row>
    <row r="132" spans="1:28" ht="24" customHeight="1" x14ac:dyDescent="0.4">
      <c r="A132" s="2">
        <v>128</v>
      </c>
      <c r="B132" s="3">
        <v>6030001501</v>
      </c>
      <c r="C132" s="26" t="s">
        <v>2851</v>
      </c>
      <c r="D132" s="5" t="s">
        <v>2852</v>
      </c>
      <c r="E132" s="5" t="s">
        <v>2853</v>
      </c>
      <c r="F132" s="4" t="s">
        <v>3347</v>
      </c>
      <c r="G132" s="46">
        <v>10152.16</v>
      </c>
      <c r="H132" s="125">
        <v>165</v>
      </c>
      <c r="I132" s="7">
        <v>4</v>
      </c>
      <c r="J132" s="8">
        <f t="shared" si="4"/>
        <v>660</v>
      </c>
      <c r="K132" s="8">
        <f t="shared" si="5"/>
        <v>46.2</v>
      </c>
      <c r="L132" s="8">
        <f t="shared" si="6"/>
        <v>706.2</v>
      </c>
      <c r="M132" s="8">
        <f t="shared" si="7"/>
        <v>10858.36</v>
      </c>
      <c r="N132" s="33">
        <v>10858.36</v>
      </c>
      <c r="O132" s="1">
        <v>0</v>
      </c>
      <c r="AB132" s="1"/>
    </row>
    <row r="133" spans="1:28" ht="24" customHeight="1" x14ac:dyDescent="0.4">
      <c r="A133" s="30">
        <v>129</v>
      </c>
      <c r="B133" s="3">
        <v>6030001502</v>
      </c>
      <c r="C133" s="26" t="s">
        <v>2854</v>
      </c>
      <c r="D133" s="5" t="s">
        <v>2855</v>
      </c>
      <c r="E133" s="5" t="s">
        <v>2856</v>
      </c>
      <c r="F133" s="4" t="s">
        <v>3347</v>
      </c>
      <c r="G133" s="46">
        <v>5482.68</v>
      </c>
      <c r="H133" s="125">
        <v>46</v>
      </c>
      <c r="I133" s="127">
        <v>4</v>
      </c>
      <c r="J133" s="8">
        <f t="shared" si="4"/>
        <v>184</v>
      </c>
      <c r="K133" s="8">
        <f t="shared" si="5"/>
        <v>12.88</v>
      </c>
      <c r="L133" s="8">
        <f t="shared" si="6"/>
        <v>196.88</v>
      </c>
      <c r="M133" s="8">
        <f t="shared" si="7"/>
        <v>5679.56</v>
      </c>
      <c r="N133" s="33">
        <v>5679.56</v>
      </c>
      <c r="O133" s="1">
        <v>1</v>
      </c>
      <c r="AB133" s="1"/>
    </row>
    <row r="134" spans="1:28" ht="24" customHeight="1" x14ac:dyDescent="0.4">
      <c r="A134" s="2">
        <v>130</v>
      </c>
      <c r="B134" s="3">
        <v>6030001503</v>
      </c>
      <c r="C134" s="26" t="s">
        <v>2857</v>
      </c>
      <c r="D134" s="5" t="s">
        <v>2858</v>
      </c>
      <c r="E134" s="5" t="s">
        <v>2859</v>
      </c>
      <c r="F134" s="4" t="s">
        <v>3347</v>
      </c>
      <c r="G134" s="46">
        <v>10725.68</v>
      </c>
      <c r="H134" s="125">
        <v>219</v>
      </c>
      <c r="I134" s="7">
        <v>4</v>
      </c>
      <c r="J134" s="8">
        <f t="shared" si="4"/>
        <v>876</v>
      </c>
      <c r="K134" s="8">
        <f t="shared" si="5"/>
        <v>61.320000000000007</v>
      </c>
      <c r="L134" s="8">
        <f t="shared" si="6"/>
        <v>937.32</v>
      </c>
      <c r="M134" s="8">
        <f t="shared" si="7"/>
        <v>11663</v>
      </c>
      <c r="N134" s="33">
        <v>11663</v>
      </c>
      <c r="O134" s="1">
        <v>0</v>
      </c>
      <c r="AB134" s="1"/>
    </row>
    <row r="135" spans="1:28" ht="24" customHeight="1" x14ac:dyDescent="0.4">
      <c r="A135" s="30">
        <v>131</v>
      </c>
      <c r="B135" s="3">
        <v>6030001504</v>
      </c>
      <c r="C135" s="4" t="s">
        <v>2860</v>
      </c>
      <c r="D135" s="5" t="s">
        <v>2861</v>
      </c>
      <c r="E135" s="5" t="s">
        <v>2862</v>
      </c>
      <c r="F135" s="4" t="s">
        <v>3347</v>
      </c>
      <c r="G135" s="46">
        <v>2067.2399999999998</v>
      </c>
      <c r="H135" s="125">
        <v>27</v>
      </c>
      <c r="I135" s="127">
        <v>4</v>
      </c>
      <c r="J135" s="8">
        <f t="shared" ref="J135:J198" si="8">H135*I135</f>
        <v>108</v>
      </c>
      <c r="K135" s="8">
        <f t="shared" ref="K135:K198" si="9">J135*7%</f>
        <v>7.5600000000000005</v>
      </c>
      <c r="L135" s="8">
        <f t="shared" ref="L135:L198" si="10">ROUNDUP(J135+K135,2)</f>
        <v>115.56</v>
      </c>
      <c r="M135" s="8">
        <f t="shared" ref="M135:M198" si="11">SUM(G135+L135)</f>
        <v>2182.7999999999997</v>
      </c>
      <c r="N135" s="33">
        <v>2182.8000000000002</v>
      </c>
      <c r="O135" s="1">
        <v>1</v>
      </c>
      <c r="AB135" s="1"/>
    </row>
    <row r="136" spans="1:28" ht="24" customHeight="1" x14ac:dyDescent="0.4">
      <c r="A136" s="2">
        <v>132</v>
      </c>
      <c r="B136" s="3">
        <v>6030001505</v>
      </c>
      <c r="C136" s="26" t="s">
        <v>2863</v>
      </c>
      <c r="D136" s="5" t="s">
        <v>2864</v>
      </c>
      <c r="E136" s="5" t="s">
        <v>2865</v>
      </c>
      <c r="F136" s="4" t="s">
        <v>3352</v>
      </c>
      <c r="G136" s="46">
        <v>1391</v>
      </c>
      <c r="H136" s="125">
        <v>411</v>
      </c>
      <c r="I136" s="7">
        <v>4</v>
      </c>
      <c r="J136" s="8">
        <f t="shared" si="8"/>
        <v>1644</v>
      </c>
      <c r="K136" s="8">
        <f t="shared" si="9"/>
        <v>115.08000000000001</v>
      </c>
      <c r="L136" s="8">
        <f t="shared" si="10"/>
        <v>1759.08</v>
      </c>
      <c r="M136" s="8">
        <f t="shared" si="11"/>
        <v>3150.08</v>
      </c>
      <c r="N136" s="33">
        <v>3150.08</v>
      </c>
      <c r="O136" s="1">
        <v>0</v>
      </c>
      <c r="AB136" s="1"/>
    </row>
    <row r="137" spans="1:28" ht="24" customHeight="1" x14ac:dyDescent="0.4">
      <c r="A137" s="30">
        <v>133</v>
      </c>
      <c r="B137" s="3">
        <v>6030001506</v>
      </c>
      <c r="C137" s="4" t="s">
        <v>2866</v>
      </c>
      <c r="D137" s="5" t="s">
        <v>2867</v>
      </c>
      <c r="E137" s="5" t="s">
        <v>2868</v>
      </c>
      <c r="F137" s="4" t="s">
        <v>3351</v>
      </c>
      <c r="G137" s="46">
        <v>1472.32</v>
      </c>
      <c r="H137" s="125">
        <v>51</v>
      </c>
      <c r="I137" s="127">
        <v>4</v>
      </c>
      <c r="J137" s="8">
        <f t="shared" si="8"/>
        <v>204</v>
      </c>
      <c r="K137" s="8">
        <f t="shared" si="9"/>
        <v>14.280000000000001</v>
      </c>
      <c r="L137" s="8">
        <f t="shared" si="10"/>
        <v>218.28</v>
      </c>
      <c r="M137" s="8">
        <f t="shared" si="11"/>
        <v>1690.6</v>
      </c>
      <c r="N137" s="33">
        <v>1690.6</v>
      </c>
      <c r="O137" s="1">
        <v>1</v>
      </c>
      <c r="AB137" s="1"/>
    </row>
    <row r="138" spans="1:28" ht="24" customHeight="1" x14ac:dyDescent="0.4">
      <c r="A138" s="2">
        <v>134</v>
      </c>
      <c r="B138" s="3">
        <v>6030001507</v>
      </c>
      <c r="C138" s="26" t="s">
        <v>2869</v>
      </c>
      <c r="D138" s="5" t="s">
        <v>2867</v>
      </c>
      <c r="E138" s="5" t="s">
        <v>2870</v>
      </c>
      <c r="F138" s="4" t="s">
        <v>3351</v>
      </c>
      <c r="G138" s="46">
        <v>560.67999999999995</v>
      </c>
      <c r="H138" s="125">
        <v>34</v>
      </c>
      <c r="I138" s="7">
        <v>4</v>
      </c>
      <c r="J138" s="8">
        <f t="shared" si="8"/>
        <v>136</v>
      </c>
      <c r="K138" s="8">
        <f t="shared" si="9"/>
        <v>9.5200000000000014</v>
      </c>
      <c r="L138" s="8">
        <f t="shared" si="10"/>
        <v>145.52000000000001</v>
      </c>
      <c r="M138" s="8">
        <f t="shared" si="11"/>
        <v>706.19999999999993</v>
      </c>
      <c r="N138" s="33">
        <v>706.2</v>
      </c>
      <c r="O138" s="1">
        <v>0</v>
      </c>
      <c r="AB138" s="1"/>
    </row>
    <row r="139" spans="1:28" ht="24" customHeight="1" x14ac:dyDescent="0.4">
      <c r="A139" s="30">
        <v>135</v>
      </c>
      <c r="B139" s="3">
        <v>6030001508</v>
      </c>
      <c r="C139" s="26" t="s">
        <v>2871</v>
      </c>
      <c r="D139" s="5" t="s">
        <v>2872</v>
      </c>
      <c r="E139" s="5" t="s">
        <v>2873</v>
      </c>
      <c r="F139" s="4" t="s">
        <v>3347</v>
      </c>
      <c r="G139" s="46">
        <v>830.32</v>
      </c>
      <c r="H139" s="125">
        <v>13</v>
      </c>
      <c r="I139" s="127">
        <v>4</v>
      </c>
      <c r="J139" s="8">
        <f t="shared" si="8"/>
        <v>52</v>
      </c>
      <c r="K139" s="8">
        <f t="shared" si="9"/>
        <v>3.6400000000000006</v>
      </c>
      <c r="L139" s="8">
        <f t="shared" si="10"/>
        <v>55.64</v>
      </c>
      <c r="M139" s="8">
        <f t="shared" si="11"/>
        <v>885.96</v>
      </c>
      <c r="N139" s="33">
        <v>885.96</v>
      </c>
      <c r="O139" s="1">
        <v>1</v>
      </c>
      <c r="AB139" s="1"/>
    </row>
    <row r="140" spans="1:28" ht="24" customHeight="1" x14ac:dyDescent="0.4">
      <c r="A140" s="2">
        <v>136</v>
      </c>
      <c r="B140" s="3">
        <v>6030001509</v>
      </c>
      <c r="C140" s="26" t="s">
        <v>2874</v>
      </c>
      <c r="D140" s="5" t="s">
        <v>2875</v>
      </c>
      <c r="E140" s="5" t="s">
        <v>2876</v>
      </c>
      <c r="F140" s="4" t="s">
        <v>3347</v>
      </c>
      <c r="G140" s="46">
        <v>791.8</v>
      </c>
      <c r="H140" s="125">
        <v>16</v>
      </c>
      <c r="I140" s="7">
        <v>4</v>
      </c>
      <c r="J140" s="8">
        <f t="shared" si="8"/>
        <v>64</v>
      </c>
      <c r="K140" s="8">
        <f t="shared" si="9"/>
        <v>4.4800000000000004</v>
      </c>
      <c r="L140" s="8">
        <f t="shared" si="10"/>
        <v>68.48</v>
      </c>
      <c r="M140" s="8">
        <f t="shared" si="11"/>
        <v>860.28</v>
      </c>
      <c r="N140" s="33">
        <v>860.28</v>
      </c>
      <c r="O140" s="1">
        <v>0</v>
      </c>
      <c r="AB140" s="1"/>
    </row>
    <row r="141" spans="1:28" ht="24" customHeight="1" x14ac:dyDescent="0.4">
      <c r="A141" s="30">
        <v>137</v>
      </c>
      <c r="B141" s="3">
        <v>6030001510</v>
      </c>
      <c r="C141" s="26" t="s">
        <v>2877</v>
      </c>
      <c r="D141" s="5" t="s">
        <v>2878</v>
      </c>
      <c r="E141" s="5" t="s">
        <v>2879</v>
      </c>
      <c r="F141" s="4" t="s">
        <v>3353</v>
      </c>
      <c r="G141" s="46">
        <v>205.44</v>
      </c>
      <c r="H141" s="125">
        <v>4</v>
      </c>
      <c r="I141" s="127">
        <v>4</v>
      </c>
      <c r="J141" s="8">
        <f t="shared" si="8"/>
        <v>16</v>
      </c>
      <c r="K141" s="8">
        <f t="shared" si="9"/>
        <v>1.1200000000000001</v>
      </c>
      <c r="L141" s="8">
        <f t="shared" si="10"/>
        <v>17.12</v>
      </c>
      <c r="M141" s="8">
        <f t="shared" si="11"/>
        <v>222.56</v>
      </c>
      <c r="N141" s="33">
        <v>222.56</v>
      </c>
      <c r="O141" s="1">
        <v>1</v>
      </c>
      <c r="AB141" s="1"/>
    </row>
    <row r="142" spans="1:28" ht="24" customHeight="1" x14ac:dyDescent="0.4">
      <c r="A142" s="2">
        <v>138</v>
      </c>
      <c r="B142" s="3">
        <v>6030001511</v>
      </c>
      <c r="C142" s="26" t="s">
        <v>2880</v>
      </c>
      <c r="D142" s="5" t="s">
        <v>2881</v>
      </c>
      <c r="E142" s="5" t="s">
        <v>2882</v>
      </c>
      <c r="F142" s="4" t="s">
        <v>3393</v>
      </c>
      <c r="G142" s="46">
        <v>1194.1199999999999</v>
      </c>
      <c r="H142" s="125">
        <v>19</v>
      </c>
      <c r="I142" s="7">
        <v>4</v>
      </c>
      <c r="J142" s="8">
        <f t="shared" si="8"/>
        <v>76</v>
      </c>
      <c r="K142" s="8">
        <f t="shared" si="9"/>
        <v>5.32</v>
      </c>
      <c r="L142" s="8">
        <f t="shared" si="10"/>
        <v>81.319999999999993</v>
      </c>
      <c r="M142" s="8">
        <f t="shared" si="11"/>
        <v>1275.4399999999998</v>
      </c>
      <c r="N142" s="33">
        <v>1275.44</v>
      </c>
      <c r="O142" s="1">
        <v>0</v>
      </c>
      <c r="AB142" s="1"/>
    </row>
    <row r="143" spans="1:28" ht="24" customHeight="1" x14ac:dyDescent="0.4">
      <c r="A143" s="30">
        <v>139</v>
      </c>
      <c r="B143" s="3">
        <v>6030001512</v>
      </c>
      <c r="C143" s="26" t="s">
        <v>2883</v>
      </c>
      <c r="D143" s="5" t="s">
        <v>2884</v>
      </c>
      <c r="E143" s="5" t="s">
        <v>2885</v>
      </c>
      <c r="F143" s="4" t="s">
        <v>2592</v>
      </c>
      <c r="G143" s="46">
        <v>0</v>
      </c>
      <c r="H143" s="125">
        <v>8</v>
      </c>
      <c r="I143" s="127">
        <v>4</v>
      </c>
      <c r="J143" s="8">
        <f t="shared" si="8"/>
        <v>32</v>
      </c>
      <c r="K143" s="8">
        <f t="shared" si="9"/>
        <v>2.2400000000000002</v>
      </c>
      <c r="L143" s="8">
        <f t="shared" si="10"/>
        <v>34.24</v>
      </c>
      <c r="M143" s="8">
        <f t="shared" si="11"/>
        <v>34.24</v>
      </c>
      <c r="N143" s="33">
        <v>34.24</v>
      </c>
      <c r="O143" s="1">
        <v>1</v>
      </c>
      <c r="AB143" s="1"/>
    </row>
    <row r="144" spans="1:28" ht="24" customHeight="1" x14ac:dyDescent="0.4">
      <c r="A144" s="2">
        <v>140</v>
      </c>
      <c r="B144" s="3">
        <v>6030001513</v>
      </c>
      <c r="C144" s="4" t="s">
        <v>2886</v>
      </c>
      <c r="D144" s="5" t="s">
        <v>2887</v>
      </c>
      <c r="E144" s="5" t="s">
        <v>2888</v>
      </c>
      <c r="F144" s="4" t="s">
        <v>69</v>
      </c>
      <c r="G144" s="46">
        <v>0</v>
      </c>
      <c r="H144" s="125">
        <v>17</v>
      </c>
      <c r="I144" s="7">
        <v>4</v>
      </c>
      <c r="J144" s="8">
        <f t="shared" si="8"/>
        <v>68</v>
      </c>
      <c r="K144" s="8">
        <f t="shared" si="9"/>
        <v>4.7600000000000007</v>
      </c>
      <c r="L144" s="8">
        <f t="shared" si="10"/>
        <v>72.760000000000005</v>
      </c>
      <c r="M144" s="8">
        <f t="shared" si="11"/>
        <v>72.760000000000005</v>
      </c>
      <c r="N144" s="33">
        <v>72.760000000000005</v>
      </c>
      <c r="O144" s="1">
        <v>0</v>
      </c>
      <c r="AB144" s="1"/>
    </row>
    <row r="145" spans="1:28" ht="24" customHeight="1" x14ac:dyDescent="0.4">
      <c r="A145" s="30">
        <v>141</v>
      </c>
      <c r="B145" s="3">
        <v>6030001514</v>
      </c>
      <c r="C145" s="26" t="s">
        <v>2889</v>
      </c>
      <c r="D145" s="5" t="s">
        <v>2890</v>
      </c>
      <c r="E145" s="5" t="s">
        <v>2891</v>
      </c>
      <c r="F145" s="4" t="s">
        <v>69</v>
      </c>
      <c r="G145" s="46">
        <v>0</v>
      </c>
      <c r="H145" s="125">
        <v>135</v>
      </c>
      <c r="I145" s="127">
        <v>4</v>
      </c>
      <c r="J145" s="8">
        <f t="shared" si="8"/>
        <v>540</v>
      </c>
      <c r="K145" s="8">
        <f t="shared" si="9"/>
        <v>37.800000000000004</v>
      </c>
      <c r="L145" s="8">
        <f t="shared" si="10"/>
        <v>577.79999999999995</v>
      </c>
      <c r="M145" s="8">
        <f t="shared" si="11"/>
        <v>577.79999999999995</v>
      </c>
      <c r="N145" s="33">
        <v>577.79999999999995</v>
      </c>
      <c r="O145" s="1">
        <v>1</v>
      </c>
      <c r="AB145" s="1"/>
    </row>
    <row r="146" spans="1:28" ht="24" customHeight="1" x14ac:dyDescent="0.4">
      <c r="A146" s="2">
        <v>142</v>
      </c>
      <c r="B146" s="3">
        <v>6030001515</v>
      </c>
      <c r="C146" s="26" t="s">
        <v>2892</v>
      </c>
      <c r="D146" s="5" t="s">
        <v>2893</v>
      </c>
      <c r="E146" s="5" t="s">
        <v>2894</v>
      </c>
      <c r="F146" s="4" t="s">
        <v>3347</v>
      </c>
      <c r="G146" s="46">
        <v>10100.799999999999</v>
      </c>
      <c r="H146" s="125">
        <v>176</v>
      </c>
      <c r="I146" s="7">
        <v>4</v>
      </c>
      <c r="J146" s="8">
        <f t="shared" si="8"/>
        <v>704</v>
      </c>
      <c r="K146" s="8">
        <f t="shared" si="9"/>
        <v>49.28</v>
      </c>
      <c r="L146" s="8">
        <f t="shared" si="10"/>
        <v>753.28</v>
      </c>
      <c r="M146" s="8">
        <f t="shared" si="11"/>
        <v>10854.08</v>
      </c>
      <c r="N146" s="33">
        <v>10854.08</v>
      </c>
      <c r="O146" s="1">
        <v>0</v>
      </c>
      <c r="AB146" s="1"/>
    </row>
    <row r="147" spans="1:28" ht="24" customHeight="1" x14ac:dyDescent="0.4">
      <c r="A147" s="30">
        <v>143</v>
      </c>
      <c r="B147" s="3">
        <v>6030001516</v>
      </c>
      <c r="C147" s="26" t="s">
        <v>2895</v>
      </c>
      <c r="D147" s="5" t="s">
        <v>1517</v>
      </c>
      <c r="E147" s="5" t="s">
        <v>2896</v>
      </c>
      <c r="F147" s="4" t="s">
        <v>3351</v>
      </c>
      <c r="G147" s="46">
        <v>184.04</v>
      </c>
      <c r="H147" s="125">
        <v>10</v>
      </c>
      <c r="I147" s="127">
        <v>4</v>
      </c>
      <c r="J147" s="8">
        <f t="shared" si="8"/>
        <v>40</v>
      </c>
      <c r="K147" s="8">
        <f t="shared" si="9"/>
        <v>2.8000000000000003</v>
      </c>
      <c r="L147" s="8">
        <f t="shared" si="10"/>
        <v>42.8</v>
      </c>
      <c r="M147" s="8">
        <f t="shared" si="11"/>
        <v>226.83999999999997</v>
      </c>
      <c r="N147" s="33">
        <v>226.84</v>
      </c>
      <c r="O147" s="1">
        <v>1</v>
      </c>
      <c r="AB147" s="1"/>
    </row>
    <row r="148" spans="1:28" ht="24" customHeight="1" x14ac:dyDescent="0.4">
      <c r="A148" s="2">
        <v>144</v>
      </c>
      <c r="B148" s="3">
        <v>6030001517</v>
      </c>
      <c r="C148" s="26" t="s">
        <v>2897</v>
      </c>
      <c r="D148" s="5" t="s">
        <v>2898</v>
      </c>
      <c r="E148" s="5" t="s">
        <v>2899</v>
      </c>
      <c r="F148" s="4" t="s">
        <v>3347</v>
      </c>
      <c r="G148" s="46">
        <v>710.48</v>
      </c>
      <c r="H148" s="125">
        <v>14</v>
      </c>
      <c r="I148" s="7">
        <v>4</v>
      </c>
      <c r="J148" s="8">
        <f t="shared" si="8"/>
        <v>56</v>
      </c>
      <c r="K148" s="8">
        <f t="shared" si="9"/>
        <v>3.9200000000000004</v>
      </c>
      <c r="L148" s="8">
        <f t="shared" si="10"/>
        <v>59.92</v>
      </c>
      <c r="M148" s="8">
        <f t="shared" si="11"/>
        <v>770.4</v>
      </c>
      <c r="N148" s="33">
        <v>770.4</v>
      </c>
      <c r="O148" s="1">
        <v>0</v>
      </c>
      <c r="AB148" s="1"/>
    </row>
    <row r="149" spans="1:28" ht="24" customHeight="1" x14ac:dyDescent="0.4">
      <c r="A149" s="30">
        <v>145</v>
      </c>
      <c r="B149" s="3">
        <v>6030001518</v>
      </c>
      <c r="C149" s="26" t="s">
        <v>2900</v>
      </c>
      <c r="D149" s="5" t="s">
        <v>2901</v>
      </c>
      <c r="E149" s="5" t="s">
        <v>2902</v>
      </c>
      <c r="F149" s="4" t="s">
        <v>2592</v>
      </c>
      <c r="G149" s="46">
        <v>0</v>
      </c>
      <c r="H149" s="125">
        <v>22</v>
      </c>
      <c r="I149" s="127">
        <v>4</v>
      </c>
      <c r="J149" s="8">
        <f t="shared" si="8"/>
        <v>88</v>
      </c>
      <c r="K149" s="8">
        <f t="shared" si="9"/>
        <v>6.16</v>
      </c>
      <c r="L149" s="8">
        <f t="shared" si="10"/>
        <v>94.16</v>
      </c>
      <c r="M149" s="8">
        <f t="shared" si="11"/>
        <v>94.16</v>
      </c>
      <c r="N149" s="33">
        <v>94.16</v>
      </c>
      <c r="O149" s="1">
        <v>1</v>
      </c>
      <c r="AB149" s="1"/>
    </row>
    <row r="150" spans="1:28" ht="24" customHeight="1" x14ac:dyDescent="0.4">
      <c r="A150" s="2">
        <v>146</v>
      </c>
      <c r="B150" s="3">
        <v>6030001519</v>
      </c>
      <c r="C150" s="26" t="s">
        <v>2903</v>
      </c>
      <c r="D150" s="5" t="s">
        <v>1435</v>
      </c>
      <c r="E150" s="5" t="s">
        <v>2904</v>
      </c>
      <c r="F150" s="4" t="s">
        <v>3362</v>
      </c>
      <c r="G150" s="46">
        <v>3916.2</v>
      </c>
      <c r="H150" s="125">
        <v>126</v>
      </c>
      <c r="I150" s="7">
        <v>4</v>
      </c>
      <c r="J150" s="8">
        <f t="shared" si="8"/>
        <v>504</v>
      </c>
      <c r="K150" s="8">
        <f t="shared" si="9"/>
        <v>35.28</v>
      </c>
      <c r="L150" s="8">
        <f t="shared" si="10"/>
        <v>539.28</v>
      </c>
      <c r="M150" s="8">
        <f t="shared" si="11"/>
        <v>4455.4799999999996</v>
      </c>
      <c r="N150" s="33">
        <v>4455.4799999999996</v>
      </c>
      <c r="O150" s="1">
        <v>0</v>
      </c>
      <c r="AB150" s="1"/>
    </row>
    <row r="151" spans="1:28" ht="24" customHeight="1" x14ac:dyDescent="0.4">
      <c r="A151" s="30">
        <v>147</v>
      </c>
      <c r="B151" s="3">
        <v>6030001520</v>
      </c>
      <c r="C151" s="26" t="s">
        <v>2905</v>
      </c>
      <c r="D151" s="5" t="s">
        <v>2906</v>
      </c>
      <c r="E151" s="5" t="s">
        <v>2907</v>
      </c>
      <c r="F151" s="4" t="s">
        <v>3362</v>
      </c>
      <c r="G151" s="46">
        <v>1780.48</v>
      </c>
      <c r="H151" s="125">
        <v>48</v>
      </c>
      <c r="I151" s="127">
        <v>4</v>
      </c>
      <c r="J151" s="8">
        <f t="shared" si="8"/>
        <v>192</v>
      </c>
      <c r="K151" s="8">
        <f t="shared" si="9"/>
        <v>13.440000000000001</v>
      </c>
      <c r="L151" s="8">
        <f t="shared" si="10"/>
        <v>205.44</v>
      </c>
      <c r="M151" s="8">
        <f t="shared" si="11"/>
        <v>1985.92</v>
      </c>
      <c r="N151" s="33">
        <v>1985.92</v>
      </c>
      <c r="O151" s="1">
        <v>1</v>
      </c>
      <c r="AB151" s="1"/>
    </row>
    <row r="152" spans="1:28" ht="24" customHeight="1" x14ac:dyDescent="0.4">
      <c r="A152" s="2">
        <v>148</v>
      </c>
      <c r="B152" s="3">
        <v>6030001521</v>
      </c>
      <c r="C152" s="26" t="s">
        <v>2908</v>
      </c>
      <c r="D152" s="5" t="s">
        <v>2909</v>
      </c>
      <c r="E152" s="5" t="s">
        <v>2910</v>
      </c>
      <c r="F152" s="4" t="s">
        <v>3347</v>
      </c>
      <c r="G152" s="46">
        <v>513.6</v>
      </c>
      <c r="H152" s="125">
        <v>3</v>
      </c>
      <c r="I152" s="7">
        <v>4</v>
      </c>
      <c r="J152" s="8">
        <f t="shared" si="8"/>
        <v>12</v>
      </c>
      <c r="K152" s="8">
        <f t="shared" si="9"/>
        <v>0.84000000000000008</v>
      </c>
      <c r="L152" s="8">
        <f t="shared" si="10"/>
        <v>12.84</v>
      </c>
      <c r="M152" s="8">
        <f t="shared" si="11"/>
        <v>526.44000000000005</v>
      </c>
      <c r="N152" s="33">
        <v>526.44000000000005</v>
      </c>
      <c r="O152" s="1">
        <v>0</v>
      </c>
      <c r="AB152" s="1"/>
    </row>
    <row r="153" spans="1:28" ht="24" customHeight="1" x14ac:dyDescent="0.4">
      <c r="A153" s="30">
        <v>149</v>
      </c>
      <c r="B153" s="3">
        <v>6030001522</v>
      </c>
      <c r="C153" s="26" t="s">
        <v>2911</v>
      </c>
      <c r="D153" s="5" t="s">
        <v>2912</v>
      </c>
      <c r="E153" s="5" t="s">
        <v>2913</v>
      </c>
      <c r="F153" s="4" t="s">
        <v>3352</v>
      </c>
      <c r="G153" s="46">
        <v>188.32</v>
      </c>
      <c r="H153" s="125">
        <v>48</v>
      </c>
      <c r="I153" s="127">
        <v>4</v>
      </c>
      <c r="J153" s="8">
        <f t="shared" si="8"/>
        <v>192</v>
      </c>
      <c r="K153" s="8">
        <f t="shared" si="9"/>
        <v>13.440000000000001</v>
      </c>
      <c r="L153" s="8">
        <f t="shared" si="10"/>
        <v>205.44</v>
      </c>
      <c r="M153" s="8">
        <f t="shared" si="11"/>
        <v>393.76</v>
      </c>
      <c r="N153" s="33">
        <v>393.76</v>
      </c>
      <c r="O153" s="1">
        <v>1</v>
      </c>
      <c r="AB153" s="1"/>
    </row>
    <row r="154" spans="1:28" ht="24" customHeight="1" x14ac:dyDescent="0.4">
      <c r="A154" s="2">
        <v>150</v>
      </c>
      <c r="B154" s="3">
        <v>6030001523</v>
      </c>
      <c r="C154" s="26" t="s">
        <v>2914</v>
      </c>
      <c r="D154" s="5" t="s">
        <v>2915</v>
      </c>
      <c r="E154" s="5" t="s">
        <v>2916</v>
      </c>
      <c r="F154" s="4" t="s">
        <v>3361</v>
      </c>
      <c r="G154" s="46">
        <v>483.64</v>
      </c>
      <c r="H154" s="125">
        <v>50</v>
      </c>
      <c r="I154" s="7">
        <v>4</v>
      </c>
      <c r="J154" s="8">
        <f t="shared" si="8"/>
        <v>200</v>
      </c>
      <c r="K154" s="8">
        <f t="shared" si="9"/>
        <v>14.000000000000002</v>
      </c>
      <c r="L154" s="8">
        <f t="shared" si="10"/>
        <v>214</v>
      </c>
      <c r="M154" s="8">
        <f t="shared" si="11"/>
        <v>697.64</v>
      </c>
      <c r="N154" s="33">
        <v>697.64</v>
      </c>
      <c r="O154" s="1">
        <v>0</v>
      </c>
      <c r="AB154" s="1"/>
    </row>
    <row r="155" spans="1:28" ht="24" customHeight="1" x14ac:dyDescent="0.4">
      <c r="A155" s="30">
        <v>151</v>
      </c>
      <c r="B155" s="3">
        <v>6030001524</v>
      </c>
      <c r="C155" s="26" t="s">
        <v>3239</v>
      </c>
      <c r="D155" s="5" t="s">
        <v>2909</v>
      </c>
      <c r="E155" s="5" t="s">
        <v>3240</v>
      </c>
      <c r="F155" s="16" t="s">
        <v>3394</v>
      </c>
      <c r="G155" s="56">
        <v>12.84</v>
      </c>
      <c r="H155" s="125">
        <v>0</v>
      </c>
      <c r="I155" s="127">
        <v>4</v>
      </c>
      <c r="J155" s="8">
        <f t="shared" si="8"/>
        <v>0</v>
      </c>
      <c r="K155" s="8">
        <f t="shared" si="9"/>
        <v>0</v>
      </c>
      <c r="L155" s="8">
        <f t="shared" si="10"/>
        <v>0</v>
      </c>
      <c r="M155" s="8">
        <f t="shared" si="11"/>
        <v>12.84</v>
      </c>
      <c r="N155" s="33">
        <v>12.84</v>
      </c>
      <c r="O155" s="1">
        <v>1</v>
      </c>
      <c r="AB155" s="1"/>
    </row>
    <row r="156" spans="1:28" ht="24" customHeight="1" x14ac:dyDescent="0.4">
      <c r="A156" s="2">
        <v>152</v>
      </c>
      <c r="B156" s="3">
        <v>6030001525</v>
      </c>
      <c r="C156" s="26" t="s">
        <v>2917</v>
      </c>
      <c r="D156" s="5" t="s">
        <v>2918</v>
      </c>
      <c r="E156" s="5" t="s">
        <v>2919</v>
      </c>
      <c r="F156" s="4" t="s">
        <v>3261</v>
      </c>
      <c r="G156" s="46">
        <v>8.56</v>
      </c>
      <c r="H156" s="125">
        <v>0</v>
      </c>
      <c r="I156" s="7">
        <v>4</v>
      </c>
      <c r="J156" s="8">
        <f t="shared" si="8"/>
        <v>0</v>
      </c>
      <c r="K156" s="8">
        <f t="shared" si="9"/>
        <v>0</v>
      </c>
      <c r="L156" s="8">
        <f t="shared" si="10"/>
        <v>0</v>
      </c>
      <c r="M156" s="8">
        <f t="shared" si="11"/>
        <v>8.56</v>
      </c>
      <c r="N156" s="33">
        <v>8.56</v>
      </c>
      <c r="O156" s="1">
        <v>0</v>
      </c>
      <c r="AB156" s="1"/>
    </row>
    <row r="157" spans="1:28" ht="24" customHeight="1" x14ac:dyDescent="0.4">
      <c r="A157" s="30">
        <v>153</v>
      </c>
      <c r="B157" s="3">
        <v>6030001526</v>
      </c>
      <c r="C157" s="26" t="s">
        <v>2920</v>
      </c>
      <c r="D157" s="5" t="s">
        <v>2921</v>
      </c>
      <c r="E157" s="5" t="s">
        <v>2922</v>
      </c>
      <c r="F157" s="4" t="s">
        <v>3347</v>
      </c>
      <c r="G157" s="46">
        <v>1074.28</v>
      </c>
      <c r="H157" s="125">
        <v>16</v>
      </c>
      <c r="I157" s="127">
        <v>4</v>
      </c>
      <c r="J157" s="8">
        <f t="shared" si="8"/>
        <v>64</v>
      </c>
      <c r="K157" s="8">
        <f t="shared" si="9"/>
        <v>4.4800000000000004</v>
      </c>
      <c r="L157" s="8">
        <f t="shared" si="10"/>
        <v>68.48</v>
      </c>
      <c r="M157" s="8">
        <f t="shared" si="11"/>
        <v>1142.76</v>
      </c>
      <c r="N157" s="33">
        <v>1142.76</v>
      </c>
      <c r="O157" s="1">
        <v>1</v>
      </c>
      <c r="AB157" s="1"/>
    </row>
    <row r="158" spans="1:28" ht="24" customHeight="1" x14ac:dyDescent="0.4">
      <c r="A158" s="2">
        <v>154</v>
      </c>
      <c r="B158" s="3">
        <v>6030001527</v>
      </c>
      <c r="C158" s="26" t="s">
        <v>2923</v>
      </c>
      <c r="D158" s="5" t="s">
        <v>2924</v>
      </c>
      <c r="E158" s="5" t="s">
        <v>2925</v>
      </c>
      <c r="F158" s="4" t="s">
        <v>69</v>
      </c>
      <c r="G158" s="46">
        <v>0</v>
      </c>
      <c r="H158" s="125">
        <v>48</v>
      </c>
      <c r="I158" s="7">
        <v>4</v>
      </c>
      <c r="J158" s="8">
        <f t="shared" si="8"/>
        <v>192</v>
      </c>
      <c r="K158" s="8">
        <f t="shared" si="9"/>
        <v>13.440000000000001</v>
      </c>
      <c r="L158" s="8">
        <f t="shared" si="10"/>
        <v>205.44</v>
      </c>
      <c r="M158" s="8">
        <f t="shared" si="11"/>
        <v>205.44</v>
      </c>
      <c r="N158" s="33">
        <v>205.44</v>
      </c>
      <c r="O158" s="1">
        <v>0</v>
      </c>
      <c r="AB158" s="1"/>
    </row>
    <row r="159" spans="1:28" ht="24" customHeight="1" x14ac:dyDescent="0.4">
      <c r="A159" s="30">
        <v>155</v>
      </c>
      <c r="B159" s="3">
        <v>6030001528</v>
      </c>
      <c r="C159" s="26" t="s">
        <v>2926</v>
      </c>
      <c r="D159" s="5" t="s">
        <v>2927</v>
      </c>
      <c r="E159" s="5" t="s">
        <v>2928</v>
      </c>
      <c r="F159" s="4" t="s">
        <v>3347</v>
      </c>
      <c r="G159" s="46">
        <v>308.16000000000003</v>
      </c>
      <c r="H159" s="125">
        <v>5</v>
      </c>
      <c r="I159" s="127">
        <v>4</v>
      </c>
      <c r="J159" s="8">
        <f t="shared" si="8"/>
        <v>20</v>
      </c>
      <c r="K159" s="8">
        <f t="shared" si="9"/>
        <v>1.4000000000000001</v>
      </c>
      <c r="L159" s="8">
        <f t="shared" si="10"/>
        <v>21.4</v>
      </c>
      <c r="M159" s="8">
        <f t="shared" si="11"/>
        <v>329.56</v>
      </c>
      <c r="N159" s="33">
        <v>329.56</v>
      </c>
      <c r="O159" s="1">
        <v>1</v>
      </c>
      <c r="AB159" s="1"/>
    </row>
    <row r="160" spans="1:28" ht="24" customHeight="1" x14ac:dyDescent="0.4">
      <c r="A160" s="2">
        <v>156</v>
      </c>
      <c r="B160" s="3">
        <v>6030001529</v>
      </c>
      <c r="C160" s="26" t="s">
        <v>2929</v>
      </c>
      <c r="D160" s="5" t="s">
        <v>2930</v>
      </c>
      <c r="E160" s="5" t="s">
        <v>2931</v>
      </c>
      <c r="F160" s="4" t="s">
        <v>3254</v>
      </c>
      <c r="G160" s="46">
        <v>359.52</v>
      </c>
      <c r="H160" s="125">
        <v>0</v>
      </c>
      <c r="I160" s="7">
        <v>4</v>
      </c>
      <c r="J160" s="8">
        <f t="shared" si="8"/>
        <v>0</v>
      </c>
      <c r="K160" s="8">
        <f t="shared" si="9"/>
        <v>0</v>
      </c>
      <c r="L160" s="8">
        <f t="shared" si="10"/>
        <v>0</v>
      </c>
      <c r="M160" s="8">
        <f t="shared" si="11"/>
        <v>359.52</v>
      </c>
      <c r="N160" s="33">
        <v>359.52</v>
      </c>
      <c r="O160" s="1">
        <v>0</v>
      </c>
      <c r="AB160" s="1"/>
    </row>
    <row r="161" spans="1:28" ht="24" customHeight="1" x14ac:dyDescent="0.4">
      <c r="A161" s="30">
        <v>157</v>
      </c>
      <c r="B161" s="3">
        <v>6030001530</v>
      </c>
      <c r="C161" s="26" t="s">
        <v>2932</v>
      </c>
      <c r="D161" s="5" t="s">
        <v>901</v>
      </c>
      <c r="E161" s="5" t="s">
        <v>2933</v>
      </c>
      <c r="F161" s="4" t="s">
        <v>3347</v>
      </c>
      <c r="G161" s="46">
        <v>81.319999999999993</v>
      </c>
      <c r="H161" s="125">
        <v>3</v>
      </c>
      <c r="I161" s="127">
        <v>4</v>
      </c>
      <c r="J161" s="8">
        <f t="shared" si="8"/>
        <v>12</v>
      </c>
      <c r="K161" s="8">
        <f t="shared" si="9"/>
        <v>0.84000000000000008</v>
      </c>
      <c r="L161" s="8">
        <f t="shared" si="10"/>
        <v>12.84</v>
      </c>
      <c r="M161" s="8">
        <f t="shared" si="11"/>
        <v>94.16</v>
      </c>
      <c r="N161" s="33">
        <v>94.16</v>
      </c>
      <c r="O161" s="1">
        <v>1</v>
      </c>
      <c r="AB161" s="1"/>
    </row>
    <row r="162" spans="1:28" ht="24" customHeight="1" x14ac:dyDescent="0.4">
      <c r="A162" s="2">
        <v>158</v>
      </c>
      <c r="B162" s="3">
        <v>6030001531</v>
      </c>
      <c r="C162" s="26" t="s">
        <v>2934</v>
      </c>
      <c r="D162" s="5" t="s">
        <v>2935</v>
      </c>
      <c r="E162" s="5" t="s">
        <v>2936</v>
      </c>
      <c r="F162" s="4" t="s">
        <v>3362</v>
      </c>
      <c r="G162" s="46">
        <v>650.55999999999995</v>
      </c>
      <c r="H162" s="125">
        <v>23</v>
      </c>
      <c r="I162" s="7">
        <v>4</v>
      </c>
      <c r="J162" s="8">
        <f t="shared" si="8"/>
        <v>92</v>
      </c>
      <c r="K162" s="8">
        <f t="shared" si="9"/>
        <v>6.44</v>
      </c>
      <c r="L162" s="8">
        <f t="shared" si="10"/>
        <v>98.44</v>
      </c>
      <c r="M162" s="8">
        <f t="shared" si="11"/>
        <v>749</v>
      </c>
      <c r="N162" s="33">
        <v>749</v>
      </c>
      <c r="O162" s="1">
        <v>0</v>
      </c>
      <c r="AB162" s="1"/>
    </row>
    <row r="163" spans="1:28" ht="24" customHeight="1" x14ac:dyDescent="0.4">
      <c r="A163" s="30">
        <v>159</v>
      </c>
      <c r="B163" s="3">
        <v>6030001532</v>
      </c>
      <c r="C163" s="26" t="s">
        <v>2937</v>
      </c>
      <c r="D163" s="5" t="s">
        <v>2938</v>
      </c>
      <c r="E163" s="5" t="s">
        <v>2939</v>
      </c>
      <c r="F163" s="4" t="s">
        <v>3347</v>
      </c>
      <c r="G163" s="46">
        <v>1515.12</v>
      </c>
      <c r="H163" s="125">
        <v>29</v>
      </c>
      <c r="I163" s="127">
        <v>4</v>
      </c>
      <c r="J163" s="8">
        <f t="shared" si="8"/>
        <v>116</v>
      </c>
      <c r="K163" s="8">
        <f t="shared" si="9"/>
        <v>8.120000000000001</v>
      </c>
      <c r="L163" s="8">
        <f t="shared" si="10"/>
        <v>124.12</v>
      </c>
      <c r="M163" s="8">
        <f t="shared" si="11"/>
        <v>1639.2399999999998</v>
      </c>
      <c r="N163" s="33">
        <v>1639.24</v>
      </c>
      <c r="O163" s="1">
        <v>1</v>
      </c>
      <c r="AB163" s="1"/>
    </row>
    <row r="164" spans="1:28" ht="24" customHeight="1" x14ac:dyDescent="0.4">
      <c r="A164" s="2">
        <v>160</v>
      </c>
      <c r="B164" s="3">
        <v>6030001533</v>
      </c>
      <c r="C164" s="4" t="s">
        <v>2940</v>
      </c>
      <c r="D164" s="5" t="s">
        <v>2941</v>
      </c>
      <c r="E164" s="5" t="s">
        <v>2942</v>
      </c>
      <c r="F164" s="4" t="s">
        <v>3249</v>
      </c>
      <c r="G164" s="46">
        <v>791.8</v>
      </c>
      <c r="H164" s="125">
        <v>3</v>
      </c>
      <c r="I164" s="7">
        <v>4</v>
      </c>
      <c r="J164" s="8">
        <f t="shared" si="8"/>
        <v>12</v>
      </c>
      <c r="K164" s="8">
        <f t="shared" si="9"/>
        <v>0.84000000000000008</v>
      </c>
      <c r="L164" s="8">
        <f t="shared" si="10"/>
        <v>12.84</v>
      </c>
      <c r="M164" s="8">
        <f t="shared" si="11"/>
        <v>804.64</v>
      </c>
      <c r="N164" s="33">
        <v>804.64</v>
      </c>
      <c r="O164" s="1">
        <v>0</v>
      </c>
      <c r="AB164" s="1"/>
    </row>
    <row r="165" spans="1:28" ht="24" customHeight="1" x14ac:dyDescent="0.4">
      <c r="A165" s="30">
        <v>161</v>
      </c>
      <c r="B165" s="3">
        <v>6030001534</v>
      </c>
      <c r="C165" s="26" t="s">
        <v>2943</v>
      </c>
      <c r="D165" s="5" t="s">
        <v>2944</v>
      </c>
      <c r="E165" s="5" t="s">
        <v>2945</v>
      </c>
      <c r="F165" s="4" t="s">
        <v>3347</v>
      </c>
      <c r="G165" s="46">
        <v>154.08000000000001</v>
      </c>
      <c r="H165" s="125">
        <v>5</v>
      </c>
      <c r="I165" s="127">
        <v>4</v>
      </c>
      <c r="J165" s="8">
        <f t="shared" si="8"/>
        <v>20</v>
      </c>
      <c r="K165" s="8">
        <f t="shared" si="9"/>
        <v>1.4000000000000001</v>
      </c>
      <c r="L165" s="8">
        <f t="shared" si="10"/>
        <v>21.4</v>
      </c>
      <c r="M165" s="8">
        <f t="shared" si="11"/>
        <v>175.48000000000002</v>
      </c>
      <c r="N165" s="33">
        <v>175.48</v>
      </c>
      <c r="O165" s="1">
        <v>1</v>
      </c>
      <c r="AB165" s="1"/>
    </row>
    <row r="166" spans="1:28" ht="24" customHeight="1" x14ac:dyDescent="0.4">
      <c r="A166" s="2">
        <v>162</v>
      </c>
      <c r="B166" s="3">
        <v>6030001535</v>
      </c>
      <c r="C166" s="26" t="s">
        <v>2946</v>
      </c>
      <c r="D166" s="5" t="s">
        <v>2947</v>
      </c>
      <c r="E166" s="5" t="s">
        <v>2948</v>
      </c>
      <c r="F166" s="4" t="s">
        <v>3347</v>
      </c>
      <c r="G166" s="46">
        <v>3796.36</v>
      </c>
      <c r="H166" s="125">
        <v>94</v>
      </c>
      <c r="I166" s="7">
        <v>4</v>
      </c>
      <c r="J166" s="8">
        <f t="shared" si="8"/>
        <v>376</v>
      </c>
      <c r="K166" s="8">
        <f t="shared" si="9"/>
        <v>26.320000000000004</v>
      </c>
      <c r="L166" s="8">
        <f t="shared" si="10"/>
        <v>402.32</v>
      </c>
      <c r="M166" s="8">
        <f t="shared" si="11"/>
        <v>4198.68</v>
      </c>
      <c r="N166" s="33">
        <v>4198.68</v>
      </c>
      <c r="O166" s="1">
        <v>0</v>
      </c>
      <c r="AB166" s="1"/>
    </row>
    <row r="167" spans="1:28" ht="24" customHeight="1" x14ac:dyDescent="0.4">
      <c r="A167" s="30">
        <v>163</v>
      </c>
      <c r="B167" s="3">
        <v>6030001536</v>
      </c>
      <c r="C167" s="4" t="s">
        <v>2949</v>
      </c>
      <c r="D167" s="5" t="s">
        <v>2950</v>
      </c>
      <c r="E167" s="5" t="s">
        <v>2951</v>
      </c>
      <c r="F167" s="4" t="s">
        <v>3347</v>
      </c>
      <c r="G167" s="46">
        <v>2833.36</v>
      </c>
      <c r="H167" s="125">
        <v>51</v>
      </c>
      <c r="I167" s="127">
        <v>4</v>
      </c>
      <c r="J167" s="8">
        <f t="shared" si="8"/>
        <v>204</v>
      </c>
      <c r="K167" s="8">
        <f t="shared" si="9"/>
        <v>14.280000000000001</v>
      </c>
      <c r="L167" s="8">
        <f t="shared" si="10"/>
        <v>218.28</v>
      </c>
      <c r="M167" s="8">
        <f t="shared" si="11"/>
        <v>3051.6400000000003</v>
      </c>
      <c r="N167" s="33">
        <v>3051.64</v>
      </c>
      <c r="O167" s="1">
        <v>1</v>
      </c>
      <c r="AB167" s="1"/>
    </row>
    <row r="168" spans="1:28" ht="24" customHeight="1" x14ac:dyDescent="0.4">
      <c r="A168" s="2">
        <v>164</v>
      </c>
      <c r="B168" s="3">
        <v>6030001537</v>
      </c>
      <c r="C168" s="26" t="s">
        <v>2952</v>
      </c>
      <c r="D168" s="5" t="s">
        <v>2953</v>
      </c>
      <c r="E168" s="5" t="s">
        <v>2954</v>
      </c>
      <c r="F168" s="4" t="s">
        <v>3362</v>
      </c>
      <c r="G168" s="46">
        <v>714.76</v>
      </c>
      <c r="H168" s="125">
        <v>45</v>
      </c>
      <c r="I168" s="7">
        <v>4</v>
      </c>
      <c r="J168" s="8">
        <f t="shared" si="8"/>
        <v>180</v>
      </c>
      <c r="K168" s="8">
        <f t="shared" si="9"/>
        <v>12.600000000000001</v>
      </c>
      <c r="L168" s="8">
        <f t="shared" si="10"/>
        <v>192.6</v>
      </c>
      <c r="M168" s="8">
        <f t="shared" si="11"/>
        <v>907.36</v>
      </c>
      <c r="N168" s="33">
        <v>907.36</v>
      </c>
      <c r="O168" s="1">
        <v>0</v>
      </c>
      <c r="AB168" s="1"/>
    </row>
    <row r="169" spans="1:28" ht="24" customHeight="1" x14ac:dyDescent="0.4">
      <c r="A169" s="30">
        <v>165</v>
      </c>
      <c r="B169" s="3">
        <v>6030001538</v>
      </c>
      <c r="C169" s="26" t="s">
        <v>2955</v>
      </c>
      <c r="D169" s="5" t="s">
        <v>99</v>
      </c>
      <c r="E169" s="5" t="s">
        <v>2956</v>
      </c>
      <c r="F169" s="4" t="s">
        <v>69</v>
      </c>
      <c r="G169" s="46">
        <v>0</v>
      </c>
      <c r="H169" s="125">
        <v>30</v>
      </c>
      <c r="I169" s="127">
        <v>4</v>
      </c>
      <c r="J169" s="8">
        <f t="shared" si="8"/>
        <v>120</v>
      </c>
      <c r="K169" s="8">
        <f t="shared" si="9"/>
        <v>8.4</v>
      </c>
      <c r="L169" s="8">
        <f t="shared" si="10"/>
        <v>128.4</v>
      </c>
      <c r="M169" s="8">
        <f t="shared" si="11"/>
        <v>128.4</v>
      </c>
      <c r="N169" s="33">
        <v>128.4</v>
      </c>
      <c r="O169" s="1">
        <v>1</v>
      </c>
      <c r="AB169" s="1"/>
    </row>
    <row r="170" spans="1:28" ht="24" customHeight="1" x14ac:dyDescent="0.4">
      <c r="A170" s="2">
        <v>166</v>
      </c>
      <c r="B170" s="3">
        <v>6030001539</v>
      </c>
      <c r="C170" s="26" t="s">
        <v>2957</v>
      </c>
      <c r="D170" s="5" t="s">
        <v>2958</v>
      </c>
      <c r="E170" s="5" t="s">
        <v>2959</v>
      </c>
      <c r="F170" s="4" t="s">
        <v>69</v>
      </c>
      <c r="G170" s="46">
        <v>0</v>
      </c>
      <c r="H170" s="125">
        <v>14</v>
      </c>
      <c r="I170" s="7">
        <v>4</v>
      </c>
      <c r="J170" s="8">
        <f t="shared" si="8"/>
        <v>56</v>
      </c>
      <c r="K170" s="8">
        <f t="shared" si="9"/>
        <v>3.9200000000000004</v>
      </c>
      <c r="L170" s="8">
        <f t="shared" si="10"/>
        <v>59.92</v>
      </c>
      <c r="M170" s="8">
        <f t="shared" si="11"/>
        <v>59.92</v>
      </c>
      <c r="N170" s="33">
        <v>59.92</v>
      </c>
      <c r="O170" s="1">
        <v>0</v>
      </c>
      <c r="AB170" s="1"/>
    </row>
    <row r="171" spans="1:28" ht="24" customHeight="1" x14ac:dyDescent="0.4">
      <c r="A171" s="30">
        <v>167</v>
      </c>
      <c r="B171" s="3">
        <v>6030001540</v>
      </c>
      <c r="C171" s="26" t="s">
        <v>2960</v>
      </c>
      <c r="D171" s="5" t="s">
        <v>2961</v>
      </c>
      <c r="E171" s="5" t="s">
        <v>782</v>
      </c>
      <c r="F171" s="4" t="s">
        <v>2592</v>
      </c>
      <c r="G171" s="46">
        <v>0</v>
      </c>
      <c r="H171" s="125">
        <v>21</v>
      </c>
      <c r="I171" s="127">
        <v>4</v>
      </c>
      <c r="J171" s="8">
        <f t="shared" si="8"/>
        <v>84</v>
      </c>
      <c r="K171" s="8">
        <f t="shared" si="9"/>
        <v>5.8800000000000008</v>
      </c>
      <c r="L171" s="8">
        <f t="shared" si="10"/>
        <v>89.88</v>
      </c>
      <c r="M171" s="8">
        <f t="shared" si="11"/>
        <v>89.88</v>
      </c>
      <c r="N171" s="33">
        <v>89.88</v>
      </c>
      <c r="O171" s="1">
        <v>1</v>
      </c>
      <c r="AB171" s="1"/>
    </row>
    <row r="172" spans="1:28" ht="24" customHeight="1" x14ac:dyDescent="0.4">
      <c r="A172" s="2">
        <v>168</v>
      </c>
      <c r="B172" s="3">
        <v>6030001541</v>
      </c>
      <c r="C172" s="26" t="s">
        <v>2962</v>
      </c>
      <c r="D172" s="5" t="s">
        <v>2963</v>
      </c>
      <c r="E172" s="5" t="s">
        <v>2964</v>
      </c>
      <c r="F172" s="4" t="s">
        <v>3347</v>
      </c>
      <c r="G172" s="46">
        <v>38370.199999999997</v>
      </c>
      <c r="H172" s="125">
        <v>736</v>
      </c>
      <c r="I172" s="7">
        <v>4</v>
      </c>
      <c r="J172" s="8">
        <f t="shared" si="8"/>
        <v>2944</v>
      </c>
      <c r="K172" s="8">
        <f t="shared" si="9"/>
        <v>206.08</v>
      </c>
      <c r="L172" s="8">
        <f t="shared" si="10"/>
        <v>3150.08</v>
      </c>
      <c r="M172" s="8">
        <f t="shared" si="11"/>
        <v>41520.28</v>
      </c>
      <c r="N172" s="33">
        <v>41520.28</v>
      </c>
      <c r="O172" s="1">
        <v>0</v>
      </c>
      <c r="AB172" s="1"/>
    </row>
    <row r="173" spans="1:28" ht="24" customHeight="1" x14ac:dyDescent="0.4">
      <c r="A173" s="30">
        <v>169</v>
      </c>
      <c r="B173" s="3">
        <v>6030001542</v>
      </c>
      <c r="C173" s="3" t="s">
        <v>2965</v>
      </c>
      <c r="D173" s="5" t="s">
        <v>2963</v>
      </c>
      <c r="E173" s="5" t="s">
        <v>2966</v>
      </c>
      <c r="F173" s="4" t="s">
        <v>1242</v>
      </c>
      <c r="G173" s="46">
        <v>192.6</v>
      </c>
      <c r="H173" s="125">
        <v>1</v>
      </c>
      <c r="I173" s="127">
        <v>4</v>
      </c>
      <c r="J173" s="8">
        <f t="shared" si="8"/>
        <v>4</v>
      </c>
      <c r="K173" s="8">
        <f t="shared" si="9"/>
        <v>0.28000000000000003</v>
      </c>
      <c r="L173" s="8">
        <f t="shared" si="10"/>
        <v>4.28</v>
      </c>
      <c r="M173" s="8">
        <f t="shared" si="11"/>
        <v>196.88</v>
      </c>
      <c r="N173" s="33">
        <v>196.88</v>
      </c>
      <c r="O173" s="1">
        <v>1</v>
      </c>
      <c r="AB173" s="1"/>
    </row>
    <row r="174" spans="1:28" ht="24" customHeight="1" x14ac:dyDescent="0.4">
      <c r="A174" s="2">
        <v>170</v>
      </c>
      <c r="B174" s="3">
        <v>6030001543</v>
      </c>
      <c r="C174" s="3" t="s">
        <v>2967</v>
      </c>
      <c r="D174" s="5" t="s">
        <v>2968</v>
      </c>
      <c r="E174" s="5" t="s">
        <v>2969</v>
      </c>
      <c r="F174" s="4" t="s">
        <v>2592</v>
      </c>
      <c r="G174" s="46">
        <v>0</v>
      </c>
      <c r="H174" s="125">
        <v>12</v>
      </c>
      <c r="I174" s="7">
        <v>4</v>
      </c>
      <c r="J174" s="8">
        <f t="shared" si="8"/>
        <v>48</v>
      </c>
      <c r="K174" s="8">
        <f t="shared" si="9"/>
        <v>3.3600000000000003</v>
      </c>
      <c r="L174" s="8">
        <f t="shared" si="10"/>
        <v>51.36</v>
      </c>
      <c r="M174" s="8">
        <f t="shared" si="11"/>
        <v>51.36</v>
      </c>
      <c r="N174" s="33">
        <v>51.36</v>
      </c>
      <c r="O174" s="1">
        <v>0</v>
      </c>
      <c r="AB174" s="1"/>
    </row>
    <row r="175" spans="1:28" ht="24" customHeight="1" x14ac:dyDescent="0.4">
      <c r="A175" s="30">
        <v>171</v>
      </c>
      <c r="B175" s="3">
        <v>6030001544</v>
      </c>
      <c r="C175" s="26" t="s">
        <v>2970</v>
      </c>
      <c r="D175" s="5" t="s">
        <v>1285</v>
      </c>
      <c r="E175" s="5" t="s">
        <v>2971</v>
      </c>
      <c r="F175" s="4" t="s">
        <v>3352</v>
      </c>
      <c r="G175" s="46">
        <v>81.319999999999993</v>
      </c>
      <c r="H175" s="125">
        <v>22</v>
      </c>
      <c r="I175" s="127">
        <v>4</v>
      </c>
      <c r="J175" s="8">
        <f t="shared" si="8"/>
        <v>88</v>
      </c>
      <c r="K175" s="8">
        <f t="shared" si="9"/>
        <v>6.16</v>
      </c>
      <c r="L175" s="8">
        <f t="shared" si="10"/>
        <v>94.16</v>
      </c>
      <c r="M175" s="8">
        <f t="shared" si="11"/>
        <v>175.48</v>
      </c>
      <c r="N175" s="33">
        <v>175.48</v>
      </c>
      <c r="O175" s="1">
        <v>1</v>
      </c>
      <c r="AB175" s="1"/>
    </row>
    <row r="176" spans="1:28" ht="24" customHeight="1" x14ac:dyDescent="0.4">
      <c r="A176" s="2">
        <v>172</v>
      </c>
      <c r="B176" s="3">
        <v>6030001545</v>
      </c>
      <c r="C176" s="26" t="s">
        <v>2972</v>
      </c>
      <c r="D176" s="5" t="s">
        <v>2973</v>
      </c>
      <c r="E176" s="5" t="s">
        <v>2974</v>
      </c>
      <c r="F176" s="4" t="s">
        <v>3351</v>
      </c>
      <c r="G176" s="46">
        <v>659.12</v>
      </c>
      <c r="H176" s="125">
        <v>33</v>
      </c>
      <c r="I176" s="7">
        <v>4</v>
      </c>
      <c r="J176" s="8">
        <f t="shared" si="8"/>
        <v>132</v>
      </c>
      <c r="K176" s="8">
        <f t="shared" si="9"/>
        <v>9.24</v>
      </c>
      <c r="L176" s="8">
        <f t="shared" si="10"/>
        <v>141.24</v>
      </c>
      <c r="M176" s="8">
        <f t="shared" si="11"/>
        <v>800.36</v>
      </c>
      <c r="N176" s="33">
        <v>800.36</v>
      </c>
      <c r="O176" s="1">
        <v>0</v>
      </c>
      <c r="AB176" s="1"/>
    </row>
    <row r="177" spans="1:28" ht="24" customHeight="1" x14ac:dyDescent="0.4">
      <c r="A177" s="30">
        <v>173</v>
      </c>
      <c r="B177" s="3">
        <v>6030001546</v>
      </c>
      <c r="C177" s="26" t="s">
        <v>2975</v>
      </c>
      <c r="D177" s="5" t="s">
        <v>2976</v>
      </c>
      <c r="E177" s="5" t="s">
        <v>2977</v>
      </c>
      <c r="F177" s="4" t="s">
        <v>2592</v>
      </c>
      <c r="G177" s="46">
        <v>0</v>
      </c>
      <c r="H177" s="125">
        <v>3</v>
      </c>
      <c r="I177" s="127">
        <v>4</v>
      </c>
      <c r="J177" s="8">
        <f t="shared" si="8"/>
        <v>12</v>
      </c>
      <c r="K177" s="8">
        <f t="shared" si="9"/>
        <v>0.84000000000000008</v>
      </c>
      <c r="L177" s="8">
        <f t="shared" si="10"/>
        <v>12.84</v>
      </c>
      <c r="M177" s="8">
        <f t="shared" si="11"/>
        <v>12.84</v>
      </c>
      <c r="N177" s="33">
        <v>12.84</v>
      </c>
      <c r="O177" s="1">
        <v>1</v>
      </c>
      <c r="AB177" s="1"/>
    </row>
    <row r="178" spans="1:28" ht="24" customHeight="1" x14ac:dyDescent="0.4">
      <c r="A178" s="2">
        <v>174</v>
      </c>
      <c r="B178" s="3">
        <v>6030001547</v>
      </c>
      <c r="C178" s="26" t="s">
        <v>2978</v>
      </c>
      <c r="D178" s="5" t="s">
        <v>2979</v>
      </c>
      <c r="E178" s="5" t="s">
        <v>2980</v>
      </c>
      <c r="F178" s="4" t="s">
        <v>69</v>
      </c>
      <c r="G178" s="46">
        <v>0</v>
      </c>
      <c r="H178" s="125">
        <v>17</v>
      </c>
      <c r="I178" s="7">
        <v>4</v>
      </c>
      <c r="J178" s="8">
        <f t="shared" si="8"/>
        <v>68</v>
      </c>
      <c r="K178" s="8">
        <f t="shared" si="9"/>
        <v>4.7600000000000007</v>
      </c>
      <c r="L178" s="8">
        <f t="shared" si="10"/>
        <v>72.760000000000005</v>
      </c>
      <c r="M178" s="8">
        <f t="shared" si="11"/>
        <v>72.760000000000005</v>
      </c>
      <c r="N178" s="33">
        <v>72.760000000000005</v>
      </c>
      <c r="O178" s="1">
        <v>0</v>
      </c>
      <c r="AB178" s="1"/>
    </row>
    <row r="179" spans="1:28" ht="24" customHeight="1" x14ac:dyDescent="0.4">
      <c r="A179" s="30">
        <v>175</v>
      </c>
      <c r="B179" s="3">
        <v>6030001548</v>
      </c>
      <c r="C179" s="26" t="s">
        <v>3307</v>
      </c>
      <c r="D179" s="5" t="s">
        <v>3321</v>
      </c>
      <c r="E179" s="5" t="s">
        <v>3322</v>
      </c>
      <c r="F179" s="4" t="s">
        <v>69</v>
      </c>
      <c r="G179" s="46">
        <v>0</v>
      </c>
      <c r="H179" s="125">
        <v>27</v>
      </c>
      <c r="I179" s="127">
        <v>4</v>
      </c>
      <c r="J179" s="8">
        <f t="shared" si="8"/>
        <v>108</v>
      </c>
      <c r="K179" s="8">
        <f t="shared" si="9"/>
        <v>7.5600000000000005</v>
      </c>
      <c r="L179" s="8">
        <f t="shared" si="10"/>
        <v>115.56</v>
      </c>
      <c r="M179" s="8">
        <f t="shared" si="11"/>
        <v>115.56</v>
      </c>
      <c r="N179" s="33">
        <v>115.56</v>
      </c>
      <c r="O179" s="1">
        <v>1</v>
      </c>
      <c r="AB179" s="1"/>
    </row>
    <row r="180" spans="1:28" ht="24" customHeight="1" x14ac:dyDescent="0.4">
      <c r="A180" s="2">
        <v>176</v>
      </c>
      <c r="B180" s="3">
        <v>6030001549</v>
      </c>
      <c r="C180" s="26" t="s">
        <v>2981</v>
      </c>
      <c r="D180" s="5" t="s">
        <v>2982</v>
      </c>
      <c r="E180" s="5" t="s">
        <v>2983</v>
      </c>
      <c r="F180" s="4" t="s">
        <v>2592</v>
      </c>
      <c r="G180" s="46">
        <v>0</v>
      </c>
      <c r="H180" s="125">
        <v>23</v>
      </c>
      <c r="I180" s="7">
        <v>4</v>
      </c>
      <c r="J180" s="8">
        <f t="shared" si="8"/>
        <v>92</v>
      </c>
      <c r="K180" s="8">
        <f t="shared" si="9"/>
        <v>6.44</v>
      </c>
      <c r="L180" s="8">
        <f t="shared" si="10"/>
        <v>98.44</v>
      </c>
      <c r="M180" s="8">
        <f t="shared" si="11"/>
        <v>98.44</v>
      </c>
      <c r="N180" s="33">
        <v>98.44</v>
      </c>
      <c r="O180" s="1">
        <v>0</v>
      </c>
      <c r="AB180" s="1"/>
    </row>
    <row r="181" spans="1:28" ht="24" customHeight="1" x14ac:dyDescent="0.4">
      <c r="A181" s="30">
        <v>177</v>
      </c>
      <c r="B181" s="3">
        <v>6030001550</v>
      </c>
      <c r="C181" s="26" t="s">
        <v>2984</v>
      </c>
      <c r="D181" s="5" t="s">
        <v>2982</v>
      </c>
      <c r="E181" s="5" t="s">
        <v>2985</v>
      </c>
      <c r="F181" s="4" t="s">
        <v>2592</v>
      </c>
      <c r="G181" s="46">
        <v>0</v>
      </c>
      <c r="H181" s="125">
        <v>4</v>
      </c>
      <c r="I181" s="127">
        <v>4</v>
      </c>
      <c r="J181" s="8">
        <f t="shared" si="8"/>
        <v>16</v>
      </c>
      <c r="K181" s="8">
        <f t="shared" si="9"/>
        <v>1.1200000000000001</v>
      </c>
      <c r="L181" s="8">
        <f t="shared" si="10"/>
        <v>17.12</v>
      </c>
      <c r="M181" s="8">
        <f t="shared" si="11"/>
        <v>17.12</v>
      </c>
      <c r="N181" s="33">
        <v>17.12</v>
      </c>
      <c r="O181" s="1">
        <v>1</v>
      </c>
      <c r="AB181" s="1"/>
    </row>
    <row r="182" spans="1:28" ht="24" customHeight="1" x14ac:dyDescent="0.4">
      <c r="A182" s="2">
        <v>178</v>
      </c>
      <c r="B182" s="3">
        <v>6030001551</v>
      </c>
      <c r="C182" s="26" t="s">
        <v>2986</v>
      </c>
      <c r="D182" s="5" t="s">
        <v>2987</v>
      </c>
      <c r="E182" s="5" t="s">
        <v>2988</v>
      </c>
      <c r="F182" s="4" t="s">
        <v>2592</v>
      </c>
      <c r="G182" s="46">
        <v>0</v>
      </c>
      <c r="H182" s="125">
        <v>28</v>
      </c>
      <c r="I182" s="7">
        <v>4</v>
      </c>
      <c r="J182" s="8">
        <f t="shared" si="8"/>
        <v>112</v>
      </c>
      <c r="K182" s="8">
        <f t="shared" si="9"/>
        <v>7.8400000000000007</v>
      </c>
      <c r="L182" s="8">
        <f t="shared" si="10"/>
        <v>119.84</v>
      </c>
      <c r="M182" s="8">
        <f t="shared" si="11"/>
        <v>119.84</v>
      </c>
      <c r="N182" s="33">
        <v>119.84</v>
      </c>
      <c r="O182" s="1">
        <v>0</v>
      </c>
      <c r="AB182" s="1"/>
    </row>
    <row r="183" spans="1:28" ht="24" customHeight="1" x14ac:dyDescent="0.4">
      <c r="A183" s="30">
        <v>179</v>
      </c>
      <c r="B183" s="3">
        <v>6030001552</v>
      </c>
      <c r="C183" s="26" t="s">
        <v>2989</v>
      </c>
      <c r="D183" s="5" t="s">
        <v>2982</v>
      </c>
      <c r="E183" s="5" t="s">
        <v>2990</v>
      </c>
      <c r="F183" s="4" t="s">
        <v>2592</v>
      </c>
      <c r="G183" s="46">
        <v>0</v>
      </c>
      <c r="H183" s="125">
        <v>15</v>
      </c>
      <c r="I183" s="127">
        <v>4</v>
      </c>
      <c r="J183" s="8">
        <f t="shared" si="8"/>
        <v>60</v>
      </c>
      <c r="K183" s="8">
        <f t="shared" si="9"/>
        <v>4.2</v>
      </c>
      <c r="L183" s="8">
        <f t="shared" si="10"/>
        <v>64.2</v>
      </c>
      <c r="M183" s="8">
        <f t="shared" si="11"/>
        <v>64.2</v>
      </c>
      <c r="N183" s="33">
        <v>64.2</v>
      </c>
      <c r="O183" s="1">
        <v>1</v>
      </c>
      <c r="AB183" s="1"/>
    </row>
    <row r="184" spans="1:28" ht="24" customHeight="1" x14ac:dyDescent="0.4">
      <c r="A184" s="2">
        <v>180</v>
      </c>
      <c r="B184" s="3">
        <v>6030001553</v>
      </c>
      <c r="C184" s="26" t="s">
        <v>2991</v>
      </c>
      <c r="D184" s="5" t="s">
        <v>2982</v>
      </c>
      <c r="E184" s="5" t="s">
        <v>2992</v>
      </c>
      <c r="F184" s="4" t="s">
        <v>2592</v>
      </c>
      <c r="G184" s="46">
        <v>0</v>
      </c>
      <c r="H184" s="125">
        <v>18</v>
      </c>
      <c r="I184" s="7">
        <v>4</v>
      </c>
      <c r="J184" s="8">
        <f t="shared" si="8"/>
        <v>72</v>
      </c>
      <c r="K184" s="8">
        <f t="shared" si="9"/>
        <v>5.0400000000000009</v>
      </c>
      <c r="L184" s="8">
        <f t="shared" si="10"/>
        <v>77.040000000000006</v>
      </c>
      <c r="M184" s="8">
        <f t="shared" si="11"/>
        <v>77.040000000000006</v>
      </c>
      <c r="N184" s="33">
        <v>77.040000000000006</v>
      </c>
      <c r="O184" s="1">
        <v>0</v>
      </c>
      <c r="AB184" s="1"/>
    </row>
    <row r="185" spans="1:28" ht="24" customHeight="1" x14ac:dyDescent="0.4">
      <c r="A185" s="30">
        <v>181</v>
      </c>
      <c r="B185" s="3">
        <v>6030001554</v>
      </c>
      <c r="C185" s="26" t="s">
        <v>2993</v>
      </c>
      <c r="D185" s="5" t="s">
        <v>2994</v>
      </c>
      <c r="E185" s="5" t="s">
        <v>2995</v>
      </c>
      <c r="F185" s="4" t="s">
        <v>3395</v>
      </c>
      <c r="G185" s="46">
        <v>556.4</v>
      </c>
      <c r="H185" s="125">
        <v>52</v>
      </c>
      <c r="I185" s="127">
        <v>4</v>
      </c>
      <c r="J185" s="8">
        <f t="shared" si="8"/>
        <v>208</v>
      </c>
      <c r="K185" s="8">
        <f t="shared" si="9"/>
        <v>14.560000000000002</v>
      </c>
      <c r="L185" s="8">
        <f t="shared" si="10"/>
        <v>222.56</v>
      </c>
      <c r="M185" s="8">
        <f t="shared" si="11"/>
        <v>778.96</v>
      </c>
      <c r="N185" s="33">
        <v>778.96</v>
      </c>
      <c r="O185" s="1">
        <v>1</v>
      </c>
      <c r="AB185" s="1"/>
    </row>
    <row r="186" spans="1:28" ht="24" customHeight="1" x14ac:dyDescent="0.4">
      <c r="A186" s="2">
        <v>182</v>
      </c>
      <c r="B186" s="3">
        <v>6030001555</v>
      </c>
      <c r="C186" s="26" t="s">
        <v>2996</v>
      </c>
      <c r="D186" s="5" t="s">
        <v>2997</v>
      </c>
      <c r="E186" s="5" t="s">
        <v>2998</v>
      </c>
      <c r="F186" s="4" t="s">
        <v>2592</v>
      </c>
      <c r="G186" s="46">
        <v>0</v>
      </c>
      <c r="H186" s="125">
        <v>24</v>
      </c>
      <c r="I186" s="7">
        <v>4</v>
      </c>
      <c r="J186" s="8">
        <f t="shared" si="8"/>
        <v>96</v>
      </c>
      <c r="K186" s="8">
        <f t="shared" si="9"/>
        <v>6.7200000000000006</v>
      </c>
      <c r="L186" s="8">
        <f t="shared" si="10"/>
        <v>102.72</v>
      </c>
      <c r="M186" s="8">
        <f t="shared" si="11"/>
        <v>102.72</v>
      </c>
      <c r="N186" s="33">
        <v>102.72</v>
      </c>
      <c r="O186" s="1">
        <v>0</v>
      </c>
      <c r="AB186" s="1"/>
    </row>
    <row r="187" spans="1:28" ht="24" customHeight="1" x14ac:dyDescent="0.4">
      <c r="A187" s="30">
        <v>183</v>
      </c>
      <c r="B187" s="3">
        <v>6030001556</v>
      </c>
      <c r="C187" s="26" t="s">
        <v>2999</v>
      </c>
      <c r="D187" s="5" t="s">
        <v>3000</v>
      </c>
      <c r="E187" s="5" t="s">
        <v>3001</v>
      </c>
      <c r="F187" s="4" t="s">
        <v>3350</v>
      </c>
      <c r="G187" s="46">
        <v>94.16</v>
      </c>
      <c r="H187" s="125">
        <v>13</v>
      </c>
      <c r="I187" s="127">
        <v>4</v>
      </c>
      <c r="J187" s="8">
        <f t="shared" si="8"/>
        <v>52</v>
      </c>
      <c r="K187" s="8">
        <f t="shared" si="9"/>
        <v>3.6400000000000006</v>
      </c>
      <c r="L187" s="8">
        <f t="shared" si="10"/>
        <v>55.64</v>
      </c>
      <c r="M187" s="8">
        <f t="shared" si="11"/>
        <v>149.80000000000001</v>
      </c>
      <c r="N187" s="33">
        <v>149.80000000000001</v>
      </c>
      <c r="O187" s="1">
        <v>1</v>
      </c>
      <c r="AB187" s="1"/>
    </row>
    <row r="188" spans="1:28" ht="24" customHeight="1" x14ac:dyDescent="0.4">
      <c r="A188" s="2">
        <v>184</v>
      </c>
      <c r="B188" s="3">
        <v>6030001557</v>
      </c>
      <c r="C188" s="26" t="s">
        <v>3308</v>
      </c>
      <c r="D188" s="5" t="s">
        <v>3323</v>
      </c>
      <c r="E188" s="5" t="s">
        <v>3324</v>
      </c>
      <c r="F188" s="2" t="s">
        <v>3350</v>
      </c>
      <c r="G188" s="56">
        <v>94.16</v>
      </c>
      <c r="H188" s="125">
        <v>13</v>
      </c>
      <c r="I188" s="7">
        <v>4</v>
      </c>
      <c r="J188" s="8">
        <f t="shared" si="8"/>
        <v>52</v>
      </c>
      <c r="K188" s="8">
        <f t="shared" si="9"/>
        <v>3.6400000000000006</v>
      </c>
      <c r="L188" s="8">
        <f t="shared" si="10"/>
        <v>55.64</v>
      </c>
      <c r="M188" s="8">
        <f t="shared" si="11"/>
        <v>149.80000000000001</v>
      </c>
      <c r="N188" s="33">
        <v>149.80000000000001</v>
      </c>
      <c r="O188" s="1">
        <v>0</v>
      </c>
      <c r="AB188" s="1"/>
    </row>
    <row r="189" spans="1:28" ht="24" customHeight="1" x14ac:dyDescent="0.4">
      <c r="A189" s="30">
        <v>185</v>
      </c>
      <c r="B189" s="3">
        <v>6030001558</v>
      </c>
      <c r="C189" s="26" t="s">
        <v>3002</v>
      </c>
      <c r="D189" s="5" t="s">
        <v>3003</v>
      </c>
      <c r="E189" s="5" t="s">
        <v>3004</v>
      </c>
      <c r="F189" s="4" t="s">
        <v>3352</v>
      </c>
      <c r="G189" s="46">
        <v>72.760000000000005</v>
      </c>
      <c r="H189" s="125">
        <v>16</v>
      </c>
      <c r="I189" s="127">
        <v>4</v>
      </c>
      <c r="J189" s="8">
        <f t="shared" si="8"/>
        <v>64</v>
      </c>
      <c r="K189" s="8">
        <f t="shared" si="9"/>
        <v>4.4800000000000004</v>
      </c>
      <c r="L189" s="8">
        <f t="shared" si="10"/>
        <v>68.48</v>
      </c>
      <c r="M189" s="8">
        <f t="shared" si="11"/>
        <v>141.24</v>
      </c>
      <c r="N189" s="33">
        <v>141.24</v>
      </c>
      <c r="O189" s="1">
        <v>1</v>
      </c>
      <c r="AB189" s="1"/>
    </row>
    <row r="190" spans="1:28" ht="24" customHeight="1" x14ac:dyDescent="0.4">
      <c r="A190" s="2">
        <v>186</v>
      </c>
      <c r="B190" s="3">
        <v>6030001559</v>
      </c>
      <c r="C190" s="26" t="s">
        <v>3005</v>
      </c>
      <c r="D190" s="5" t="s">
        <v>3006</v>
      </c>
      <c r="E190" s="5" t="s">
        <v>3007</v>
      </c>
      <c r="F190" s="4" t="s">
        <v>2592</v>
      </c>
      <c r="G190" s="46">
        <v>0</v>
      </c>
      <c r="H190" s="125">
        <v>6</v>
      </c>
      <c r="I190" s="7">
        <v>4</v>
      </c>
      <c r="J190" s="8">
        <f t="shared" si="8"/>
        <v>24</v>
      </c>
      <c r="K190" s="8">
        <f t="shared" si="9"/>
        <v>1.6800000000000002</v>
      </c>
      <c r="L190" s="8">
        <f t="shared" si="10"/>
        <v>25.68</v>
      </c>
      <c r="M190" s="8">
        <f t="shared" si="11"/>
        <v>25.68</v>
      </c>
      <c r="N190" s="33">
        <v>25.68</v>
      </c>
      <c r="O190" s="1">
        <v>0</v>
      </c>
      <c r="AB190" s="1"/>
    </row>
    <row r="191" spans="1:28" ht="24" customHeight="1" x14ac:dyDescent="0.4">
      <c r="A191" s="30">
        <v>187</v>
      </c>
      <c r="B191" s="3">
        <v>6030001560</v>
      </c>
      <c r="C191" s="26" t="s">
        <v>3008</v>
      </c>
      <c r="D191" s="5" t="s">
        <v>3009</v>
      </c>
      <c r="E191" s="5" t="s">
        <v>3010</v>
      </c>
      <c r="F191" s="4" t="s">
        <v>2592</v>
      </c>
      <c r="G191" s="46">
        <v>0</v>
      </c>
      <c r="H191" s="125">
        <v>10</v>
      </c>
      <c r="I191" s="127">
        <v>4</v>
      </c>
      <c r="J191" s="8">
        <f t="shared" si="8"/>
        <v>40</v>
      </c>
      <c r="K191" s="8">
        <f t="shared" si="9"/>
        <v>2.8000000000000003</v>
      </c>
      <c r="L191" s="8">
        <f t="shared" si="10"/>
        <v>42.8</v>
      </c>
      <c r="M191" s="8">
        <f t="shared" si="11"/>
        <v>42.8</v>
      </c>
      <c r="N191" s="33">
        <v>42.8</v>
      </c>
      <c r="O191" s="1">
        <v>1</v>
      </c>
      <c r="AB191" s="1"/>
    </row>
    <row r="192" spans="1:28" ht="24" customHeight="1" x14ac:dyDescent="0.4">
      <c r="A192" s="2">
        <v>188</v>
      </c>
      <c r="B192" s="3">
        <v>6030001561</v>
      </c>
      <c r="C192" s="26" t="s">
        <v>3011</v>
      </c>
      <c r="D192" s="5" t="s">
        <v>3012</v>
      </c>
      <c r="E192" s="5" t="s">
        <v>3013</v>
      </c>
      <c r="F192" s="4" t="s">
        <v>69</v>
      </c>
      <c r="G192" s="46">
        <v>0</v>
      </c>
      <c r="H192" s="125">
        <v>188</v>
      </c>
      <c r="I192" s="7">
        <v>4</v>
      </c>
      <c r="J192" s="8">
        <f t="shared" si="8"/>
        <v>752</v>
      </c>
      <c r="K192" s="8">
        <f t="shared" si="9"/>
        <v>52.640000000000008</v>
      </c>
      <c r="L192" s="8">
        <f t="shared" si="10"/>
        <v>804.64</v>
      </c>
      <c r="M192" s="8">
        <f t="shared" si="11"/>
        <v>804.64</v>
      </c>
      <c r="N192" s="33">
        <v>804.64</v>
      </c>
      <c r="O192" s="1">
        <v>0</v>
      </c>
      <c r="AB192" s="1"/>
    </row>
    <row r="193" spans="1:28" ht="24" customHeight="1" x14ac:dyDescent="0.4">
      <c r="A193" s="30">
        <v>189</v>
      </c>
      <c r="B193" s="3">
        <v>6030001562</v>
      </c>
      <c r="C193" s="26" t="s">
        <v>3014</v>
      </c>
      <c r="D193" s="5" t="s">
        <v>3015</v>
      </c>
      <c r="E193" s="5" t="s">
        <v>3016</v>
      </c>
      <c r="F193" s="4" t="s">
        <v>3347</v>
      </c>
      <c r="G193" s="46">
        <v>2148.56</v>
      </c>
      <c r="H193" s="125">
        <v>9</v>
      </c>
      <c r="I193" s="127">
        <v>4</v>
      </c>
      <c r="J193" s="8">
        <f t="shared" si="8"/>
        <v>36</v>
      </c>
      <c r="K193" s="8">
        <f t="shared" si="9"/>
        <v>2.5200000000000005</v>
      </c>
      <c r="L193" s="8">
        <f t="shared" si="10"/>
        <v>38.520000000000003</v>
      </c>
      <c r="M193" s="8">
        <f t="shared" si="11"/>
        <v>2187.08</v>
      </c>
      <c r="N193" s="33">
        <v>2187.08</v>
      </c>
      <c r="O193" s="1">
        <v>1</v>
      </c>
      <c r="AB193" s="1"/>
    </row>
    <row r="194" spans="1:28" ht="24" customHeight="1" x14ac:dyDescent="0.4">
      <c r="A194" s="2">
        <v>190</v>
      </c>
      <c r="B194" s="3">
        <v>6030001563</v>
      </c>
      <c r="C194" s="26" t="s">
        <v>3017</v>
      </c>
      <c r="D194" s="5" t="s">
        <v>2261</v>
      </c>
      <c r="E194" s="5" t="s">
        <v>3018</v>
      </c>
      <c r="F194" s="4" t="s">
        <v>3351</v>
      </c>
      <c r="G194" s="46">
        <v>256.8</v>
      </c>
      <c r="H194" s="125">
        <v>14</v>
      </c>
      <c r="I194" s="7">
        <v>4</v>
      </c>
      <c r="J194" s="8">
        <f t="shared" si="8"/>
        <v>56</v>
      </c>
      <c r="K194" s="8">
        <f t="shared" si="9"/>
        <v>3.9200000000000004</v>
      </c>
      <c r="L194" s="8">
        <f t="shared" si="10"/>
        <v>59.92</v>
      </c>
      <c r="M194" s="8">
        <f t="shared" si="11"/>
        <v>316.72000000000003</v>
      </c>
      <c r="N194" s="33">
        <v>316.72000000000003</v>
      </c>
      <c r="O194" s="1">
        <v>0</v>
      </c>
      <c r="AB194" s="1"/>
    </row>
    <row r="195" spans="1:28" ht="24" customHeight="1" x14ac:dyDescent="0.4">
      <c r="A195" s="30">
        <v>191</v>
      </c>
      <c r="B195" s="3">
        <v>6030001564</v>
      </c>
      <c r="C195" s="26" t="s">
        <v>3019</v>
      </c>
      <c r="D195" s="5" t="s">
        <v>3020</v>
      </c>
      <c r="E195" s="5" t="s">
        <v>3021</v>
      </c>
      <c r="F195" s="4" t="s">
        <v>82</v>
      </c>
      <c r="G195" s="46">
        <v>355.24</v>
      </c>
      <c r="H195" s="125">
        <v>0</v>
      </c>
      <c r="I195" s="127">
        <v>4</v>
      </c>
      <c r="J195" s="8">
        <f t="shared" si="8"/>
        <v>0</v>
      </c>
      <c r="K195" s="8">
        <f t="shared" si="9"/>
        <v>0</v>
      </c>
      <c r="L195" s="8">
        <f t="shared" si="10"/>
        <v>0</v>
      </c>
      <c r="M195" s="8">
        <f t="shared" si="11"/>
        <v>355.24</v>
      </c>
      <c r="N195" s="33">
        <v>355.24</v>
      </c>
      <c r="O195" s="1">
        <v>1</v>
      </c>
      <c r="AB195" s="1"/>
    </row>
    <row r="196" spans="1:28" ht="24" customHeight="1" x14ac:dyDescent="0.4">
      <c r="A196" s="2">
        <v>192</v>
      </c>
      <c r="B196" s="3">
        <v>6030001565</v>
      </c>
      <c r="C196" s="26" t="s">
        <v>3022</v>
      </c>
      <c r="D196" s="5" t="s">
        <v>3840</v>
      </c>
      <c r="E196" s="5" t="s">
        <v>3023</v>
      </c>
      <c r="F196" s="4" t="s">
        <v>3347</v>
      </c>
      <c r="G196" s="46">
        <v>5350</v>
      </c>
      <c r="H196" s="125">
        <v>107</v>
      </c>
      <c r="I196" s="7">
        <v>4</v>
      </c>
      <c r="J196" s="8">
        <f t="shared" si="8"/>
        <v>428</v>
      </c>
      <c r="K196" s="8">
        <f t="shared" si="9"/>
        <v>29.960000000000004</v>
      </c>
      <c r="L196" s="8">
        <f t="shared" si="10"/>
        <v>457.96</v>
      </c>
      <c r="M196" s="8">
        <f t="shared" si="11"/>
        <v>5807.96</v>
      </c>
      <c r="N196" s="33">
        <v>5807.96</v>
      </c>
      <c r="O196" s="1">
        <v>0</v>
      </c>
      <c r="AB196" s="1"/>
    </row>
    <row r="197" spans="1:28" ht="24" customHeight="1" x14ac:dyDescent="0.4">
      <c r="A197" s="30">
        <v>193</v>
      </c>
      <c r="B197" s="3">
        <v>6030001566</v>
      </c>
      <c r="C197" s="26" t="s">
        <v>3024</v>
      </c>
      <c r="D197" s="5" t="s">
        <v>3025</v>
      </c>
      <c r="E197" s="5" t="s">
        <v>3026</v>
      </c>
      <c r="F197" s="4" t="s">
        <v>3347</v>
      </c>
      <c r="G197" s="46">
        <v>3141.52</v>
      </c>
      <c r="H197" s="125">
        <v>64</v>
      </c>
      <c r="I197" s="127">
        <v>4</v>
      </c>
      <c r="J197" s="8">
        <f t="shared" si="8"/>
        <v>256</v>
      </c>
      <c r="K197" s="8">
        <f t="shared" si="9"/>
        <v>17.920000000000002</v>
      </c>
      <c r="L197" s="8">
        <f t="shared" si="10"/>
        <v>273.92</v>
      </c>
      <c r="M197" s="8">
        <f t="shared" si="11"/>
        <v>3415.44</v>
      </c>
      <c r="N197" s="33">
        <v>3415.44</v>
      </c>
      <c r="O197" s="1">
        <v>1</v>
      </c>
      <c r="AB197" s="1"/>
    </row>
    <row r="198" spans="1:28" ht="24" customHeight="1" x14ac:dyDescent="0.4">
      <c r="A198" s="2">
        <v>194</v>
      </c>
      <c r="B198" s="3">
        <v>6030001567</v>
      </c>
      <c r="C198" s="26" t="s">
        <v>3027</v>
      </c>
      <c r="D198" s="5" t="s">
        <v>3028</v>
      </c>
      <c r="E198" s="5" t="s">
        <v>3029</v>
      </c>
      <c r="F198" s="4" t="s">
        <v>61</v>
      </c>
      <c r="G198" s="46">
        <v>8.56</v>
      </c>
      <c r="H198" s="125">
        <v>0</v>
      </c>
      <c r="I198" s="7">
        <v>4</v>
      </c>
      <c r="J198" s="8">
        <f t="shared" si="8"/>
        <v>0</v>
      </c>
      <c r="K198" s="8">
        <f t="shared" si="9"/>
        <v>0</v>
      </c>
      <c r="L198" s="8">
        <f t="shared" si="10"/>
        <v>0</v>
      </c>
      <c r="M198" s="8">
        <f t="shared" si="11"/>
        <v>8.56</v>
      </c>
      <c r="N198" s="33">
        <v>8.56</v>
      </c>
      <c r="O198" s="1">
        <v>0</v>
      </c>
      <c r="AB198" s="1"/>
    </row>
    <row r="199" spans="1:28" ht="24" customHeight="1" x14ac:dyDescent="0.4">
      <c r="A199" s="30">
        <v>195</v>
      </c>
      <c r="B199" s="3">
        <v>6030001568</v>
      </c>
      <c r="C199" s="26" t="s">
        <v>3030</v>
      </c>
      <c r="D199" s="5" t="s">
        <v>3031</v>
      </c>
      <c r="E199" s="5" t="s">
        <v>3029</v>
      </c>
      <c r="F199" s="4" t="s">
        <v>3347</v>
      </c>
      <c r="G199" s="46">
        <v>3043.08</v>
      </c>
      <c r="H199" s="125">
        <v>77</v>
      </c>
      <c r="I199" s="127">
        <v>4</v>
      </c>
      <c r="J199" s="8">
        <f t="shared" ref="J199:J262" si="12">H199*I199</f>
        <v>308</v>
      </c>
      <c r="K199" s="8">
        <f t="shared" ref="K199:K262" si="13">J199*7%</f>
        <v>21.560000000000002</v>
      </c>
      <c r="L199" s="8">
        <f t="shared" ref="L199:L262" si="14">ROUNDUP(J199+K199,2)</f>
        <v>329.56</v>
      </c>
      <c r="M199" s="8">
        <f t="shared" ref="M199:M262" si="15">SUM(G199+L199)</f>
        <v>3372.64</v>
      </c>
      <c r="N199" s="33">
        <v>3372.64</v>
      </c>
      <c r="O199" s="1">
        <v>1</v>
      </c>
      <c r="AB199" s="1"/>
    </row>
    <row r="200" spans="1:28" ht="24" customHeight="1" x14ac:dyDescent="0.4">
      <c r="A200" s="2">
        <v>196</v>
      </c>
      <c r="B200" s="3">
        <v>6030001569</v>
      </c>
      <c r="C200" s="26" t="s">
        <v>3032</v>
      </c>
      <c r="D200" s="5" t="s">
        <v>3033</v>
      </c>
      <c r="E200" s="5" t="s">
        <v>3034</v>
      </c>
      <c r="F200" s="4" t="s">
        <v>3351</v>
      </c>
      <c r="G200" s="46">
        <v>59.92</v>
      </c>
      <c r="H200" s="125">
        <v>2</v>
      </c>
      <c r="I200" s="7">
        <v>4</v>
      </c>
      <c r="J200" s="8">
        <f t="shared" si="12"/>
        <v>8</v>
      </c>
      <c r="K200" s="8">
        <f t="shared" si="13"/>
        <v>0.56000000000000005</v>
      </c>
      <c r="L200" s="8">
        <f t="shared" si="14"/>
        <v>8.56</v>
      </c>
      <c r="M200" s="8">
        <f t="shared" si="15"/>
        <v>68.48</v>
      </c>
      <c r="N200" s="33">
        <v>68.48</v>
      </c>
      <c r="O200" s="1">
        <v>0</v>
      </c>
      <c r="AB200" s="1"/>
    </row>
    <row r="201" spans="1:28" ht="24" customHeight="1" x14ac:dyDescent="0.4">
      <c r="A201" s="30">
        <v>197</v>
      </c>
      <c r="B201" s="3">
        <v>6030001570</v>
      </c>
      <c r="C201" s="26" t="s">
        <v>3035</v>
      </c>
      <c r="D201" s="5" t="s">
        <v>2867</v>
      </c>
      <c r="E201" s="5" t="s">
        <v>3036</v>
      </c>
      <c r="F201" s="4" t="s">
        <v>3351</v>
      </c>
      <c r="G201" s="46">
        <v>522.16</v>
      </c>
      <c r="H201" s="125">
        <v>35</v>
      </c>
      <c r="I201" s="127">
        <v>4</v>
      </c>
      <c r="J201" s="8">
        <f t="shared" si="12"/>
        <v>140</v>
      </c>
      <c r="K201" s="8">
        <f t="shared" si="13"/>
        <v>9.8000000000000007</v>
      </c>
      <c r="L201" s="8">
        <f t="shared" si="14"/>
        <v>149.80000000000001</v>
      </c>
      <c r="M201" s="8">
        <f t="shared" si="15"/>
        <v>671.96</v>
      </c>
      <c r="N201" s="33">
        <v>671.96</v>
      </c>
      <c r="O201" s="1">
        <v>1</v>
      </c>
      <c r="AB201" s="1"/>
    </row>
    <row r="202" spans="1:28" ht="24" customHeight="1" x14ac:dyDescent="0.4">
      <c r="A202" s="2">
        <v>198</v>
      </c>
      <c r="B202" s="3">
        <v>6030001571</v>
      </c>
      <c r="C202" s="26" t="s">
        <v>3037</v>
      </c>
      <c r="D202" s="5" t="s">
        <v>3038</v>
      </c>
      <c r="E202" s="5" t="s">
        <v>3039</v>
      </c>
      <c r="F202" s="4" t="s">
        <v>3396</v>
      </c>
      <c r="G202" s="46">
        <v>1985.92</v>
      </c>
      <c r="H202" s="125">
        <v>64</v>
      </c>
      <c r="I202" s="7">
        <v>4</v>
      </c>
      <c r="J202" s="8">
        <f t="shared" si="12"/>
        <v>256</v>
      </c>
      <c r="K202" s="8">
        <f t="shared" si="13"/>
        <v>17.920000000000002</v>
      </c>
      <c r="L202" s="8">
        <f t="shared" si="14"/>
        <v>273.92</v>
      </c>
      <c r="M202" s="8">
        <f t="shared" si="15"/>
        <v>2259.84</v>
      </c>
      <c r="N202" s="33">
        <v>2259.84</v>
      </c>
      <c r="O202" s="1">
        <v>0</v>
      </c>
      <c r="AB202" s="1"/>
    </row>
    <row r="203" spans="1:28" ht="24" customHeight="1" x14ac:dyDescent="0.4">
      <c r="A203" s="30">
        <v>199</v>
      </c>
      <c r="B203" s="3">
        <v>6030001572</v>
      </c>
      <c r="C203" s="26" t="s">
        <v>3040</v>
      </c>
      <c r="D203" s="5" t="s">
        <v>3041</v>
      </c>
      <c r="E203" s="5" t="s">
        <v>3042</v>
      </c>
      <c r="F203" s="4" t="s">
        <v>3355</v>
      </c>
      <c r="G203" s="46">
        <v>2589.4</v>
      </c>
      <c r="H203" s="125">
        <v>52</v>
      </c>
      <c r="I203" s="127">
        <v>4</v>
      </c>
      <c r="J203" s="8">
        <f t="shared" si="12"/>
        <v>208</v>
      </c>
      <c r="K203" s="8">
        <f t="shared" si="13"/>
        <v>14.560000000000002</v>
      </c>
      <c r="L203" s="8">
        <f t="shared" si="14"/>
        <v>222.56</v>
      </c>
      <c r="M203" s="8">
        <f t="shared" si="15"/>
        <v>2811.96</v>
      </c>
      <c r="N203" s="33">
        <v>2811.96</v>
      </c>
      <c r="O203" s="1">
        <v>1</v>
      </c>
      <c r="AB203" s="1"/>
    </row>
    <row r="204" spans="1:28" ht="24" customHeight="1" x14ac:dyDescent="0.4">
      <c r="A204" s="2">
        <v>200</v>
      </c>
      <c r="B204" s="3">
        <v>6030001573</v>
      </c>
      <c r="C204" s="26" t="s">
        <v>3043</v>
      </c>
      <c r="D204" s="5" t="s">
        <v>443</v>
      </c>
      <c r="E204" s="5" t="s">
        <v>3841</v>
      </c>
      <c r="F204" s="4" t="s">
        <v>69</v>
      </c>
      <c r="G204" s="46">
        <v>0</v>
      </c>
      <c r="H204" s="125">
        <v>33</v>
      </c>
      <c r="I204" s="7">
        <v>4</v>
      </c>
      <c r="J204" s="8">
        <f t="shared" si="12"/>
        <v>132</v>
      </c>
      <c r="K204" s="8">
        <f t="shared" si="13"/>
        <v>9.24</v>
      </c>
      <c r="L204" s="8">
        <f t="shared" si="14"/>
        <v>141.24</v>
      </c>
      <c r="M204" s="8">
        <f t="shared" si="15"/>
        <v>141.24</v>
      </c>
      <c r="N204" s="33">
        <v>141.24</v>
      </c>
      <c r="O204" s="1">
        <v>0</v>
      </c>
      <c r="AB204" s="1"/>
    </row>
    <row r="205" spans="1:28" ht="24" customHeight="1" x14ac:dyDescent="0.4">
      <c r="A205" s="30">
        <v>201</v>
      </c>
      <c r="B205" s="3">
        <v>6030001574</v>
      </c>
      <c r="C205" s="26" t="s">
        <v>3044</v>
      </c>
      <c r="D205" s="5" t="s">
        <v>3045</v>
      </c>
      <c r="E205" s="5" t="s">
        <v>3046</v>
      </c>
      <c r="F205" s="4" t="s">
        <v>2592</v>
      </c>
      <c r="G205" s="46">
        <v>0</v>
      </c>
      <c r="H205" s="125">
        <v>5</v>
      </c>
      <c r="I205" s="127">
        <v>4</v>
      </c>
      <c r="J205" s="8">
        <f t="shared" si="12"/>
        <v>20</v>
      </c>
      <c r="K205" s="8">
        <f t="shared" si="13"/>
        <v>1.4000000000000001</v>
      </c>
      <c r="L205" s="8">
        <f t="shared" si="14"/>
        <v>21.4</v>
      </c>
      <c r="M205" s="8">
        <f t="shared" si="15"/>
        <v>21.4</v>
      </c>
      <c r="N205" s="33">
        <v>21.4</v>
      </c>
      <c r="O205" s="1">
        <v>1</v>
      </c>
      <c r="AB205" s="1"/>
    </row>
    <row r="206" spans="1:28" ht="24" customHeight="1" x14ac:dyDescent="0.4">
      <c r="A206" s="2">
        <v>202</v>
      </c>
      <c r="B206" s="3">
        <v>6030001575</v>
      </c>
      <c r="C206" s="26" t="s">
        <v>3047</v>
      </c>
      <c r="D206" s="5" t="s">
        <v>3048</v>
      </c>
      <c r="E206" s="5" t="s">
        <v>3049</v>
      </c>
      <c r="F206" s="4" t="s">
        <v>3362</v>
      </c>
      <c r="G206" s="46">
        <v>813.2</v>
      </c>
      <c r="H206" s="125">
        <v>27</v>
      </c>
      <c r="I206" s="7">
        <v>4</v>
      </c>
      <c r="J206" s="8">
        <f t="shared" si="12"/>
        <v>108</v>
      </c>
      <c r="K206" s="8">
        <f t="shared" si="13"/>
        <v>7.5600000000000005</v>
      </c>
      <c r="L206" s="8">
        <f t="shared" si="14"/>
        <v>115.56</v>
      </c>
      <c r="M206" s="8">
        <f t="shared" si="15"/>
        <v>928.76</v>
      </c>
      <c r="N206" s="33">
        <v>928.76</v>
      </c>
      <c r="O206" s="1">
        <v>0</v>
      </c>
      <c r="AB206" s="1"/>
    </row>
    <row r="207" spans="1:28" ht="24" customHeight="1" x14ac:dyDescent="0.4">
      <c r="A207" s="30">
        <v>203</v>
      </c>
      <c r="B207" s="3">
        <v>6030001576</v>
      </c>
      <c r="C207" s="26" t="s">
        <v>3050</v>
      </c>
      <c r="D207" s="5" t="s">
        <v>3051</v>
      </c>
      <c r="E207" s="5" t="s">
        <v>3052</v>
      </c>
      <c r="F207" s="4" t="s">
        <v>2592</v>
      </c>
      <c r="G207" s="46">
        <v>0</v>
      </c>
      <c r="H207" s="125">
        <v>18</v>
      </c>
      <c r="I207" s="127">
        <v>4</v>
      </c>
      <c r="J207" s="8">
        <f t="shared" si="12"/>
        <v>72</v>
      </c>
      <c r="K207" s="8">
        <f t="shared" si="13"/>
        <v>5.0400000000000009</v>
      </c>
      <c r="L207" s="8">
        <f t="shared" si="14"/>
        <v>77.040000000000006</v>
      </c>
      <c r="M207" s="8">
        <f t="shared" si="15"/>
        <v>77.040000000000006</v>
      </c>
      <c r="N207" s="33">
        <v>77.040000000000006</v>
      </c>
      <c r="O207" s="1">
        <v>1</v>
      </c>
      <c r="AB207" s="1"/>
    </row>
    <row r="208" spans="1:28" ht="24" customHeight="1" x14ac:dyDescent="0.4">
      <c r="A208" s="2">
        <v>204</v>
      </c>
      <c r="B208" s="3">
        <v>6030001577</v>
      </c>
      <c r="C208" s="26" t="s">
        <v>3053</v>
      </c>
      <c r="D208" s="5" t="s">
        <v>3054</v>
      </c>
      <c r="E208" s="5" t="s">
        <v>3055</v>
      </c>
      <c r="F208" s="4" t="s">
        <v>69</v>
      </c>
      <c r="G208" s="46">
        <v>0</v>
      </c>
      <c r="H208" s="125">
        <v>13</v>
      </c>
      <c r="I208" s="7">
        <v>4</v>
      </c>
      <c r="J208" s="8">
        <f t="shared" si="12"/>
        <v>52</v>
      </c>
      <c r="K208" s="8">
        <f t="shared" si="13"/>
        <v>3.6400000000000006</v>
      </c>
      <c r="L208" s="8">
        <f t="shared" si="14"/>
        <v>55.64</v>
      </c>
      <c r="M208" s="8">
        <f t="shared" si="15"/>
        <v>55.64</v>
      </c>
      <c r="N208" s="33">
        <v>55.64</v>
      </c>
      <c r="O208" s="1">
        <v>0</v>
      </c>
      <c r="AB208" s="1"/>
    </row>
    <row r="209" spans="1:28" ht="24" customHeight="1" x14ac:dyDescent="0.4">
      <c r="A209" s="30">
        <v>205</v>
      </c>
      <c r="B209" s="3">
        <v>6030001578</v>
      </c>
      <c r="C209" s="26" t="s">
        <v>2609</v>
      </c>
      <c r="D209" s="5" t="s">
        <v>2559</v>
      </c>
      <c r="E209" s="5" t="s">
        <v>3313</v>
      </c>
      <c r="F209" s="4" t="s">
        <v>69</v>
      </c>
      <c r="G209" s="46">
        <v>0</v>
      </c>
      <c r="H209" s="125">
        <v>16</v>
      </c>
      <c r="I209" s="127">
        <v>4</v>
      </c>
      <c r="J209" s="8">
        <f t="shared" si="12"/>
        <v>64</v>
      </c>
      <c r="K209" s="8">
        <f t="shared" si="13"/>
        <v>4.4800000000000004</v>
      </c>
      <c r="L209" s="8">
        <f t="shared" si="14"/>
        <v>68.48</v>
      </c>
      <c r="M209" s="8">
        <f t="shared" si="15"/>
        <v>68.48</v>
      </c>
      <c r="N209" s="33">
        <v>68.48</v>
      </c>
      <c r="O209" s="1">
        <v>1</v>
      </c>
      <c r="AB209" s="1"/>
    </row>
    <row r="210" spans="1:28" ht="24" customHeight="1" x14ac:dyDescent="0.4">
      <c r="A210" s="2">
        <v>206</v>
      </c>
      <c r="B210" s="3">
        <v>6030001579</v>
      </c>
      <c r="C210" s="26" t="s">
        <v>2612</v>
      </c>
      <c r="D210" s="5" t="s">
        <v>2613</v>
      </c>
      <c r="E210" s="5" t="s">
        <v>3314</v>
      </c>
      <c r="F210" s="4" t="s">
        <v>3361</v>
      </c>
      <c r="G210" s="46">
        <v>303.88</v>
      </c>
      <c r="H210" s="125">
        <v>31</v>
      </c>
      <c r="I210" s="7">
        <v>4</v>
      </c>
      <c r="J210" s="8">
        <f t="shared" si="12"/>
        <v>124</v>
      </c>
      <c r="K210" s="8">
        <f t="shared" si="13"/>
        <v>8.6800000000000015</v>
      </c>
      <c r="L210" s="8">
        <f t="shared" si="14"/>
        <v>132.68</v>
      </c>
      <c r="M210" s="8">
        <f t="shared" si="15"/>
        <v>436.56</v>
      </c>
      <c r="N210" s="33">
        <v>436.56</v>
      </c>
      <c r="O210" s="1">
        <v>0</v>
      </c>
      <c r="AB210" s="1"/>
    </row>
    <row r="211" spans="1:28" ht="24" customHeight="1" x14ac:dyDescent="0.4">
      <c r="A211" s="30">
        <v>207</v>
      </c>
      <c r="B211" s="3">
        <v>6030001580</v>
      </c>
      <c r="C211" s="26" t="s">
        <v>3056</v>
      </c>
      <c r="D211" s="5" t="s">
        <v>3057</v>
      </c>
      <c r="E211" s="5" t="s">
        <v>3058</v>
      </c>
      <c r="F211" s="4" t="s">
        <v>3347</v>
      </c>
      <c r="G211" s="46">
        <v>667.68</v>
      </c>
      <c r="H211" s="125">
        <v>20</v>
      </c>
      <c r="I211" s="127">
        <v>4</v>
      </c>
      <c r="J211" s="8">
        <f t="shared" si="12"/>
        <v>80</v>
      </c>
      <c r="K211" s="8">
        <f t="shared" si="13"/>
        <v>5.6000000000000005</v>
      </c>
      <c r="L211" s="8">
        <f t="shared" si="14"/>
        <v>85.6</v>
      </c>
      <c r="M211" s="8">
        <f t="shared" si="15"/>
        <v>753.28</v>
      </c>
      <c r="N211" s="33">
        <v>753.28</v>
      </c>
      <c r="O211" s="1">
        <v>1</v>
      </c>
      <c r="AB211" s="1"/>
    </row>
    <row r="212" spans="1:28" ht="24" customHeight="1" x14ac:dyDescent="0.4">
      <c r="A212" s="2">
        <v>208</v>
      </c>
      <c r="B212" s="3">
        <v>6030001581</v>
      </c>
      <c r="C212" s="26" t="s">
        <v>3059</v>
      </c>
      <c r="D212" s="5" t="s">
        <v>3060</v>
      </c>
      <c r="E212" s="5" t="s">
        <v>3061</v>
      </c>
      <c r="F212" s="4" t="s">
        <v>3347</v>
      </c>
      <c r="G212" s="46">
        <v>393.76</v>
      </c>
      <c r="H212" s="125">
        <v>13</v>
      </c>
      <c r="I212" s="7">
        <v>4</v>
      </c>
      <c r="J212" s="8">
        <f t="shared" si="12"/>
        <v>52</v>
      </c>
      <c r="K212" s="8">
        <f t="shared" si="13"/>
        <v>3.6400000000000006</v>
      </c>
      <c r="L212" s="8">
        <f t="shared" si="14"/>
        <v>55.64</v>
      </c>
      <c r="M212" s="8">
        <f t="shared" si="15"/>
        <v>449.4</v>
      </c>
      <c r="N212" s="33">
        <v>449.4</v>
      </c>
      <c r="O212" s="1">
        <v>0</v>
      </c>
      <c r="AB212" s="1"/>
    </row>
    <row r="213" spans="1:28" ht="24" customHeight="1" x14ac:dyDescent="0.4">
      <c r="A213" s="30">
        <v>209</v>
      </c>
      <c r="B213" s="3">
        <v>6030001582</v>
      </c>
      <c r="C213" s="26" t="s">
        <v>3062</v>
      </c>
      <c r="D213" s="5" t="s">
        <v>3063</v>
      </c>
      <c r="E213" s="5" t="s">
        <v>3064</v>
      </c>
      <c r="F213" s="4" t="s">
        <v>3347</v>
      </c>
      <c r="G213" s="46">
        <v>1134.2</v>
      </c>
      <c r="H213" s="125">
        <v>22</v>
      </c>
      <c r="I213" s="127">
        <v>4</v>
      </c>
      <c r="J213" s="8">
        <f t="shared" si="12"/>
        <v>88</v>
      </c>
      <c r="K213" s="8">
        <f t="shared" si="13"/>
        <v>6.16</v>
      </c>
      <c r="L213" s="8">
        <f t="shared" si="14"/>
        <v>94.16</v>
      </c>
      <c r="M213" s="8">
        <f t="shared" si="15"/>
        <v>1228.3600000000001</v>
      </c>
      <c r="N213" s="33">
        <v>1228.3599999999999</v>
      </c>
      <c r="O213" s="1">
        <v>1</v>
      </c>
      <c r="AB213" s="1"/>
    </row>
    <row r="214" spans="1:28" ht="24" customHeight="1" x14ac:dyDescent="0.4">
      <c r="A214" s="2">
        <v>210</v>
      </c>
      <c r="B214" s="3">
        <v>6030001583</v>
      </c>
      <c r="C214" s="26" t="s">
        <v>3065</v>
      </c>
      <c r="D214" s="5" t="s">
        <v>3066</v>
      </c>
      <c r="E214" s="5" t="s">
        <v>3067</v>
      </c>
      <c r="F214" s="4" t="s">
        <v>69</v>
      </c>
      <c r="G214" s="46">
        <v>0</v>
      </c>
      <c r="H214" s="125">
        <v>31</v>
      </c>
      <c r="I214" s="7">
        <v>4</v>
      </c>
      <c r="J214" s="8">
        <f t="shared" si="12"/>
        <v>124</v>
      </c>
      <c r="K214" s="8">
        <f t="shared" si="13"/>
        <v>8.6800000000000015</v>
      </c>
      <c r="L214" s="8">
        <f t="shared" si="14"/>
        <v>132.68</v>
      </c>
      <c r="M214" s="8">
        <f t="shared" si="15"/>
        <v>132.68</v>
      </c>
      <c r="N214" s="33">
        <v>132.68</v>
      </c>
      <c r="O214" s="1">
        <v>0</v>
      </c>
      <c r="AB214" s="1"/>
    </row>
    <row r="215" spans="1:28" ht="24" customHeight="1" x14ac:dyDescent="0.4">
      <c r="A215" s="30">
        <v>211</v>
      </c>
      <c r="B215" s="3">
        <v>6030001584</v>
      </c>
      <c r="C215" s="26" t="s">
        <v>3068</v>
      </c>
      <c r="D215" s="5" t="s">
        <v>2022</v>
      </c>
      <c r="E215" s="5" t="s">
        <v>3069</v>
      </c>
      <c r="F215" s="4" t="s">
        <v>3351</v>
      </c>
      <c r="G215" s="46">
        <v>252.52</v>
      </c>
      <c r="H215" s="125">
        <v>23</v>
      </c>
      <c r="I215" s="127">
        <v>4</v>
      </c>
      <c r="J215" s="8">
        <f t="shared" si="12"/>
        <v>92</v>
      </c>
      <c r="K215" s="8">
        <f t="shared" si="13"/>
        <v>6.44</v>
      </c>
      <c r="L215" s="8">
        <f t="shared" si="14"/>
        <v>98.44</v>
      </c>
      <c r="M215" s="8">
        <f t="shared" si="15"/>
        <v>350.96000000000004</v>
      </c>
      <c r="N215" s="33">
        <v>350.96</v>
      </c>
      <c r="O215" s="1">
        <v>1</v>
      </c>
      <c r="AB215" s="1"/>
    </row>
    <row r="216" spans="1:28" ht="24" customHeight="1" x14ac:dyDescent="0.4">
      <c r="A216" s="2">
        <v>212</v>
      </c>
      <c r="B216" s="3">
        <v>6030001585</v>
      </c>
      <c r="C216" s="26" t="s">
        <v>3246</v>
      </c>
      <c r="D216" s="5" t="s">
        <v>3247</v>
      </c>
      <c r="E216" s="5" t="s">
        <v>3248</v>
      </c>
      <c r="F216" s="4" t="s">
        <v>69</v>
      </c>
      <c r="G216" s="46">
        <v>0</v>
      </c>
      <c r="H216" s="125">
        <v>9</v>
      </c>
      <c r="I216" s="7">
        <v>4</v>
      </c>
      <c r="J216" s="8">
        <f t="shared" si="12"/>
        <v>36</v>
      </c>
      <c r="K216" s="8">
        <f t="shared" si="13"/>
        <v>2.5200000000000005</v>
      </c>
      <c r="L216" s="8">
        <f t="shared" si="14"/>
        <v>38.520000000000003</v>
      </c>
      <c r="M216" s="8">
        <f t="shared" si="15"/>
        <v>38.520000000000003</v>
      </c>
      <c r="N216" s="33">
        <v>38.520000000000003</v>
      </c>
      <c r="O216" s="1">
        <v>0</v>
      </c>
      <c r="AB216" s="1"/>
    </row>
    <row r="217" spans="1:28" ht="24" customHeight="1" x14ac:dyDescent="0.4">
      <c r="A217" s="30">
        <v>213</v>
      </c>
      <c r="B217" s="3">
        <v>6030001586</v>
      </c>
      <c r="C217" s="26" t="s">
        <v>3070</v>
      </c>
      <c r="D217" s="5" t="s">
        <v>3071</v>
      </c>
      <c r="E217" s="5" t="s">
        <v>3072</v>
      </c>
      <c r="F217" s="4" t="s">
        <v>69</v>
      </c>
      <c r="G217" s="46">
        <v>0</v>
      </c>
      <c r="H217" s="125">
        <v>13</v>
      </c>
      <c r="I217" s="127">
        <v>4</v>
      </c>
      <c r="J217" s="8">
        <f t="shared" si="12"/>
        <v>52</v>
      </c>
      <c r="K217" s="8">
        <f t="shared" si="13"/>
        <v>3.6400000000000006</v>
      </c>
      <c r="L217" s="8">
        <f t="shared" si="14"/>
        <v>55.64</v>
      </c>
      <c r="M217" s="8">
        <f t="shared" si="15"/>
        <v>55.64</v>
      </c>
      <c r="N217" s="33">
        <v>55.64</v>
      </c>
      <c r="O217" s="1">
        <v>1</v>
      </c>
      <c r="AB217" s="1"/>
    </row>
    <row r="218" spans="1:28" ht="24" customHeight="1" x14ac:dyDescent="0.4">
      <c r="A218" s="2">
        <v>214</v>
      </c>
      <c r="B218" s="3">
        <v>6030001587</v>
      </c>
      <c r="C218" s="26" t="s">
        <v>3073</v>
      </c>
      <c r="D218" s="5" t="s">
        <v>3074</v>
      </c>
      <c r="E218" s="5" t="s">
        <v>3075</v>
      </c>
      <c r="F218" s="4" t="s">
        <v>3358</v>
      </c>
      <c r="G218" s="46">
        <v>1112.8</v>
      </c>
      <c r="H218" s="125">
        <v>27</v>
      </c>
      <c r="I218" s="7">
        <v>4</v>
      </c>
      <c r="J218" s="8">
        <f t="shared" si="12"/>
        <v>108</v>
      </c>
      <c r="K218" s="8">
        <f t="shared" si="13"/>
        <v>7.5600000000000005</v>
      </c>
      <c r="L218" s="8">
        <f t="shared" si="14"/>
        <v>115.56</v>
      </c>
      <c r="M218" s="8">
        <f t="shared" si="15"/>
        <v>1228.3599999999999</v>
      </c>
      <c r="N218" s="33">
        <v>1228.3599999999999</v>
      </c>
      <c r="O218" s="1">
        <v>0</v>
      </c>
      <c r="AB218" s="1"/>
    </row>
    <row r="219" spans="1:28" ht="24" customHeight="1" x14ac:dyDescent="0.4">
      <c r="A219" s="30">
        <v>215</v>
      </c>
      <c r="B219" s="3">
        <v>6030001588</v>
      </c>
      <c r="C219" s="4" t="s">
        <v>3076</v>
      </c>
      <c r="D219" s="5" t="s">
        <v>3077</v>
      </c>
      <c r="E219" s="5" t="s">
        <v>3078</v>
      </c>
      <c r="F219" s="4" t="s">
        <v>3361</v>
      </c>
      <c r="G219" s="46">
        <v>380.92</v>
      </c>
      <c r="H219" s="125">
        <v>25</v>
      </c>
      <c r="I219" s="127">
        <v>4</v>
      </c>
      <c r="J219" s="8">
        <f t="shared" si="12"/>
        <v>100</v>
      </c>
      <c r="K219" s="8">
        <f t="shared" si="13"/>
        <v>7.0000000000000009</v>
      </c>
      <c r="L219" s="8">
        <f t="shared" si="14"/>
        <v>107</v>
      </c>
      <c r="M219" s="8">
        <f t="shared" si="15"/>
        <v>487.92</v>
      </c>
      <c r="N219" s="33">
        <v>487.92</v>
      </c>
      <c r="O219" s="1">
        <v>1</v>
      </c>
      <c r="AB219" s="1"/>
    </row>
    <row r="220" spans="1:28" ht="24" customHeight="1" x14ac:dyDescent="0.4">
      <c r="A220" s="2">
        <v>216</v>
      </c>
      <c r="B220" s="3">
        <v>6030001589</v>
      </c>
      <c r="C220" s="4" t="s">
        <v>3079</v>
      </c>
      <c r="D220" s="5" t="s">
        <v>3080</v>
      </c>
      <c r="E220" s="5" t="s">
        <v>3081</v>
      </c>
      <c r="F220" s="4" t="s">
        <v>3351</v>
      </c>
      <c r="G220" s="46">
        <v>492.2</v>
      </c>
      <c r="H220" s="125">
        <v>22</v>
      </c>
      <c r="I220" s="7">
        <v>4</v>
      </c>
      <c r="J220" s="8">
        <f t="shared" si="12"/>
        <v>88</v>
      </c>
      <c r="K220" s="8">
        <f t="shared" si="13"/>
        <v>6.16</v>
      </c>
      <c r="L220" s="8">
        <f t="shared" si="14"/>
        <v>94.16</v>
      </c>
      <c r="M220" s="8">
        <f t="shared" si="15"/>
        <v>586.36</v>
      </c>
      <c r="N220" s="33">
        <v>586.36</v>
      </c>
      <c r="O220" s="1">
        <v>0</v>
      </c>
      <c r="AB220" s="1"/>
    </row>
    <row r="221" spans="1:28" ht="24" customHeight="1" x14ac:dyDescent="0.4">
      <c r="A221" s="30">
        <v>217</v>
      </c>
      <c r="B221" s="3">
        <v>6030001590</v>
      </c>
      <c r="C221" s="26" t="s">
        <v>3082</v>
      </c>
      <c r="D221" s="5" t="s">
        <v>3083</v>
      </c>
      <c r="E221" s="5" t="s">
        <v>3084</v>
      </c>
      <c r="F221" s="4" t="s">
        <v>2592</v>
      </c>
      <c r="G221" s="46">
        <v>0</v>
      </c>
      <c r="H221" s="125">
        <v>14</v>
      </c>
      <c r="I221" s="127">
        <v>4</v>
      </c>
      <c r="J221" s="8">
        <f t="shared" si="12"/>
        <v>56</v>
      </c>
      <c r="K221" s="8">
        <f t="shared" si="13"/>
        <v>3.9200000000000004</v>
      </c>
      <c r="L221" s="8">
        <f t="shared" si="14"/>
        <v>59.92</v>
      </c>
      <c r="M221" s="8">
        <f t="shared" si="15"/>
        <v>59.92</v>
      </c>
      <c r="N221" s="33">
        <v>59.92</v>
      </c>
      <c r="O221" s="1">
        <v>1</v>
      </c>
      <c r="AB221" s="1"/>
    </row>
    <row r="222" spans="1:28" ht="24" customHeight="1" x14ac:dyDescent="0.4">
      <c r="A222" s="2">
        <v>218</v>
      </c>
      <c r="B222" s="3">
        <v>6030001591</v>
      </c>
      <c r="C222" s="26" t="s">
        <v>3085</v>
      </c>
      <c r="D222" s="5" t="s">
        <v>3086</v>
      </c>
      <c r="E222" s="5" t="s">
        <v>3087</v>
      </c>
      <c r="F222" s="4" t="s">
        <v>69</v>
      </c>
      <c r="G222" s="46">
        <v>0</v>
      </c>
      <c r="H222" s="125">
        <v>29</v>
      </c>
      <c r="I222" s="7">
        <v>4</v>
      </c>
      <c r="J222" s="8">
        <f t="shared" si="12"/>
        <v>116</v>
      </c>
      <c r="K222" s="8">
        <f t="shared" si="13"/>
        <v>8.120000000000001</v>
      </c>
      <c r="L222" s="8">
        <f t="shared" si="14"/>
        <v>124.12</v>
      </c>
      <c r="M222" s="8">
        <f t="shared" si="15"/>
        <v>124.12</v>
      </c>
      <c r="N222" s="33">
        <v>124.12</v>
      </c>
      <c r="O222" s="1">
        <v>0</v>
      </c>
      <c r="AB222" s="1"/>
    </row>
    <row r="223" spans="1:28" ht="24" customHeight="1" x14ac:dyDescent="0.4">
      <c r="A223" s="30">
        <v>219</v>
      </c>
      <c r="B223" s="3">
        <v>6030001592</v>
      </c>
      <c r="C223" s="26" t="s">
        <v>3088</v>
      </c>
      <c r="D223" s="5" t="s">
        <v>3089</v>
      </c>
      <c r="E223" s="5" t="s">
        <v>3090</v>
      </c>
      <c r="F223" s="4" t="s">
        <v>3347</v>
      </c>
      <c r="G223" s="46">
        <v>1399.56</v>
      </c>
      <c r="H223" s="125">
        <v>26</v>
      </c>
      <c r="I223" s="127">
        <v>4</v>
      </c>
      <c r="J223" s="8">
        <f t="shared" si="12"/>
        <v>104</v>
      </c>
      <c r="K223" s="8">
        <f t="shared" si="13"/>
        <v>7.2800000000000011</v>
      </c>
      <c r="L223" s="8">
        <f t="shared" si="14"/>
        <v>111.28</v>
      </c>
      <c r="M223" s="8">
        <f t="shared" si="15"/>
        <v>1510.84</v>
      </c>
      <c r="N223" s="33">
        <v>1510.84</v>
      </c>
      <c r="O223" s="1">
        <v>1</v>
      </c>
      <c r="AB223" s="1"/>
    </row>
    <row r="224" spans="1:28" ht="24" customHeight="1" x14ac:dyDescent="0.4">
      <c r="A224" s="2">
        <v>220</v>
      </c>
      <c r="B224" s="3">
        <v>6030001593</v>
      </c>
      <c r="C224" s="26" t="s">
        <v>3091</v>
      </c>
      <c r="D224" s="5" t="s">
        <v>3092</v>
      </c>
      <c r="E224" s="5" t="s">
        <v>3093</v>
      </c>
      <c r="F224" s="4" t="s">
        <v>2592</v>
      </c>
      <c r="G224" s="46">
        <v>0</v>
      </c>
      <c r="H224" s="125">
        <v>15</v>
      </c>
      <c r="I224" s="7">
        <v>4</v>
      </c>
      <c r="J224" s="8">
        <f t="shared" si="12"/>
        <v>60</v>
      </c>
      <c r="K224" s="8">
        <f t="shared" si="13"/>
        <v>4.2</v>
      </c>
      <c r="L224" s="8">
        <f t="shared" si="14"/>
        <v>64.2</v>
      </c>
      <c r="M224" s="8">
        <f t="shared" si="15"/>
        <v>64.2</v>
      </c>
      <c r="N224" s="33">
        <v>64.2</v>
      </c>
      <c r="O224" s="1">
        <v>0</v>
      </c>
      <c r="AB224" s="1"/>
    </row>
    <row r="225" spans="1:28" ht="24" customHeight="1" x14ac:dyDescent="0.4">
      <c r="A225" s="30">
        <v>221</v>
      </c>
      <c r="B225" s="3">
        <v>6030001594</v>
      </c>
      <c r="C225" s="26" t="s">
        <v>3094</v>
      </c>
      <c r="D225" s="5" t="s">
        <v>3095</v>
      </c>
      <c r="E225" s="5" t="s">
        <v>3096</v>
      </c>
      <c r="F225" s="4" t="s">
        <v>3351</v>
      </c>
      <c r="G225" s="46">
        <v>226.84</v>
      </c>
      <c r="H225" s="125">
        <v>11</v>
      </c>
      <c r="I225" s="127">
        <v>4</v>
      </c>
      <c r="J225" s="8">
        <f t="shared" si="12"/>
        <v>44</v>
      </c>
      <c r="K225" s="8">
        <f t="shared" si="13"/>
        <v>3.08</v>
      </c>
      <c r="L225" s="8">
        <f t="shared" si="14"/>
        <v>47.08</v>
      </c>
      <c r="M225" s="8">
        <f t="shared" si="15"/>
        <v>273.92</v>
      </c>
      <c r="N225" s="33">
        <v>273.92</v>
      </c>
      <c r="O225" s="1">
        <v>1</v>
      </c>
      <c r="AB225" s="1"/>
    </row>
    <row r="226" spans="1:28" ht="24" customHeight="1" x14ac:dyDescent="0.4">
      <c r="A226" s="2">
        <v>222</v>
      </c>
      <c r="B226" s="3">
        <v>6030001595</v>
      </c>
      <c r="C226" s="26" t="s">
        <v>3097</v>
      </c>
      <c r="D226" s="5" t="s">
        <v>3098</v>
      </c>
      <c r="E226" s="5" t="s">
        <v>2276</v>
      </c>
      <c r="F226" s="4" t="s">
        <v>3347</v>
      </c>
      <c r="G226" s="46">
        <v>3419.72</v>
      </c>
      <c r="H226" s="125">
        <v>101</v>
      </c>
      <c r="I226" s="7">
        <v>4</v>
      </c>
      <c r="J226" s="8">
        <f t="shared" si="12"/>
        <v>404</v>
      </c>
      <c r="K226" s="8">
        <f t="shared" si="13"/>
        <v>28.28</v>
      </c>
      <c r="L226" s="8">
        <f t="shared" si="14"/>
        <v>432.28</v>
      </c>
      <c r="M226" s="8">
        <f t="shared" si="15"/>
        <v>3852</v>
      </c>
      <c r="N226" s="33">
        <v>3852</v>
      </c>
      <c r="O226" s="1">
        <v>0</v>
      </c>
      <c r="AB226" s="1"/>
    </row>
    <row r="227" spans="1:28" ht="24" customHeight="1" x14ac:dyDescent="0.4">
      <c r="A227" s="30">
        <v>223</v>
      </c>
      <c r="B227" s="3">
        <v>6030001596</v>
      </c>
      <c r="C227" s="26" t="s">
        <v>3099</v>
      </c>
      <c r="D227" s="5" t="s">
        <v>3100</v>
      </c>
      <c r="E227" s="5" t="s">
        <v>3101</v>
      </c>
      <c r="F227" s="4" t="s">
        <v>69</v>
      </c>
      <c r="G227" s="46">
        <v>0</v>
      </c>
      <c r="H227" s="125">
        <v>28</v>
      </c>
      <c r="I227" s="127">
        <v>4</v>
      </c>
      <c r="J227" s="8">
        <f t="shared" si="12"/>
        <v>112</v>
      </c>
      <c r="K227" s="8">
        <f t="shared" si="13"/>
        <v>7.8400000000000007</v>
      </c>
      <c r="L227" s="8">
        <f t="shared" si="14"/>
        <v>119.84</v>
      </c>
      <c r="M227" s="8">
        <f t="shared" si="15"/>
        <v>119.84</v>
      </c>
      <c r="N227" s="33">
        <v>119.84</v>
      </c>
      <c r="O227" s="1">
        <v>1</v>
      </c>
      <c r="AB227" s="1"/>
    </row>
    <row r="228" spans="1:28" ht="24" customHeight="1" x14ac:dyDescent="0.4">
      <c r="A228" s="2">
        <v>224</v>
      </c>
      <c r="B228" s="3">
        <v>6030001597</v>
      </c>
      <c r="C228" s="26" t="s">
        <v>3102</v>
      </c>
      <c r="D228" s="5" t="s">
        <v>3103</v>
      </c>
      <c r="E228" s="5" t="s">
        <v>3104</v>
      </c>
      <c r="F228" s="4" t="s">
        <v>69</v>
      </c>
      <c r="G228" s="46">
        <v>0</v>
      </c>
      <c r="H228" s="125">
        <v>99</v>
      </c>
      <c r="I228" s="7">
        <v>4</v>
      </c>
      <c r="J228" s="8">
        <f t="shared" si="12"/>
        <v>396</v>
      </c>
      <c r="K228" s="8">
        <f t="shared" si="13"/>
        <v>27.720000000000002</v>
      </c>
      <c r="L228" s="8">
        <f t="shared" si="14"/>
        <v>423.72</v>
      </c>
      <c r="M228" s="8">
        <f t="shared" si="15"/>
        <v>423.72</v>
      </c>
      <c r="N228" s="33">
        <v>423.72</v>
      </c>
      <c r="O228" s="1">
        <v>0</v>
      </c>
      <c r="AB228" s="1"/>
    </row>
    <row r="229" spans="1:28" ht="24" customHeight="1" x14ac:dyDescent="0.4">
      <c r="A229" s="30">
        <v>225</v>
      </c>
      <c r="B229" s="3">
        <v>6030001598</v>
      </c>
      <c r="C229" s="26" t="s">
        <v>3105</v>
      </c>
      <c r="D229" s="5" t="s">
        <v>3106</v>
      </c>
      <c r="E229" s="5" t="s">
        <v>3107</v>
      </c>
      <c r="F229" s="4" t="s">
        <v>3356</v>
      </c>
      <c r="G229" s="46">
        <v>4549.6400000000003</v>
      </c>
      <c r="H229" s="125">
        <v>76</v>
      </c>
      <c r="I229" s="7">
        <v>4</v>
      </c>
      <c r="J229" s="8">
        <f t="shared" si="12"/>
        <v>304</v>
      </c>
      <c r="K229" s="8">
        <f t="shared" si="13"/>
        <v>21.28</v>
      </c>
      <c r="L229" s="8">
        <f t="shared" si="14"/>
        <v>325.27999999999997</v>
      </c>
      <c r="M229" s="8">
        <f t="shared" si="15"/>
        <v>4874.92</v>
      </c>
      <c r="N229" s="33">
        <v>4874.92</v>
      </c>
      <c r="O229" s="1">
        <v>1</v>
      </c>
      <c r="AB229" s="1"/>
    </row>
    <row r="230" spans="1:28" ht="24" customHeight="1" x14ac:dyDescent="0.4">
      <c r="A230" s="2">
        <v>226</v>
      </c>
      <c r="B230" s="3">
        <v>6030001599</v>
      </c>
      <c r="C230" s="26" t="s">
        <v>3108</v>
      </c>
      <c r="D230" s="5" t="s">
        <v>3109</v>
      </c>
      <c r="E230" s="5" t="s">
        <v>3110</v>
      </c>
      <c r="F230" s="4" t="s">
        <v>3357</v>
      </c>
      <c r="G230" s="46">
        <v>1600.72</v>
      </c>
      <c r="H230" s="125">
        <v>29</v>
      </c>
      <c r="I230" s="127">
        <v>4</v>
      </c>
      <c r="J230" s="8">
        <f t="shared" si="12"/>
        <v>116</v>
      </c>
      <c r="K230" s="8">
        <f t="shared" si="13"/>
        <v>8.120000000000001</v>
      </c>
      <c r="L230" s="8">
        <f t="shared" si="14"/>
        <v>124.12</v>
      </c>
      <c r="M230" s="8">
        <f t="shared" si="15"/>
        <v>1724.8400000000001</v>
      </c>
      <c r="N230" s="33">
        <v>1724.84</v>
      </c>
      <c r="O230" s="1">
        <v>0</v>
      </c>
      <c r="AB230" s="1"/>
    </row>
    <row r="231" spans="1:28" ht="24" customHeight="1" x14ac:dyDescent="0.4">
      <c r="A231" s="30">
        <v>227</v>
      </c>
      <c r="B231" s="3">
        <v>6030001600</v>
      </c>
      <c r="C231" s="26" t="s">
        <v>3111</v>
      </c>
      <c r="D231" s="5" t="s">
        <v>3112</v>
      </c>
      <c r="E231" s="5" t="s">
        <v>3113</v>
      </c>
      <c r="F231" s="4" t="s">
        <v>69</v>
      </c>
      <c r="G231" s="46">
        <v>0</v>
      </c>
      <c r="H231" s="125">
        <v>565</v>
      </c>
      <c r="I231" s="7">
        <v>4</v>
      </c>
      <c r="J231" s="8">
        <f t="shared" si="12"/>
        <v>2260</v>
      </c>
      <c r="K231" s="8">
        <f t="shared" si="13"/>
        <v>158.20000000000002</v>
      </c>
      <c r="L231" s="8">
        <f t="shared" si="14"/>
        <v>2418.1999999999998</v>
      </c>
      <c r="M231" s="8">
        <f t="shared" si="15"/>
        <v>2418.1999999999998</v>
      </c>
      <c r="N231" s="33">
        <v>2418.1999999999998</v>
      </c>
      <c r="O231" s="1">
        <v>1</v>
      </c>
      <c r="AB231" s="1"/>
    </row>
    <row r="232" spans="1:28" ht="24" customHeight="1" x14ac:dyDescent="0.4">
      <c r="A232" s="2">
        <v>228</v>
      </c>
      <c r="B232" s="3">
        <v>6030001601</v>
      </c>
      <c r="C232" s="26" t="s">
        <v>3114</v>
      </c>
      <c r="D232" s="5" t="s">
        <v>3115</v>
      </c>
      <c r="E232" s="5" t="s">
        <v>3116</v>
      </c>
      <c r="F232" s="4" t="s">
        <v>2592</v>
      </c>
      <c r="G232" s="46">
        <v>0</v>
      </c>
      <c r="H232" s="125">
        <v>28</v>
      </c>
      <c r="I232" s="127">
        <v>4</v>
      </c>
      <c r="J232" s="8">
        <f t="shared" si="12"/>
        <v>112</v>
      </c>
      <c r="K232" s="8">
        <f t="shared" si="13"/>
        <v>7.8400000000000007</v>
      </c>
      <c r="L232" s="8">
        <f t="shared" si="14"/>
        <v>119.84</v>
      </c>
      <c r="M232" s="8">
        <f t="shared" si="15"/>
        <v>119.84</v>
      </c>
      <c r="N232" s="33">
        <v>119.84</v>
      </c>
      <c r="O232" s="1">
        <v>0</v>
      </c>
      <c r="AB232" s="1"/>
    </row>
    <row r="233" spans="1:28" ht="24" customHeight="1" x14ac:dyDescent="0.4">
      <c r="A233" s="30">
        <v>229</v>
      </c>
      <c r="B233" s="3">
        <v>6030001602</v>
      </c>
      <c r="C233" s="26" t="s">
        <v>3117</v>
      </c>
      <c r="D233" s="5" t="s">
        <v>3118</v>
      </c>
      <c r="E233" s="5" t="s">
        <v>3119</v>
      </c>
      <c r="F233" s="4" t="s">
        <v>69</v>
      </c>
      <c r="G233" s="46">
        <v>0</v>
      </c>
      <c r="H233" s="125">
        <v>63</v>
      </c>
      <c r="I233" s="7">
        <v>4</v>
      </c>
      <c r="J233" s="8">
        <f t="shared" si="12"/>
        <v>252</v>
      </c>
      <c r="K233" s="8">
        <f t="shared" si="13"/>
        <v>17.64</v>
      </c>
      <c r="L233" s="8">
        <f t="shared" si="14"/>
        <v>269.64</v>
      </c>
      <c r="M233" s="8">
        <f t="shared" si="15"/>
        <v>269.64</v>
      </c>
      <c r="N233" s="33">
        <v>269.64</v>
      </c>
      <c r="O233" s="1">
        <v>1</v>
      </c>
      <c r="AB233" s="1"/>
    </row>
    <row r="234" spans="1:28" ht="24" customHeight="1" x14ac:dyDescent="0.4">
      <c r="A234" s="2">
        <v>230</v>
      </c>
      <c r="B234" s="3">
        <v>6030001603</v>
      </c>
      <c r="C234" s="26" t="s">
        <v>3120</v>
      </c>
      <c r="D234" s="5" t="s">
        <v>3121</v>
      </c>
      <c r="E234" s="5" t="s">
        <v>3122</v>
      </c>
      <c r="F234" s="4" t="s">
        <v>3351</v>
      </c>
      <c r="G234" s="46">
        <v>1947.4</v>
      </c>
      <c r="H234" s="125">
        <v>102</v>
      </c>
      <c r="I234" s="127">
        <v>4</v>
      </c>
      <c r="J234" s="8">
        <f t="shared" si="12"/>
        <v>408</v>
      </c>
      <c r="K234" s="8">
        <f t="shared" si="13"/>
        <v>28.560000000000002</v>
      </c>
      <c r="L234" s="8">
        <f t="shared" si="14"/>
        <v>436.56</v>
      </c>
      <c r="M234" s="8">
        <f t="shared" si="15"/>
        <v>2383.96</v>
      </c>
      <c r="N234" s="33">
        <v>2383.96</v>
      </c>
      <c r="O234" s="1">
        <v>0</v>
      </c>
      <c r="AB234" s="1"/>
    </row>
    <row r="235" spans="1:28" ht="24" customHeight="1" x14ac:dyDescent="0.4">
      <c r="A235" s="30">
        <v>231</v>
      </c>
      <c r="B235" s="3">
        <v>6030001604</v>
      </c>
      <c r="C235" s="26" t="s">
        <v>3123</v>
      </c>
      <c r="D235" s="5" t="s">
        <v>3124</v>
      </c>
      <c r="E235" s="5" t="s">
        <v>3125</v>
      </c>
      <c r="F235" s="4" t="s">
        <v>69</v>
      </c>
      <c r="G235" s="46">
        <v>0</v>
      </c>
      <c r="H235" s="125">
        <v>2</v>
      </c>
      <c r="I235" s="7">
        <v>4</v>
      </c>
      <c r="J235" s="8">
        <f t="shared" si="12"/>
        <v>8</v>
      </c>
      <c r="K235" s="8">
        <f t="shared" si="13"/>
        <v>0.56000000000000005</v>
      </c>
      <c r="L235" s="8">
        <f t="shared" si="14"/>
        <v>8.56</v>
      </c>
      <c r="M235" s="8">
        <f t="shared" si="15"/>
        <v>8.56</v>
      </c>
      <c r="N235" s="33">
        <v>8.56</v>
      </c>
      <c r="O235" s="1">
        <v>1</v>
      </c>
      <c r="AB235" s="1"/>
    </row>
    <row r="236" spans="1:28" ht="24" customHeight="1" x14ac:dyDescent="0.4">
      <c r="A236" s="2">
        <v>232</v>
      </c>
      <c r="B236" s="3">
        <v>6030001605</v>
      </c>
      <c r="C236" s="26" t="s">
        <v>3126</v>
      </c>
      <c r="D236" s="5" t="s">
        <v>3127</v>
      </c>
      <c r="E236" s="5" t="s">
        <v>3128</v>
      </c>
      <c r="F236" s="4" t="s">
        <v>3362</v>
      </c>
      <c r="G236" s="46">
        <v>1099.96</v>
      </c>
      <c r="H236" s="125">
        <v>36</v>
      </c>
      <c r="I236" s="127">
        <v>4</v>
      </c>
      <c r="J236" s="8">
        <f t="shared" si="12"/>
        <v>144</v>
      </c>
      <c r="K236" s="8">
        <f t="shared" si="13"/>
        <v>10.080000000000002</v>
      </c>
      <c r="L236" s="8">
        <f t="shared" si="14"/>
        <v>154.08000000000001</v>
      </c>
      <c r="M236" s="8">
        <f t="shared" si="15"/>
        <v>1254.04</v>
      </c>
      <c r="N236" s="33">
        <v>1254.04</v>
      </c>
      <c r="O236" s="1">
        <v>0</v>
      </c>
      <c r="AB236" s="1"/>
    </row>
    <row r="237" spans="1:28" ht="24" customHeight="1" x14ac:dyDescent="0.4">
      <c r="A237" s="30">
        <v>233</v>
      </c>
      <c r="B237" s="3">
        <v>6030001606</v>
      </c>
      <c r="C237" s="4" t="s">
        <v>3129</v>
      </c>
      <c r="D237" s="5" t="s">
        <v>3130</v>
      </c>
      <c r="E237" s="5" t="s">
        <v>3131</v>
      </c>
      <c r="F237" s="4" t="s">
        <v>3350</v>
      </c>
      <c r="G237" s="46">
        <v>141.24</v>
      </c>
      <c r="H237" s="125">
        <v>17</v>
      </c>
      <c r="I237" s="7">
        <v>4</v>
      </c>
      <c r="J237" s="8">
        <f t="shared" si="12"/>
        <v>68</v>
      </c>
      <c r="K237" s="8">
        <f t="shared" si="13"/>
        <v>4.7600000000000007</v>
      </c>
      <c r="L237" s="8">
        <f t="shared" si="14"/>
        <v>72.760000000000005</v>
      </c>
      <c r="M237" s="8">
        <f t="shared" si="15"/>
        <v>214</v>
      </c>
      <c r="N237" s="33">
        <v>214</v>
      </c>
      <c r="O237" s="1">
        <v>1</v>
      </c>
      <c r="AB237" s="1"/>
    </row>
    <row r="238" spans="1:28" ht="24" customHeight="1" x14ac:dyDescent="0.4">
      <c r="A238" s="2">
        <v>234</v>
      </c>
      <c r="B238" s="3">
        <v>6030001607</v>
      </c>
      <c r="C238" s="26" t="s">
        <v>3132</v>
      </c>
      <c r="D238" s="5" t="s">
        <v>3133</v>
      </c>
      <c r="E238" s="5" t="s">
        <v>3134</v>
      </c>
      <c r="F238" s="4" t="s">
        <v>3360</v>
      </c>
      <c r="G238" s="46">
        <v>1288.28</v>
      </c>
      <c r="H238" s="125">
        <v>34</v>
      </c>
      <c r="I238" s="127">
        <v>4</v>
      </c>
      <c r="J238" s="8">
        <f t="shared" si="12"/>
        <v>136</v>
      </c>
      <c r="K238" s="8">
        <f t="shared" si="13"/>
        <v>9.5200000000000014</v>
      </c>
      <c r="L238" s="8">
        <f t="shared" si="14"/>
        <v>145.52000000000001</v>
      </c>
      <c r="M238" s="8">
        <f t="shared" si="15"/>
        <v>1433.8</v>
      </c>
      <c r="N238" s="33">
        <v>1433.8</v>
      </c>
      <c r="O238" s="1">
        <v>0</v>
      </c>
      <c r="AB238" s="1"/>
    </row>
    <row r="239" spans="1:28" ht="24" customHeight="1" x14ac:dyDescent="0.4">
      <c r="A239" s="30">
        <v>235</v>
      </c>
      <c r="B239" s="3">
        <v>6030001608</v>
      </c>
      <c r="C239" s="26" t="s">
        <v>3135</v>
      </c>
      <c r="D239" s="5" t="s">
        <v>3136</v>
      </c>
      <c r="E239" s="5" t="s">
        <v>3137</v>
      </c>
      <c r="F239" s="4" t="s">
        <v>69</v>
      </c>
      <c r="G239" s="46">
        <v>0</v>
      </c>
      <c r="H239" s="125">
        <v>399</v>
      </c>
      <c r="I239" s="7">
        <v>4</v>
      </c>
      <c r="J239" s="8">
        <f t="shared" si="12"/>
        <v>1596</v>
      </c>
      <c r="K239" s="8">
        <f t="shared" si="13"/>
        <v>111.72000000000001</v>
      </c>
      <c r="L239" s="8">
        <f t="shared" si="14"/>
        <v>1707.72</v>
      </c>
      <c r="M239" s="8">
        <f t="shared" si="15"/>
        <v>1707.72</v>
      </c>
      <c r="N239" s="33">
        <v>1707.72</v>
      </c>
      <c r="O239" s="1">
        <v>1</v>
      </c>
      <c r="AB239" s="1"/>
    </row>
    <row r="240" spans="1:28" ht="24" customHeight="1" x14ac:dyDescent="0.4">
      <c r="A240" s="2">
        <v>236</v>
      </c>
      <c r="B240" s="3">
        <v>6030001609</v>
      </c>
      <c r="C240" s="26" t="s">
        <v>3138</v>
      </c>
      <c r="D240" s="5" t="s">
        <v>3139</v>
      </c>
      <c r="E240" s="5" t="s">
        <v>3140</v>
      </c>
      <c r="F240" s="4" t="s">
        <v>3360</v>
      </c>
      <c r="G240" s="46">
        <v>2692.12</v>
      </c>
      <c r="H240" s="125">
        <v>47</v>
      </c>
      <c r="I240" s="127">
        <v>4</v>
      </c>
      <c r="J240" s="8">
        <f t="shared" si="12"/>
        <v>188</v>
      </c>
      <c r="K240" s="8">
        <f t="shared" si="13"/>
        <v>13.160000000000002</v>
      </c>
      <c r="L240" s="8">
        <f t="shared" si="14"/>
        <v>201.16</v>
      </c>
      <c r="M240" s="8">
        <f t="shared" si="15"/>
        <v>2893.2799999999997</v>
      </c>
      <c r="N240" s="33">
        <v>2893.28</v>
      </c>
      <c r="O240" s="1">
        <v>0</v>
      </c>
      <c r="AB240" s="1"/>
    </row>
    <row r="241" spans="1:28" ht="24" customHeight="1" x14ac:dyDescent="0.4">
      <c r="A241" s="30">
        <v>237</v>
      </c>
      <c r="B241" s="3">
        <v>6030001610</v>
      </c>
      <c r="C241" s="26" t="s">
        <v>3141</v>
      </c>
      <c r="D241" s="5" t="s">
        <v>3142</v>
      </c>
      <c r="E241" s="5" t="s">
        <v>3143</v>
      </c>
      <c r="F241" s="4" t="s">
        <v>3351</v>
      </c>
      <c r="G241" s="46">
        <v>3445.4</v>
      </c>
      <c r="H241" s="125">
        <v>171</v>
      </c>
      <c r="I241" s="7">
        <v>4</v>
      </c>
      <c r="J241" s="8">
        <f t="shared" si="12"/>
        <v>684</v>
      </c>
      <c r="K241" s="8">
        <f t="shared" si="13"/>
        <v>47.88</v>
      </c>
      <c r="L241" s="8">
        <f t="shared" si="14"/>
        <v>731.88</v>
      </c>
      <c r="M241" s="8">
        <f t="shared" si="15"/>
        <v>4177.28</v>
      </c>
      <c r="N241" s="33">
        <v>4177.28</v>
      </c>
      <c r="O241" s="1">
        <v>1</v>
      </c>
      <c r="AB241" s="1"/>
    </row>
    <row r="242" spans="1:28" ht="24" customHeight="1" x14ac:dyDescent="0.4">
      <c r="A242" s="2">
        <v>238</v>
      </c>
      <c r="B242" s="3">
        <v>6030001611</v>
      </c>
      <c r="C242" s="26" t="s">
        <v>3144</v>
      </c>
      <c r="D242" s="5" t="s">
        <v>3145</v>
      </c>
      <c r="E242" s="5" t="s">
        <v>3146</v>
      </c>
      <c r="F242" s="4" t="s">
        <v>3363</v>
      </c>
      <c r="G242" s="46">
        <v>642</v>
      </c>
      <c r="H242" s="125">
        <v>8</v>
      </c>
      <c r="I242" s="127">
        <v>4</v>
      </c>
      <c r="J242" s="8">
        <f t="shared" si="12"/>
        <v>32</v>
      </c>
      <c r="K242" s="8">
        <f t="shared" si="13"/>
        <v>2.2400000000000002</v>
      </c>
      <c r="L242" s="8">
        <f t="shared" si="14"/>
        <v>34.24</v>
      </c>
      <c r="M242" s="8">
        <f t="shared" si="15"/>
        <v>676.24</v>
      </c>
      <c r="N242" s="33">
        <v>676.24</v>
      </c>
      <c r="O242" s="1">
        <v>0</v>
      </c>
      <c r="AB242" s="1"/>
    </row>
    <row r="243" spans="1:28" ht="24" customHeight="1" x14ac:dyDescent="0.4">
      <c r="A243" s="30">
        <v>239</v>
      </c>
      <c r="B243" s="3">
        <v>6030001612</v>
      </c>
      <c r="C243" s="26" t="s">
        <v>3147</v>
      </c>
      <c r="D243" s="5" t="s">
        <v>3148</v>
      </c>
      <c r="E243" s="5" t="s">
        <v>3149</v>
      </c>
      <c r="F243" s="4" t="s">
        <v>3363</v>
      </c>
      <c r="G243" s="46">
        <v>1099.96</v>
      </c>
      <c r="H243" s="125">
        <v>32</v>
      </c>
      <c r="I243" s="7">
        <v>4</v>
      </c>
      <c r="J243" s="8">
        <f t="shared" si="12"/>
        <v>128</v>
      </c>
      <c r="K243" s="8">
        <f t="shared" si="13"/>
        <v>8.9600000000000009</v>
      </c>
      <c r="L243" s="8">
        <f t="shared" si="14"/>
        <v>136.96</v>
      </c>
      <c r="M243" s="8">
        <f t="shared" si="15"/>
        <v>1236.92</v>
      </c>
      <c r="N243" s="33">
        <v>1236.92</v>
      </c>
      <c r="O243" s="1">
        <v>1</v>
      </c>
      <c r="AB243" s="1"/>
    </row>
    <row r="244" spans="1:28" ht="24" customHeight="1" x14ac:dyDescent="0.4">
      <c r="A244" s="2">
        <v>240</v>
      </c>
      <c r="B244" s="3">
        <v>6030001613</v>
      </c>
      <c r="C244" s="26" t="s">
        <v>3153</v>
      </c>
      <c r="D244" s="5" t="s">
        <v>3154</v>
      </c>
      <c r="E244" s="5" t="s">
        <v>3155</v>
      </c>
      <c r="F244" s="4" t="s">
        <v>3363</v>
      </c>
      <c r="G244" s="46">
        <v>350.96</v>
      </c>
      <c r="H244" s="125">
        <v>8</v>
      </c>
      <c r="I244" s="127">
        <v>4</v>
      </c>
      <c r="J244" s="8">
        <f t="shared" si="12"/>
        <v>32</v>
      </c>
      <c r="K244" s="8">
        <f t="shared" si="13"/>
        <v>2.2400000000000002</v>
      </c>
      <c r="L244" s="8">
        <f t="shared" si="14"/>
        <v>34.24</v>
      </c>
      <c r="M244" s="8">
        <f t="shared" si="15"/>
        <v>385.2</v>
      </c>
      <c r="N244" s="33">
        <v>385.2</v>
      </c>
      <c r="O244" s="1">
        <v>0</v>
      </c>
      <c r="AB244" s="1"/>
    </row>
    <row r="245" spans="1:28" ht="24" customHeight="1" x14ac:dyDescent="0.4">
      <c r="A245" s="30">
        <v>241</v>
      </c>
      <c r="B245" s="3">
        <v>6030001614</v>
      </c>
      <c r="C245" s="26" t="s">
        <v>3156</v>
      </c>
      <c r="D245" s="5" t="s">
        <v>3157</v>
      </c>
      <c r="E245" s="5" t="s">
        <v>3158</v>
      </c>
      <c r="F245" s="4" t="s">
        <v>3351</v>
      </c>
      <c r="G245" s="46">
        <v>3937.6</v>
      </c>
      <c r="H245" s="125">
        <v>214</v>
      </c>
      <c r="I245" s="7">
        <v>4</v>
      </c>
      <c r="J245" s="8">
        <f t="shared" si="12"/>
        <v>856</v>
      </c>
      <c r="K245" s="8">
        <f t="shared" si="13"/>
        <v>59.920000000000009</v>
      </c>
      <c r="L245" s="8">
        <f t="shared" si="14"/>
        <v>915.92</v>
      </c>
      <c r="M245" s="8">
        <f t="shared" si="15"/>
        <v>4853.5199999999995</v>
      </c>
      <c r="N245" s="33">
        <v>4853.5200000000004</v>
      </c>
      <c r="O245" s="1">
        <v>1</v>
      </c>
      <c r="AB245" s="1"/>
    </row>
    <row r="246" spans="1:28" ht="24" customHeight="1" x14ac:dyDescent="0.4">
      <c r="A246" s="2">
        <v>242</v>
      </c>
      <c r="B246" s="3">
        <v>6030001615</v>
      </c>
      <c r="C246" s="26" t="s">
        <v>3159</v>
      </c>
      <c r="D246" s="5" t="s">
        <v>3160</v>
      </c>
      <c r="E246" s="5" t="s">
        <v>3161</v>
      </c>
      <c r="F246" s="4" t="s">
        <v>2592</v>
      </c>
      <c r="G246" s="46">
        <v>0</v>
      </c>
      <c r="H246" s="125">
        <v>84</v>
      </c>
      <c r="I246" s="127">
        <v>4</v>
      </c>
      <c r="J246" s="8">
        <f t="shared" si="12"/>
        <v>336</v>
      </c>
      <c r="K246" s="8">
        <f t="shared" si="13"/>
        <v>23.520000000000003</v>
      </c>
      <c r="L246" s="8">
        <f t="shared" si="14"/>
        <v>359.52</v>
      </c>
      <c r="M246" s="8">
        <f t="shared" si="15"/>
        <v>359.52</v>
      </c>
      <c r="N246" s="33">
        <v>359.52</v>
      </c>
      <c r="O246" s="1">
        <v>0</v>
      </c>
      <c r="AB246" s="1"/>
    </row>
    <row r="247" spans="1:28" ht="24" customHeight="1" x14ac:dyDescent="0.4">
      <c r="A247" s="30">
        <v>243</v>
      </c>
      <c r="B247" s="3">
        <v>6030001616</v>
      </c>
      <c r="C247" s="26" t="s">
        <v>3162</v>
      </c>
      <c r="D247" s="5" t="s">
        <v>3163</v>
      </c>
      <c r="E247" s="5" t="s">
        <v>3164</v>
      </c>
      <c r="F247" s="4" t="s">
        <v>3397</v>
      </c>
      <c r="G247" s="46">
        <v>505.04</v>
      </c>
      <c r="H247" s="125">
        <v>2</v>
      </c>
      <c r="I247" s="7">
        <v>4</v>
      </c>
      <c r="J247" s="8">
        <f t="shared" si="12"/>
        <v>8</v>
      </c>
      <c r="K247" s="8">
        <f t="shared" si="13"/>
        <v>0.56000000000000005</v>
      </c>
      <c r="L247" s="8">
        <f t="shared" si="14"/>
        <v>8.56</v>
      </c>
      <c r="M247" s="8">
        <f t="shared" si="15"/>
        <v>513.6</v>
      </c>
      <c r="N247" s="33">
        <v>513.6</v>
      </c>
      <c r="O247" s="1">
        <v>1</v>
      </c>
      <c r="AB247" s="1"/>
    </row>
    <row r="248" spans="1:28" ht="24" customHeight="1" x14ac:dyDescent="0.4">
      <c r="A248" s="2">
        <v>244</v>
      </c>
      <c r="B248" s="3">
        <v>6030001617</v>
      </c>
      <c r="C248" s="3" t="s">
        <v>3165</v>
      </c>
      <c r="D248" s="5" t="s">
        <v>3166</v>
      </c>
      <c r="E248" s="5" t="s">
        <v>3167</v>
      </c>
      <c r="F248" s="4" t="s">
        <v>3255</v>
      </c>
      <c r="G248" s="46">
        <v>680.52</v>
      </c>
      <c r="H248" s="125">
        <v>0</v>
      </c>
      <c r="I248" s="127">
        <v>4</v>
      </c>
      <c r="J248" s="8">
        <f t="shared" si="12"/>
        <v>0</v>
      </c>
      <c r="K248" s="8">
        <f t="shared" si="13"/>
        <v>0</v>
      </c>
      <c r="L248" s="8">
        <f t="shared" si="14"/>
        <v>0</v>
      </c>
      <c r="M248" s="8">
        <f t="shared" si="15"/>
        <v>680.52</v>
      </c>
      <c r="N248" s="33">
        <v>680.52</v>
      </c>
      <c r="O248" s="1">
        <v>0</v>
      </c>
      <c r="AB248" s="1"/>
    </row>
    <row r="249" spans="1:28" ht="24" customHeight="1" x14ac:dyDescent="0.4">
      <c r="A249" s="30">
        <v>245</v>
      </c>
      <c r="B249" s="3">
        <v>6030001618</v>
      </c>
      <c r="C249" s="26" t="s">
        <v>3168</v>
      </c>
      <c r="D249" s="5" t="s">
        <v>3169</v>
      </c>
      <c r="E249" s="5" t="s">
        <v>3170</v>
      </c>
      <c r="F249" s="4" t="s">
        <v>69</v>
      </c>
      <c r="G249" s="46">
        <v>0</v>
      </c>
      <c r="H249" s="125">
        <v>52</v>
      </c>
      <c r="I249" s="7">
        <v>4</v>
      </c>
      <c r="J249" s="8">
        <f t="shared" si="12"/>
        <v>208</v>
      </c>
      <c r="K249" s="8">
        <f t="shared" si="13"/>
        <v>14.560000000000002</v>
      </c>
      <c r="L249" s="8">
        <f t="shared" si="14"/>
        <v>222.56</v>
      </c>
      <c r="M249" s="8">
        <f t="shared" si="15"/>
        <v>222.56</v>
      </c>
      <c r="N249" s="33">
        <v>222.56</v>
      </c>
      <c r="O249" s="1">
        <v>1</v>
      </c>
      <c r="AB249" s="1"/>
    </row>
    <row r="250" spans="1:28" ht="24" customHeight="1" x14ac:dyDescent="0.4">
      <c r="A250" s="2">
        <v>246</v>
      </c>
      <c r="B250" s="3">
        <v>6030001619</v>
      </c>
      <c r="C250" s="26" t="s">
        <v>3171</v>
      </c>
      <c r="D250" s="5" t="s">
        <v>3172</v>
      </c>
      <c r="E250" s="5" t="s">
        <v>3173</v>
      </c>
      <c r="F250" s="4" t="s">
        <v>3353</v>
      </c>
      <c r="G250" s="46">
        <v>2341.16</v>
      </c>
      <c r="H250" s="125">
        <v>48</v>
      </c>
      <c r="I250" s="127">
        <v>4</v>
      </c>
      <c r="J250" s="8">
        <f t="shared" si="12"/>
        <v>192</v>
      </c>
      <c r="K250" s="8">
        <f t="shared" si="13"/>
        <v>13.440000000000001</v>
      </c>
      <c r="L250" s="8">
        <f t="shared" si="14"/>
        <v>205.44</v>
      </c>
      <c r="M250" s="8">
        <f t="shared" si="15"/>
        <v>2546.6</v>
      </c>
      <c r="N250" s="33">
        <v>2546.6</v>
      </c>
      <c r="O250" s="1">
        <v>0</v>
      </c>
      <c r="AB250" s="1"/>
    </row>
    <row r="251" spans="1:28" ht="24" customHeight="1" x14ac:dyDescent="0.4">
      <c r="A251" s="30">
        <v>247</v>
      </c>
      <c r="B251" s="3">
        <v>6030001620</v>
      </c>
      <c r="C251" s="26" t="s">
        <v>3174</v>
      </c>
      <c r="D251" s="5" t="s">
        <v>3175</v>
      </c>
      <c r="E251" s="5" t="s">
        <v>3176</v>
      </c>
      <c r="F251" s="4" t="s">
        <v>3347</v>
      </c>
      <c r="G251" s="46">
        <v>5324.32</v>
      </c>
      <c r="H251" s="125">
        <v>156</v>
      </c>
      <c r="I251" s="7">
        <v>4</v>
      </c>
      <c r="J251" s="8">
        <f t="shared" si="12"/>
        <v>624</v>
      </c>
      <c r="K251" s="8">
        <f t="shared" si="13"/>
        <v>43.680000000000007</v>
      </c>
      <c r="L251" s="8">
        <f t="shared" si="14"/>
        <v>667.68</v>
      </c>
      <c r="M251" s="8">
        <f t="shared" si="15"/>
        <v>5992</v>
      </c>
      <c r="N251" s="33">
        <v>5992</v>
      </c>
      <c r="O251" s="1">
        <v>1</v>
      </c>
      <c r="AB251" s="1"/>
    </row>
    <row r="252" spans="1:28" ht="24" customHeight="1" x14ac:dyDescent="0.4">
      <c r="A252" s="2">
        <v>248</v>
      </c>
      <c r="B252" s="3">
        <v>6030001621</v>
      </c>
      <c r="C252" s="26" t="s">
        <v>3177</v>
      </c>
      <c r="D252" s="5" t="s">
        <v>3178</v>
      </c>
      <c r="E252" s="5" t="s">
        <v>3179</v>
      </c>
      <c r="F252" s="4" t="s">
        <v>3347</v>
      </c>
      <c r="G252" s="46">
        <v>1575.04</v>
      </c>
      <c r="H252" s="125">
        <v>35</v>
      </c>
      <c r="I252" s="127">
        <v>4</v>
      </c>
      <c r="J252" s="8">
        <f t="shared" si="12"/>
        <v>140</v>
      </c>
      <c r="K252" s="8">
        <f t="shared" si="13"/>
        <v>9.8000000000000007</v>
      </c>
      <c r="L252" s="8">
        <f t="shared" si="14"/>
        <v>149.80000000000001</v>
      </c>
      <c r="M252" s="8">
        <f t="shared" si="15"/>
        <v>1724.84</v>
      </c>
      <c r="N252" s="33">
        <v>1724.84</v>
      </c>
      <c r="O252" s="1">
        <v>0</v>
      </c>
      <c r="AB252" s="1"/>
    </row>
    <row r="253" spans="1:28" ht="24" customHeight="1" x14ac:dyDescent="0.4">
      <c r="A253" s="30">
        <v>249</v>
      </c>
      <c r="B253" s="3">
        <v>6030001622</v>
      </c>
      <c r="C253" s="26" t="s">
        <v>3180</v>
      </c>
      <c r="D253" s="5" t="s">
        <v>3181</v>
      </c>
      <c r="E253" s="5" t="s">
        <v>3182</v>
      </c>
      <c r="F253" s="4" t="s">
        <v>3347</v>
      </c>
      <c r="G253" s="46">
        <v>547.84</v>
      </c>
      <c r="H253" s="125">
        <v>9</v>
      </c>
      <c r="I253" s="7">
        <v>4</v>
      </c>
      <c r="J253" s="8">
        <f t="shared" si="12"/>
        <v>36</v>
      </c>
      <c r="K253" s="8">
        <f t="shared" si="13"/>
        <v>2.5200000000000005</v>
      </c>
      <c r="L253" s="8">
        <f t="shared" si="14"/>
        <v>38.520000000000003</v>
      </c>
      <c r="M253" s="8">
        <f t="shared" si="15"/>
        <v>586.36</v>
      </c>
      <c r="N253" s="33">
        <v>586.36</v>
      </c>
      <c r="O253" s="1">
        <v>1</v>
      </c>
      <c r="AB253" s="1"/>
    </row>
    <row r="254" spans="1:28" ht="24" customHeight="1" x14ac:dyDescent="0.4">
      <c r="A254" s="2">
        <v>250</v>
      </c>
      <c r="B254" s="3">
        <v>6030001623</v>
      </c>
      <c r="C254" s="26" t="s">
        <v>3183</v>
      </c>
      <c r="D254" s="5" t="s">
        <v>3184</v>
      </c>
      <c r="E254" s="5" t="s">
        <v>3185</v>
      </c>
      <c r="F254" s="4" t="s">
        <v>3363</v>
      </c>
      <c r="G254" s="46">
        <v>479.36</v>
      </c>
      <c r="H254" s="125">
        <v>27</v>
      </c>
      <c r="I254" s="127">
        <v>4</v>
      </c>
      <c r="J254" s="8">
        <f t="shared" si="12"/>
        <v>108</v>
      </c>
      <c r="K254" s="8">
        <f t="shared" si="13"/>
        <v>7.5600000000000005</v>
      </c>
      <c r="L254" s="8">
        <f t="shared" si="14"/>
        <v>115.56</v>
      </c>
      <c r="M254" s="8">
        <f t="shared" si="15"/>
        <v>594.92000000000007</v>
      </c>
      <c r="N254" s="33">
        <v>594.91999999999996</v>
      </c>
      <c r="O254" s="1">
        <v>0</v>
      </c>
      <c r="AB254" s="1"/>
    </row>
    <row r="255" spans="1:28" ht="24" customHeight="1" x14ac:dyDescent="0.4">
      <c r="A255" s="30">
        <v>251</v>
      </c>
      <c r="B255" s="3">
        <v>6030001624</v>
      </c>
      <c r="C255" s="26" t="s">
        <v>3186</v>
      </c>
      <c r="D255" s="5" t="s">
        <v>3187</v>
      </c>
      <c r="E255" s="5" t="s">
        <v>3188</v>
      </c>
      <c r="F255" s="4" t="s">
        <v>3357</v>
      </c>
      <c r="G255" s="46">
        <v>10687.16</v>
      </c>
      <c r="H255" s="125">
        <v>166</v>
      </c>
      <c r="I255" s="7">
        <v>4</v>
      </c>
      <c r="J255" s="8">
        <f t="shared" si="12"/>
        <v>664</v>
      </c>
      <c r="K255" s="8">
        <f t="shared" si="13"/>
        <v>46.480000000000004</v>
      </c>
      <c r="L255" s="8">
        <f t="shared" si="14"/>
        <v>710.48</v>
      </c>
      <c r="M255" s="8">
        <f t="shared" si="15"/>
        <v>11397.64</v>
      </c>
      <c r="N255" s="33">
        <v>11397.64</v>
      </c>
      <c r="O255" s="1">
        <v>1</v>
      </c>
      <c r="AB255" s="1"/>
    </row>
    <row r="256" spans="1:28" ht="24" customHeight="1" x14ac:dyDescent="0.4">
      <c r="A256" s="2">
        <v>252</v>
      </c>
      <c r="B256" s="3">
        <v>6030001625</v>
      </c>
      <c r="C256" s="4" t="s">
        <v>3189</v>
      </c>
      <c r="D256" s="5" t="s">
        <v>2040</v>
      </c>
      <c r="E256" s="5" t="s">
        <v>3190</v>
      </c>
      <c r="F256" s="4" t="s">
        <v>69</v>
      </c>
      <c r="G256" s="46">
        <v>0</v>
      </c>
      <c r="H256" s="125">
        <v>4</v>
      </c>
      <c r="I256" s="127">
        <v>4</v>
      </c>
      <c r="J256" s="8">
        <f t="shared" si="12"/>
        <v>16</v>
      </c>
      <c r="K256" s="8">
        <f t="shared" si="13"/>
        <v>1.1200000000000001</v>
      </c>
      <c r="L256" s="8">
        <f t="shared" si="14"/>
        <v>17.12</v>
      </c>
      <c r="M256" s="8">
        <f t="shared" si="15"/>
        <v>17.12</v>
      </c>
      <c r="N256" s="33">
        <v>17.12</v>
      </c>
      <c r="O256" s="1">
        <v>0</v>
      </c>
      <c r="AB256" s="1"/>
    </row>
    <row r="257" spans="1:28" ht="24" customHeight="1" x14ac:dyDescent="0.4">
      <c r="A257" s="30">
        <v>253</v>
      </c>
      <c r="B257" s="3">
        <v>6030001626</v>
      </c>
      <c r="C257" s="26" t="s">
        <v>3191</v>
      </c>
      <c r="D257" s="5" t="s">
        <v>3192</v>
      </c>
      <c r="E257" s="5" t="s">
        <v>3193</v>
      </c>
      <c r="F257" s="4" t="s">
        <v>3194</v>
      </c>
      <c r="G257" s="46">
        <v>4.28</v>
      </c>
      <c r="H257" s="125">
        <v>0</v>
      </c>
      <c r="I257" s="7">
        <v>4</v>
      </c>
      <c r="J257" s="8">
        <f t="shared" si="12"/>
        <v>0</v>
      </c>
      <c r="K257" s="8">
        <f t="shared" si="13"/>
        <v>0</v>
      </c>
      <c r="L257" s="8">
        <f t="shared" si="14"/>
        <v>0</v>
      </c>
      <c r="M257" s="8">
        <f t="shared" si="15"/>
        <v>4.28</v>
      </c>
      <c r="N257" s="33">
        <v>4.28</v>
      </c>
      <c r="O257" s="1">
        <v>1</v>
      </c>
      <c r="AB257" s="1"/>
    </row>
    <row r="258" spans="1:28" ht="24" customHeight="1" x14ac:dyDescent="0.4">
      <c r="A258" s="2">
        <v>254</v>
      </c>
      <c r="B258" s="3">
        <v>6030001627</v>
      </c>
      <c r="C258" s="26" t="s">
        <v>3195</v>
      </c>
      <c r="D258" s="5" t="s">
        <v>3196</v>
      </c>
      <c r="E258" s="5" t="s">
        <v>3197</v>
      </c>
      <c r="F258" s="4" t="s">
        <v>3356</v>
      </c>
      <c r="G258" s="46">
        <v>6796.64</v>
      </c>
      <c r="H258" s="125">
        <v>111</v>
      </c>
      <c r="I258" s="127">
        <v>4</v>
      </c>
      <c r="J258" s="8">
        <f t="shared" si="12"/>
        <v>444</v>
      </c>
      <c r="K258" s="8">
        <f t="shared" si="13"/>
        <v>31.080000000000002</v>
      </c>
      <c r="L258" s="8">
        <f t="shared" si="14"/>
        <v>475.08</v>
      </c>
      <c r="M258" s="8">
        <f t="shared" si="15"/>
        <v>7271.72</v>
      </c>
      <c r="N258" s="33">
        <v>7271.72</v>
      </c>
      <c r="O258" s="1">
        <v>0</v>
      </c>
      <c r="AB258" s="1"/>
    </row>
    <row r="259" spans="1:28" ht="24" customHeight="1" x14ac:dyDescent="0.4">
      <c r="A259" s="30">
        <v>255</v>
      </c>
      <c r="B259" s="3">
        <v>6030001628</v>
      </c>
      <c r="C259" s="26" t="s">
        <v>3198</v>
      </c>
      <c r="D259" s="5" t="s">
        <v>3199</v>
      </c>
      <c r="E259" s="5" t="s">
        <v>3200</v>
      </c>
      <c r="F259" s="4" t="s">
        <v>69</v>
      </c>
      <c r="G259" s="46">
        <v>0</v>
      </c>
      <c r="H259" s="125">
        <v>45</v>
      </c>
      <c r="I259" s="7">
        <v>4</v>
      </c>
      <c r="J259" s="8">
        <f t="shared" si="12"/>
        <v>180</v>
      </c>
      <c r="K259" s="8">
        <f t="shared" si="13"/>
        <v>12.600000000000001</v>
      </c>
      <c r="L259" s="8">
        <f t="shared" si="14"/>
        <v>192.6</v>
      </c>
      <c r="M259" s="8">
        <f t="shared" si="15"/>
        <v>192.6</v>
      </c>
      <c r="N259" s="33">
        <v>192.6</v>
      </c>
      <c r="O259" s="1">
        <v>1</v>
      </c>
      <c r="AB259" s="1"/>
    </row>
    <row r="260" spans="1:28" ht="24" customHeight="1" x14ac:dyDescent="0.4">
      <c r="A260" s="2">
        <v>256</v>
      </c>
      <c r="B260" s="3">
        <v>6030001629</v>
      </c>
      <c r="C260" s="26" t="s">
        <v>3201</v>
      </c>
      <c r="D260" s="5" t="s">
        <v>1266</v>
      </c>
      <c r="E260" s="5" t="s">
        <v>3202</v>
      </c>
      <c r="F260" s="4" t="s">
        <v>3347</v>
      </c>
      <c r="G260" s="46">
        <v>3376.92</v>
      </c>
      <c r="H260" s="125">
        <v>42</v>
      </c>
      <c r="I260" s="127">
        <v>4</v>
      </c>
      <c r="J260" s="8">
        <f t="shared" si="12"/>
        <v>168</v>
      </c>
      <c r="K260" s="8">
        <f t="shared" si="13"/>
        <v>11.760000000000002</v>
      </c>
      <c r="L260" s="8">
        <f t="shared" si="14"/>
        <v>179.76</v>
      </c>
      <c r="M260" s="8">
        <f t="shared" si="15"/>
        <v>3556.6800000000003</v>
      </c>
      <c r="N260" s="33">
        <v>3556.68</v>
      </c>
      <c r="O260" s="1">
        <v>0</v>
      </c>
      <c r="AB260" s="1"/>
    </row>
    <row r="261" spans="1:28" ht="24" customHeight="1" x14ac:dyDescent="0.4">
      <c r="A261" s="30">
        <v>257</v>
      </c>
      <c r="B261" s="3">
        <v>6030001630</v>
      </c>
      <c r="C261" s="26" t="s">
        <v>3203</v>
      </c>
      <c r="D261" s="5" t="s">
        <v>3204</v>
      </c>
      <c r="E261" s="5" t="s">
        <v>3205</v>
      </c>
      <c r="F261" s="4" t="s">
        <v>3363</v>
      </c>
      <c r="G261" s="46">
        <v>663.4</v>
      </c>
      <c r="H261" s="125">
        <v>60</v>
      </c>
      <c r="I261" s="7">
        <v>4</v>
      </c>
      <c r="J261" s="8">
        <f t="shared" si="12"/>
        <v>240</v>
      </c>
      <c r="K261" s="8">
        <f t="shared" si="13"/>
        <v>16.8</v>
      </c>
      <c r="L261" s="8">
        <f t="shared" si="14"/>
        <v>256.8</v>
      </c>
      <c r="M261" s="8">
        <f t="shared" si="15"/>
        <v>920.2</v>
      </c>
      <c r="N261" s="33">
        <v>920.2</v>
      </c>
      <c r="O261" s="1">
        <v>1</v>
      </c>
      <c r="AB261" s="1"/>
    </row>
    <row r="262" spans="1:28" ht="24" customHeight="1" x14ac:dyDescent="0.4">
      <c r="A262" s="2">
        <v>258</v>
      </c>
      <c r="B262" s="3">
        <v>6030001631</v>
      </c>
      <c r="C262" s="26" t="s">
        <v>3206</v>
      </c>
      <c r="D262" s="5" t="s">
        <v>2194</v>
      </c>
      <c r="E262" s="5" t="s">
        <v>3207</v>
      </c>
      <c r="F262" s="4" t="s">
        <v>3352</v>
      </c>
      <c r="G262" s="46">
        <v>171.2</v>
      </c>
      <c r="H262" s="125">
        <v>20</v>
      </c>
      <c r="I262" s="127">
        <v>4</v>
      </c>
      <c r="J262" s="8">
        <f t="shared" si="12"/>
        <v>80</v>
      </c>
      <c r="K262" s="8">
        <f t="shared" si="13"/>
        <v>5.6000000000000005</v>
      </c>
      <c r="L262" s="8">
        <f t="shared" si="14"/>
        <v>85.6</v>
      </c>
      <c r="M262" s="8">
        <f t="shared" si="15"/>
        <v>256.79999999999995</v>
      </c>
      <c r="N262" s="33">
        <v>256.8</v>
      </c>
      <c r="O262" s="1">
        <v>0</v>
      </c>
      <c r="AB262" s="1"/>
    </row>
    <row r="263" spans="1:28" ht="24" customHeight="1" x14ac:dyDescent="0.4">
      <c r="A263" s="30">
        <v>259</v>
      </c>
      <c r="B263" s="3">
        <v>6030001632</v>
      </c>
      <c r="C263" s="26" t="s">
        <v>3208</v>
      </c>
      <c r="D263" s="5" t="s">
        <v>52</v>
      </c>
      <c r="E263" s="5" t="s">
        <v>3209</v>
      </c>
      <c r="F263" s="4" t="s">
        <v>3352</v>
      </c>
      <c r="G263" s="46">
        <v>410.88</v>
      </c>
      <c r="H263" s="125">
        <v>99</v>
      </c>
      <c r="I263" s="7">
        <v>4</v>
      </c>
      <c r="J263" s="8">
        <f t="shared" ref="J263:J275" si="16">H263*I263</f>
        <v>396</v>
      </c>
      <c r="K263" s="8">
        <f t="shared" ref="K263:K275" si="17">J263*7%</f>
        <v>27.720000000000002</v>
      </c>
      <c r="L263" s="8">
        <f t="shared" ref="L263:L275" si="18">ROUNDUP(J263+K263,2)</f>
        <v>423.72</v>
      </c>
      <c r="M263" s="8">
        <f t="shared" ref="M263:M275" si="19">SUM(G263+L263)</f>
        <v>834.6</v>
      </c>
      <c r="N263" s="33">
        <v>834.6</v>
      </c>
      <c r="O263" s="1">
        <v>1</v>
      </c>
      <c r="AB263" s="1"/>
    </row>
    <row r="264" spans="1:28" ht="24" customHeight="1" x14ac:dyDescent="0.4">
      <c r="A264" s="2">
        <v>260</v>
      </c>
      <c r="B264" s="3">
        <v>6030001633</v>
      </c>
      <c r="C264" s="26" t="s">
        <v>2587</v>
      </c>
      <c r="D264" s="5" t="s">
        <v>2588</v>
      </c>
      <c r="E264" s="5" t="s">
        <v>3325</v>
      </c>
      <c r="F264" s="4" t="s">
        <v>3347</v>
      </c>
      <c r="G264" s="46">
        <v>5726.64</v>
      </c>
      <c r="H264" s="125">
        <v>109</v>
      </c>
      <c r="I264" s="127">
        <v>4</v>
      </c>
      <c r="J264" s="8">
        <f t="shared" si="16"/>
        <v>436</v>
      </c>
      <c r="K264" s="8">
        <f t="shared" si="17"/>
        <v>30.520000000000003</v>
      </c>
      <c r="L264" s="8">
        <f t="shared" si="18"/>
        <v>466.52</v>
      </c>
      <c r="M264" s="8">
        <f t="shared" si="19"/>
        <v>6193.16</v>
      </c>
      <c r="N264" s="33">
        <v>6193.16</v>
      </c>
      <c r="O264" s="1">
        <v>0</v>
      </c>
      <c r="AB264" s="1"/>
    </row>
    <row r="265" spans="1:28" ht="24" customHeight="1" x14ac:dyDescent="0.4">
      <c r="A265" s="30">
        <v>261</v>
      </c>
      <c r="B265" s="3">
        <v>6030001634</v>
      </c>
      <c r="C265" s="26" t="s">
        <v>3210</v>
      </c>
      <c r="D265" s="5" t="s">
        <v>3211</v>
      </c>
      <c r="E265" s="5" t="s">
        <v>3212</v>
      </c>
      <c r="F265" s="4" t="s">
        <v>3347</v>
      </c>
      <c r="G265" s="46">
        <v>3462.52</v>
      </c>
      <c r="H265" s="125">
        <v>66</v>
      </c>
      <c r="I265" s="7">
        <v>4</v>
      </c>
      <c r="J265" s="8">
        <f t="shared" si="16"/>
        <v>264</v>
      </c>
      <c r="K265" s="8">
        <f t="shared" si="17"/>
        <v>18.48</v>
      </c>
      <c r="L265" s="8">
        <f t="shared" si="18"/>
        <v>282.48</v>
      </c>
      <c r="M265" s="8">
        <f t="shared" si="19"/>
        <v>3745</v>
      </c>
      <c r="N265" s="33">
        <v>3745</v>
      </c>
      <c r="O265" s="1">
        <v>1</v>
      </c>
      <c r="AB265" s="1"/>
    </row>
    <row r="266" spans="1:28" ht="24" customHeight="1" x14ac:dyDescent="0.4">
      <c r="A266" s="2">
        <v>262</v>
      </c>
      <c r="B266" s="3">
        <v>6030001635</v>
      </c>
      <c r="C266" s="26" t="s">
        <v>3213</v>
      </c>
      <c r="D266" s="5" t="s">
        <v>540</v>
      </c>
      <c r="E266" s="5" t="s">
        <v>3214</v>
      </c>
      <c r="F266" s="4" t="s">
        <v>69</v>
      </c>
      <c r="G266" s="46">
        <v>0</v>
      </c>
      <c r="H266" s="125">
        <v>7</v>
      </c>
      <c r="I266" s="127">
        <v>4</v>
      </c>
      <c r="J266" s="8">
        <f t="shared" si="16"/>
        <v>28</v>
      </c>
      <c r="K266" s="8">
        <f t="shared" si="17"/>
        <v>1.9600000000000002</v>
      </c>
      <c r="L266" s="8">
        <f t="shared" si="18"/>
        <v>29.96</v>
      </c>
      <c r="M266" s="8">
        <f t="shared" si="19"/>
        <v>29.96</v>
      </c>
      <c r="N266" s="33">
        <v>29.96</v>
      </c>
      <c r="O266" s="1">
        <v>0</v>
      </c>
      <c r="AB266" s="1"/>
    </row>
    <row r="267" spans="1:28" ht="24" customHeight="1" x14ac:dyDescent="0.4">
      <c r="A267" s="30">
        <v>263</v>
      </c>
      <c r="B267" s="3">
        <v>6030001636</v>
      </c>
      <c r="C267" s="26" t="s">
        <v>3215</v>
      </c>
      <c r="D267" s="5" t="s">
        <v>3216</v>
      </c>
      <c r="E267" s="5" t="s">
        <v>3217</v>
      </c>
      <c r="F267" s="4" t="s">
        <v>3376</v>
      </c>
      <c r="G267" s="46">
        <v>1219.8</v>
      </c>
      <c r="H267" s="125">
        <v>25</v>
      </c>
      <c r="I267" s="7">
        <v>4</v>
      </c>
      <c r="J267" s="8">
        <f t="shared" si="16"/>
        <v>100</v>
      </c>
      <c r="K267" s="8">
        <f t="shared" si="17"/>
        <v>7.0000000000000009</v>
      </c>
      <c r="L267" s="8">
        <f t="shared" si="18"/>
        <v>107</v>
      </c>
      <c r="M267" s="8">
        <f t="shared" si="19"/>
        <v>1326.8</v>
      </c>
      <c r="N267" s="33">
        <v>1326.8</v>
      </c>
      <c r="O267" s="1">
        <v>1</v>
      </c>
      <c r="AB267" s="1"/>
    </row>
    <row r="268" spans="1:28" ht="24" customHeight="1" x14ac:dyDescent="0.4">
      <c r="A268" s="2">
        <v>264</v>
      </c>
      <c r="B268" s="3">
        <v>6030001637</v>
      </c>
      <c r="C268" s="26" t="s">
        <v>3218</v>
      </c>
      <c r="D268" s="5" t="s">
        <v>3219</v>
      </c>
      <c r="E268" s="5" t="s">
        <v>1192</v>
      </c>
      <c r="F268" s="4" t="s">
        <v>3347</v>
      </c>
      <c r="G268" s="46">
        <v>1729.12</v>
      </c>
      <c r="H268" s="125">
        <v>26</v>
      </c>
      <c r="I268" s="127">
        <v>4</v>
      </c>
      <c r="J268" s="8">
        <f t="shared" si="16"/>
        <v>104</v>
      </c>
      <c r="K268" s="8">
        <f t="shared" si="17"/>
        <v>7.2800000000000011</v>
      </c>
      <c r="L268" s="8">
        <f t="shared" si="18"/>
        <v>111.28</v>
      </c>
      <c r="M268" s="8">
        <f t="shared" si="19"/>
        <v>1840.3999999999999</v>
      </c>
      <c r="N268" s="33">
        <v>1840.4</v>
      </c>
      <c r="O268" s="1">
        <v>0</v>
      </c>
      <c r="AB268" s="1"/>
    </row>
    <row r="269" spans="1:28" ht="24" customHeight="1" x14ac:dyDescent="0.4">
      <c r="A269" s="30">
        <v>265</v>
      </c>
      <c r="B269" s="3">
        <v>6030001638</v>
      </c>
      <c r="C269" s="4" t="s">
        <v>3220</v>
      </c>
      <c r="D269" s="5" t="s">
        <v>3221</v>
      </c>
      <c r="E269" s="5" t="s">
        <v>3222</v>
      </c>
      <c r="F269" s="4" t="s">
        <v>3352</v>
      </c>
      <c r="G269" s="46">
        <v>124.12</v>
      </c>
      <c r="H269" s="125">
        <v>39</v>
      </c>
      <c r="I269" s="7">
        <v>4</v>
      </c>
      <c r="J269" s="8">
        <f t="shared" si="16"/>
        <v>156</v>
      </c>
      <c r="K269" s="8">
        <f t="shared" si="17"/>
        <v>10.920000000000002</v>
      </c>
      <c r="L269" s="8">
        <f t="shared" si="18"/>
        <v>166.92</v>
      </c>
      <c r="M269" s="8">
        <f t="shared" si="19"/>
        <v>291.03999999999996</v>
      </c>
      <c r="N269" s="33">
        <v>291.04000000000002</v>
      </c>
      <c r="O269" s="1">
        <v>1</v>
      </c>
      <c r="AB269" s="1"/>
    </row>
    <row r="270" spans="1:28" ht="24" customHeight="1" x14ac:dyDescent="0.4">
      <c r="A270" s="2">
        <v>266</v>
      </c>
      <c r="B270" s="3">
        <v>6030001639</v>
      </c>
      <c r="C270" s="2" t="s">
        <v>3223</v>
      </c>
      <c r="D270" s="5" t="s">
        <v>3326</v>
      </c>
      <c r="E270" s="5" t="s">
        <v>3224</v>
      </c>
      <c r="F270" s="4" t="s">
        <v>69</v>
      </c>
      <c r="G270" s="46">
        <v>0</v>
      </c>
      <c r="H270" s="125">
        <v>13</v>
      </c>
      <c r="I270" s="127">
        <v>4</v>
      </c>
      <c r="J270" s="8">
        <f t="shared" si="16"/>
        <v>52</v>
      </c>
      <c r="K270" s="8">
        <f t="shared" si="17"/>
        <v>3.6400000000000006</v>
      </c>
      <c r="L270" s="8">
        <f t="shared" si="18"/>
        <v>55.64</v>
      </c>
      <c r="M270" s="8">
        <f t="shared" si="19"/>
        <v>55.64</v>
      </c>
      <c r="N270" s="33">
        <v>55.64</v>
      </c>
      <c r="O270" s="1">
        <v>0</v>
      </c>
      <c r="AB270" s="1"/>
    </row>
    <row r="271" spans="1:28" ht="24" customHeight="1" x14ac:dyDescent="0.4">
      <c r="A271" s="30">
        <v>267</v>
      </c>
      <c r="B271" s="3">
        <v>6030001640</v>
      </c>
      <c r="C271" s="6" t="s">
        <v>3225</v>
      </c>
      <c r="D271" s="5" t="s">
        <v>3226</v>
      </c>
      <c r="E271" s="5" t="s">
        <v>3227</v>
      </c>
      <c r="F271" s="4" t="s">
        <v>2592</v>
      </c>
      <c r="G271" s="46">
        <v>0</v>
      </c>
      <c r="H271" s="125">
        <v>28</v>
      </c>
      <c r="I271" s="7">
        <v>4</v>
      </c>
      <c r="J271" s="8">
        <f t="shared" si="16"/>
        <v>112</v>
      </c>
      <c r="K271" s="8">
        <f t="shared" si="17"/>
        <v>7.8400000000000007</v>
      </c>
      <c r="L271" s="8">
        <f t="shared" si="18"/>
        <v>119.84</v>
      </c>
      <c r="M271" s="8">
        <f t="shared" si="19"/>
        <v>119.84</v>
      </c>
      <c r="N271" s="33">
        <v>119.84</v>
      </c>
      <c r="O271" s="1">
        <v>1</v>
      </c>
      <c r="AB271" s="1"/>
    </row>
    <row r="272" spans="1:28" ht="24" customHeight="1" x14ac:dyDescent="0.4">
      <c r="A272" s="2">
        <v>268</v>
      </c>
      <c r="B272" s="3">
        <v>6030001641</v>
      </c>
      <c r="C272" s="6" t="s">
        <v>3228</v>
      </c>
      <c r="D272" s="5" t="s">
        <v>3229</v>
      </c>
      <c r="E272" s="5" t="s">
        <v>3230</v>
      </c>
      <c r="F272" s="2" t="s">
        <v>3347</v>
      </c>
      <c r="G272" s="56">
        <v>10254.879999999999</v>
      </c>
      <c r="H272" s="125">
        <v>207</v>
      </c>
      <c r="I272" s="127">
        <v>4</v>
      </c>
      <c r="J272" s="8">
        <f t="shared" si="16"/>
        <v>828</v>
      </c>
      <c r="K272" s="8">
        <f t="shared" si="17"/>
        <v>57.960000000000008</v>
      </c>
      <c r="L272" s="8">
        <f t="shared" si="18"/>
        <v>885.96</v>
      </c>
      <c r="M272" s="8">
        <f t="shared" si="19"/>
        <v>11140.84</v>
      </c>
      <c r="N272" s="33">
        <v>11140.84</v>
      </c>
      <c r="O272" s="1">
        <v>0</v>
      </c>
      <c r="AB272" s="1"/>
    </row>
    <row r="273" spans="1:28" ht="24" customHeight="1" x14ac:dyDescent="0.4">
      <c r="A273" s="30">
        <v>269</v>
      </c>
      <c r="B273" s="3">
        <v>6030001642</v>
      </c>
      <c r="C273" s="6" t="s">
        <v>3231</v>
      </c>
      <c r="D273" s="5" t="s">
        <v>693</v>
      </c>
      <c r="E273" s="5" t="s">
        <v>3232</v>
      </c>
      <c r="F273" s="2" t="s">
        <v>3347</v>
      </c>
      <c r="G273" s="56">
        <v>1587.88</v>
      </c>
      <c r="H273" s="125">
        <v>11</v>
      </c>
      <c r="I273" s="7">
        <v>4</v>
      </c>
      <c r="J273" s="8">
        <f t="shared" si="16"/>
        <v>44</v>
      </c>
      <c r="K273" s="8">
        <f t="shared" si="17"/>
        <v>3.08</v>
      </c>
      <c r="L273" s="8">
        <f t="shared" si="18"/>
        <v>47.08</v>
      </c>
      <c r="M273" s="8">
        <f t="shared" si="19"/>
        <v>1634.96</v>
      </c>
      <c r="N273" s="33">
        <v>1634.96</v>
      </c>
      <c r="O273" s="1">
        <v>1</v>
      </c>
      <c r="AB273" s="1"/>
    </row>
    <row r="274" spans="1:28" ht="24" customHeight="1" x14ac:dyDescent="0.4">
      <c r="A274" s="2">
        <v>270</v>
      </c>
      <c r="B274" s="3">
        <v>6030001643</v>
      </c>
      <c r="C274" s="6" t="s">
        <v>3233</v>
      </c>
      <c r="D274" s="5" t="s">
        <v>3234</v>
      </c>
      <c r="E274" s="5" t="s">
        <v>3235</v>
      </c>
      <c r="F274" s="2" t="s">
        <v>3347</v>
      </c>
      <c r="G274" s="56">
        <v>1044.32</v>
      </c>
      <c r="H274" s="125">
        <v>29</v>
      </c>
      <c r="I274" s="127">
        <v>4</v>
      </c>
      <c r="J274" s="8">
        <f t="shared" si="16"/>
        <v>116</v>
      </c>
      <c r="K274" s="8">
        <f t="shared" si="17"/>
        <v>8.120000000000001</v>
      </c>
      <c r="L274" s="8">
        <f t="shared" si="18"/>
        <v>124.12</v>
      </c>
      <c r="M274" s="8">
        <f t="shared" si="19"/>
        <v>1168.44</v>
      </c>
      <c r="N274" s="33">
        <v>1168.44</v>
      </c>
      <c r="O274" s="1">
        <v>0</v>
      </c>
      <c r="AB274" s="1"/>
    </row>
    <row r="275" spans="1:28" ht="24" customHeight="1" x14ac:dyDescent="0.4">
      <c r="A275" s="30">
        <v>271</v>
      </c>
      <c r="B275" s="3">
        <v>6030001644</v>
      </c>
      <c r="C275" s="6" t="s">
        <v>3236</v>
      </c>
      <c r="D275" s="5" t="s">
        <v>3237</v>
      </c>
      <c r="E275" s="5" t="s">
        <v>3238</v>
      </c>
      <c r="F275" s="2" t="s">
        <v>3347</v>
      </c>
      <c r="G275" s="56">
        <v>2024.44</v>
      </c>
      <c r="H275" s="125">
        <v>38</v>
      </c>
      <c r="I275" s="7">
        <v>4</v>
      </c>
      <c r="J275" s="8">
        <f t="shared" si="16"/>
        <v>152</v>
      </c>
      <c r="K275" s="8">
        <f t="shared" si="17"/>
        <v>10.64</v>
      </c>
      <c r="L275" s="8">
        <f t="shared" si="18"/>
        <v>162.63999999999999</v>
      </c>
      <c r="M275" s="8">
        <f t="shared" si="19"/>
        <v>2187.08</v>
      </c>
      <c r="N275" s="33">
        <v>2187.08</v>
      </c>
      <c r="O275" s="1">
        <v>1</v>
      </c>
      <c r="AB275" s="1"/>
    </row>
    <row r="276" spans="1:28" x14ac:dyDescent="0.4">
      <c r="C276" s="12"/>
      <c r="M276" s="15"/>
      <c r="N276" s="15"/>
      <c r="O276" s="1"/>
    </row>
    <row r="277" spans="1:28" x14ac:dyDescent="0.4">
      <c r="C277" s="12"/>
      <c r="H277" s="19">
        <f>SUM(H5:H275)</f>
        <v>18525</v>
      </c>
      <c r="I277" s="19"/>
      <c r="J277" s="19">
        <f>SUM(J5:J275)</f>
        <v>74100</v>
      </c>
      <c r="K277" s="19">
        <f>SUM(K5:K275)</f>
        <v>5187.0000000000073</v>
      </c>
      <c r="L277" s="19">
        <f>SUM(L5:L275)</f>
        <v>79287.000000000015</v>
      </c>
      <c r="M277" s="19">
        <f>SUM(M5:M275)</f>
        <v>619273.20000000019</v>
      </c>
      <c r="N277" s="20">
        <f>SUM(N5:N275)</f>
        <v>619273.20000000019</v>
      </c>
      <c r="O277" s="11"/>
    </row>
    <row r="278" spans="1:28" ht="25" thickBot="1" x14ac:dyDescent="0.45">
      <c r="C278" s="12"/>
      <c r="F278" s="21" t="s">
        <v>3241</v>
      </c>
      <c r="G278" s="129">
        <f>SUM(G5:G275)</f>
        <v>539986.19999999995</v>
      </c>
      <c r="J278" s="11"/>
      <c r="K278" s="11"/>
      <c r="L278" s="24">
        <f>SUM(G278+L277)</f>
        <v>619273.19999999995</v>
      </c>
      <c r="M278" s="22">
        <f>539986.2+79287</f>
        <v>619273.19999999995</v>
      </c>
      <c r="N278" s="23">
        <f>SUM(N277-P276)</f>
        <v>619273.20000000019</v>
      </c>
    </row>
    <row r="279" spans="1:28" ht="25" thickBot="1" x14ac:dyDescent="0.45">
      <c r="C279" s="12"/>
      <c r="H279" s="19" t="s">
        <v>3242</v>
      </c>
      <c r="N279" s="31"/>
    </row>
    <row r="280" spans="1:28" x14ac:dyDescent="0.4">
      <c r="C280" s="12"/>
    </row>
    <row r="281" spans="1:28" x14ac:dyDescent="0.4">
      <c r="C281" s="12"/>
    </row>
    <row r="282" spans="1:28" x14ac:dyDescent="0.4">
      <c r="C282" s="12"/>
      <c r="M282" s="15">
        <f>M278+type2!M932</f>
        <v>1489895.23</v>
      </c>
    </row>
    <row r="284" spans="1:28" x14ac:dyDescent="0.4">
      <c r="C284" s="12"/>
    </row>
    <row r="285" spans="1:28" x14ac:dyDescent="0.4">
      <c r="C285" s="12"/>
    </row>
    <row r="286" spans="1:28" x14ac:dyDescent="0.4">
      <c r="C286" s="12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06"/>
  <sheetViews>
    <sheetView tabSelected="1" zoomScale="70" zoomScaleNormal="70" workbookViewId="0">
      <selection activeCell="C7" sqref="C7"/>
    </sheetView>
  </sheetViews>
  <sheetFormatPr baseColWidth="10" defaultColWidth="9" defaultRowHeight="24" x14ac:dyDescent="0.4"/>
  <cols>
    <col min="1" max="1" width="6.1640625" style="70" customWidth="1"/>
    <col min="2" max="2" width="10.6640625" style="73" customWidth="1"/>
    <col min="3" max="3" width="15.83203125" style="74" customWidth="1"/>
    <col min="4" max="4" width="10.6640625" style="59" customWidth="1"/>
    <col min="5" max="5" width="55.6640625" style="70" customWidth="1"/>
    <col min="6" max="6" width="48.33203125" style="70" customWidth="1"/>
    <col min="7" max="7" width="13.1640625" style="70" customWidth="1"/>
    <col min="8" max="8" width="11.6640625" style="75" customWidth="1"/>
    <col min="9" max="9" width="10.33203125" style="75" customWidth="1"/>
    <col min="10" max="10" width="8" style="76" customWidth="1"/>
    <col min="11" max="11" width="10" style="76" customWidth="1"/>
    <col min="12" max="13" width="10.1640625" style="76" customWidth="1"/>
    <col min="14" max="14" width="11.83203125" style="76" customWidth="1"/>
    <col min="15" max="15" width="12.6640625" style="76" customWidth="1"/>
    <col min="16" max="16" width="13.6640625" style="52" customWidth="1"/>
    <col min="17" max="17" width="47" style="77" customWidth="1"/>
    <col min="18" max="18" width="7.33203125" style="61" customWidth="1"/>
    <col min="19" max="20" width="10.1640625" style="52" customWidth="1"/>
    <col min="21" max="21" width="11.83203125" style="50" customWidth="1"/>
    <col min="22" max="22" width="10.33203125" style="51" customWidth="1"/>
    <col min="23" max="23" width="9" style="50" customWidth="1"/>
    <col min="24" max="16384" width="9" style="50"/>
  </cols>
  <sheetData>
    <row r="1" spans="1:22" s="1" customFormat="1" ht="30" x14ac:dyDescent="0.5">
      <c r="A1" s="166" t="s">
        <v>3853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34"/>
      <c r="R1" s="35"/>
      <c r="S1" s="113"/>
      <c r="T1" s="113"/>
      <c r="V1" s="36"/>
    </row>
    <row r="2" spans="1:22" s="1" customFormat="1" ht="30" x14ac:dyDescent="0.5">
      <c r="A2" s="113"/>
      <c r="B2" s="113"/>
      <c r="C2" s="113"/>
      <c r="D2" s="37"/>
      <c r="E2" s="113"/>
      <c r="F2" s="113"/>
      <c r="G2" s="113"/>
      <c r="H2" s="113"/>
      <c r="I2" s="113"/>
      <c r="J2" s="13"/>
      <c r="K2" s="113"/>
      <c r="L2" s="113"/>
      <c r="M2" s="113"/>
      <c r="N2" s="113"/>
      <c r="O2" s="38" t="s">
        <v>3328</v>
      </c>
      <c r="P2" s="39" t="s">
        <v>3329</v>
      </c>
      <c r="Q2" s="40"/>
      <c r="R2" s="41"/>
      <c r="S2" s="113"/>
      <c r="T2" s="113"/>
      <c r="V2" s="36"/>
    </row>
    <row r="3" spans="1:22" s="1" customFormat="1" x14ac:dyDescent="0.4">
      <c r="A3" s="165" t="s">
        <v>3330</v>
      </c>
      <c r="B3" s="165" t="s">
        <v>3331</v>
      </c>
      <c r="C3" s="165" t="s">
        <v>3332</v>
      </c>
      <c r="D3" s="167" t="s">
        <v>2</v>
      </c>
      <c r="E3" s="165" t="s">
        <v>3333</v>
      </c>
      <c r="F3" s="111"/>
      <c r="G3" s="42" t="s">
        <v>3334</v>
      </c>
      <c r="H3" s="111" t="s">
        <v>3335</v>
      </c>
      <c r="I3" s="168" t="s">
        <v>3336</v>
      </c>
      <c r="J3" s="170" t="s">
        <v>3337</v>
      </c>
      <c r="K3" s="172" t="s">
        <v>3338</v>
      </c>
      <c r="L3" s="170" t="s">
        <v>10</v>
      </c>
      <c r="M3" s="170" t="s">
        <v>3339</v>
      </c>
      <c r="N3" s="170" t="s">
        <v>3340</v>
      </c>
      <c r="O3" s="114" t="s">
        <v>9</v>
      </c>
      <c r="P3" s="176" t="s">
        <v>3341</v>
      </c>
      <c r="Q3" s="178" t="s">
        <v>3342</v>
      </c>
      <c r="R3" s="43"/>
      <c r="S3" s="180">
        <v>7.0000000000000007E-2</v>
      </c>
      <c r="T3" s="181" t="s">
        <v>9</v>
      </c>
      <c r="U3" s="174" t="s">
        <v>3341</v>
      </c>
      <c r="V3" s="175" t="s">
        <v>3343</v>
      </c>
    </row>
    <row r="4" spans="1:22" s="1" customFormat="1" x14ac:dyDescent="0.4">
      <c r="A4" s="165"/>
      <c r="B4" s="165"/>
      <c r="C4" s="165"/>
      <c r="D4" s="167"/>
      <c r="E4" s="165"/>
      <c r="F4" s="112"/>
      <c r="G4" s="44" t="s">
        <v>14</v>
      </c>
      <c r="H4" s="112" t="s">
        <v>3344</v>
      </c>
      <c r="I4" s="169"/>
      <c r="J4" s="171"/>
      <c r="K4" s="173"/>
      <c r="L4" s="171"/>
      <c r="M4" s="171"/>
      <c r="N4" s="171"/>
      <c r="O4" s="115" t="s">
        <v>3243</v>
      </c>
      <c r="P4" s="177"/>
      <c r="Q4" s="179"/>
      <c r="R4" s="43"/>
      <c r="S4" s="180"/>
      <c r="T4" s="181"/>
      <c r="U4" s="174"/>
      <c r="V4" s="175"/>
    </row>
    <row r="5" spans="1:22" x14ac:dyDescent="0.4">
      <c r="A5" s="26">
        <v>1</v>
      </c>
      <c r="B5" s="4" t="s">
        <v>3842</v>
      </c>
      <c r="C5" s="3" t="s">
        <v>3398</v>
      </c>
      <c r="D5" s="45" t="s">
        <v>652</v>
      </c>
      <c r="E5" s="5" t="str">
        <f>VLOOKUP(D5,type2!C:D,2,0)</f>
        <v>นายสุรัตน์ ตันติทวีวรกุล</v>
      </c>
      <c r="F5" s="5" t="str">
        <f>VLOOKUP(E5,type2!D:E,2,0)</f>
        <v>157 ถ.มหาราช ต.ปากน้ำ อ.เมืองกระบี่ จ.กระบี่</v>
      </c>
      <c r="G5" s="4" t="s">
        <v>3352</v>
      </c>
      <c r="H5" s="7">
        <v>31.5</v>
      </c>
      <c r="I5" s="46">
        <v>2.21</v>
      </c>
      <c r="J5" s="10">
        <v>0</v>
      </c>
      <c r="K5" s="46">
        <f>J5*3.5</f>
        <v>0</v>
      </c>
      <c r="L5" s="46">
        <f>K5*7%</f>
        <v>0</v>
      </c>
      <c r="M5" s="46">
        <f>ROUNDUP(K5+L5,2)</f>
        <v>0</v>
      </c>
      <c r="N5" s="46">
        <v>2.21</v>
      </c>
      <c r="O5" s="46">
        <f>(H5+M5+I5)</f>
        <v>33.71</v>
      </c>
      <c r="P5" s="46">
        <v>33.75</v>
      </c>
      <c r="Q5" s="47"/>
      <c r="R5" s="48"/>
      <c r="S5" s="49"/>
      <c r="T5" s="49"/>
    </row>
    <row r="6" spans="1:22" x14ac:dyDescent="0.4">
      <c r="A6" s="26">
        <v>2</v>
      </c>
      <c r="B6" s="4" t="s">
        <v>3842</v>
      </c>
      <c r="C6" s="3" t="s">
        <v>3399</v>
      </c>
      <c r="D6" s="45" t="s">
        <v>2296</v>
      </c>
      <c r="E6" s="5" t="str">
        <f>VLOOKUP(D6,type2!C:D,2,0)</f>
        <v>สำนักงานที่ดินจังหวัดกระบี่</v>
      </c>
      <c r="F6" s="5" t="str">
        <f>VLOOKUP(E6,type2!D:E,2,0)</f>
        <v>ถ.อุตรกิจ ต.ปากน้ำ อ.เมืองกระบี่ จ.กระบี่</v>
      </c>
      <c r="G6" s="4" t="s">
        <v>3352</v>
      </c>
      <c r="H6" s="7">
        <v>63</v>
      </c>
      <c r="I6" s="46">
        <v>4.41</v>
      </c>
      <c r="J6" s="10">
        <v>0</v>
      </c>
      <c r="K6" s="46">
        <v>0</v>
      </c>
      <c r="L6" s="46">
        <v>0</v>
      </c>
      <c r="M6" s="46">
        <v>0</v>
      </c>
      <c r="N6" s="46">
        <v>4.41</v>
      </c>
      <c r="O6" s="46">
        <f t="shared" ref="O6:O77" si="0">H6+M6+I6</f>
        <v>67.41</v>
      </c>
      <c r="P6" s="46">
        <v>67.5</v>
      </c>
      <c r="Q6" s="47"/>
      <c r="R6" s="48"/>
      <c r="S6" s="49"/>
      <c r="T6" s="49"/>
    </row>
    <row r="7" spans="1:22" x14ac:dyDescent="0.4">
      <c r="A7" s="26">
        <v>3</v>
      </c>
      <c r="B7" s="4" t="s">
        <v>3842</v>
      </c>
      <c r="C7" s="3" t="s">
        <v>3400</v>
      </c>
      <c r="D7" s="45" t="s">
        <v>2298</v>
      </c>
      <c r="E7" s="5" t="str">
        <f>VLOOKUP(D7,type2!C:D,2,0)</f>
        <v>สำนักงานที่ดินจังหวัดกระบี่</v>
      </c>
      <c r="F7" s="5" t="str">
        <f>VLOOKUP(E7,type2!D:E,2,0)</f>
        <v>ถ.อุตรกิจ ต.ปากน้ำ อ.เมืองกระบี่ จ.กระบี่</v>
      </c>
      <c r="G7" s="4" t="s">
        <v>3352</v>
      </c>
      <c r="H7" s="7">
        <v>689.5</v>
      </c>
      <c r="I7" s="46">
        <v>48.27</v>
      </c>
      <c r="J7" s="10">
        <v>0</v>
      </c>
      <c r="K7" s="46">
        <f>J7*3.5</f>
        <v>0</v>
      </c>
      <c r="L7" s="46">
        <f t="shared" ref="L7:L82" si="1">K7*7%</f>
        <v>0</v>
      </c>
      <c r="M7" s="46">
        <f>ROUNDUP(K7+L7,2)</f>
        <v>0</v>
      </c>
      <c r="N7" s="46">
        <v>48.27</v>
      </c>
      <c r="O7" s="46">
        <f t="shared" si="0"/>
        <v>737.77</v>
      </c>
      <c r="P7" s="46">
        <v>738</v>
      </c>
      <c r="Q7" s="47"/>
      <c r="R7" s="48"/>
      <c r="S7" s="52">
        <f>SUM(N5:N7)</f>
        <v>54.89</v>
      </c>
      <c r="T7" s="52">
        <f>SUM(O5:O7)</f>
        <v>838.89</v>
      </c>
      <c r="U7" s="52">
        <f>SUM(P5:P7)</f>
        <v>839.25</v>
      </c>
      <c r="V7" s="51">
        <v>839.25</v>
      </c>
    </row>
    <row r="8" spans="1:22" x14ac:dyDescent="0.4">
      <c r="A8" s="26">
        <v>4</v>
      </c>
      <c r="B8" s="4" t="s">
        <v>3844</v>
      </c>
      <c r="C8" s="3" t="s">
        <v>3401</v>
      </c>
      <c r="D8" s="45" t="s">
        <v>1017</v>
      </c>
      <c r="E8" s="5" t="str">
        <f>VLOOKUP(D8,type2!C:D,2,0)</f>
        <v>นายสมัคร ชดช้อย</v>
      </c>
      <c r="F8" s="5" t="str">
        <f>VLOOKUP(E8,type2!D:E,2,0)</f>
        <v>17 ถ.ศรีสวัสดิ์ ต.ปากน้ำ อ.เมืองกระบี่ จ.กระบี่</v>
      </c>
      <c r="G8" s="4" t="s">
        <v>3352</v>
      </c>
      <c r="H8" s="7">
        <v>66.5</v>
      </c>
      <c r="I8" s="46">
        <v>4.66</v>
      </c>
      <c r="J8" s="10">
        <v>0</v>
      </c>
      <c r="K8" s="46">
        <v>0</v>
      </c>
      <c r="L8" s="46">
        <v>0</v>
      </c>
      <c r="M8" s="46">
        <v>0</v>
      </c>
      <c r="N8" s="46">
        <v>4.66</v>
      </c>
      <c r="O8" s="46">
        <f t="shared" si="0"/>
        <v>71.16</v>
      </c>
      <c r="P8" s="46">
        <v>71.25</v>
      </c>
      <c r="Q8" s="47"/>
      <c r="S8" s="53"/>
      <c r="T8" s="53"/>
      <c r="U8" s="53"/>
      <c r="V8" s="53"/>
    </row>
    <row r="9" spans="1:22" x14ac:dyDescent="0.4">
      <c r="A9" s="26">
        <v>5</v>
      </c>
      <c r="B9" s="4" t="s">
        <v>3844</v>
      </c>
      <c r="C9" s="3" t="s">
        <v>3402</v>
      </c>
      <c r="D9" s="45" t="s">
        <v>271</v>
      </c>
      <c r="E9" s="5" t="str">
        <f>VLOOKUP(D9,type2!C:D,2,0)</f>
        <v>บจก.ดุสิตเบฟเวอเรจ</v>
      </c>
      <c r="F9" s="5" t="str">
        <f>VLOOKUP(E9,type2!D:E,2,0)</f>
        <v>52 ถ.มหาราช ต.ปากน้ำ อ.เมืองกระบี่ จ.กระบี่</v>
      </c>
      <c r="G9" s="4" t="s">
        <v>3352</v>
      </c>
      <c r="H9" s="7">
        <v>343</v>
      </c>
      <c r="I9" s="46">
        <v>24.01</v>
      </c>
      <c r="J9" s="10">
        <v>0</v>
      </c>
      <c r="K9" s="46">
        <f>J9*3.5</f>
        <v>0</v>
      </c>
      <c r="L9" s="46">
        <f>K9*7%</f>
        <v>0</v>
      </c>
      <c r="M9" s="46">
        <f>ROUNDUP(K9+L9,2)</f>
        <v>0</v>
      </c>
      <c r="N9" s="46">
        <v>24.01</v>
      </c>
      <c r="O9" s="46">
        <f t="shared" si="0"/>
        <v>367.01</v>
      </c>
      <c r="P9" s="46">
        <v>367.25</v>
      </c>
      <c r="Q9" s="47"/>
      <c r="S9" s="49"/>
      <c r="T9" s="49"/>
    </row>
    <row r="10" spans="1:22" x14ac:dyDescent="0.4">
      <c r="A10" s="26">
        <v>6</v>
      </c>
      <c r="B10" s="4" t="s">
        <v>3844</v>
      </c>
      <c r="C10" s="3" t="s">
        <v>3403</v>
      </c>
      <c r="D10" s="45" t="s">
        <v>274</v>
      </c>
      <c r="E10" s="5" t="str">
        <f>VLOOKUP(D10,type2!C:D,2,0)</f>
        <v>บจก.ดุสิตเบฟเวอเรจ</v>
      </c>
      <c r="F10" s="5" t="str">
        <f>VLOOKUP(E10,type2!D:E,2,0)</f>
        <v>52 ถ.มหาราช ต.ปากน้ำ อ.เมืองกระบี่ จ.กระบี่</v>
      </c>
      <c r="G10" s="4" t="s">
        <v>3352</v>
      </c>
      <c r="H10" s="7">
        <v>7</v>
      </c>
      <c r="I10" s="46">
        <v>0.49</v>
      </c>
      <c r="J10" s="10">
        <v>0</v>
      </c>
      <c r="K10" s="46">
        <v>0</v>
      </c>
      <c r="L10" s="46">
        <v>0</v>
      </c>
      <c r="M10" s="46">
        <v>0</v>
      </c>
      <c r="N10" s="46">
        <v>0.49</v>
      </c>
      <c r="O10" s="46">
        <f t="shared" si="0"/>
        <v>7.49</v>
      </c>
      <c r="P10" s="46">
        <v>7.5</v>
      </c>
      <c r="Q10" s="47"/>
      <c r="S10" s="49"/>
      <c r="T10" s="49"/>
      <c r="U10" s="54"/>
    </row>
    <row r="11" spans="1:22" x14ac:dyDescent="0.4">
      <c r="A11" s="26">
        <v>7</v>
      </c>
      <c r="B11" s="4" t="s">
        <v>3844</v>
      </c>
      <c r="C11" s="3" t="s">
        <v>3404</v>
      </c>
      <c r="D11" s="45" t="s">
        <v>1985</v>
      </c>
      <c r="E11" s="5" t="str">
        <f>VLOOKUP(D11,type2!C:D,2,0)</f>
        <v>นางโม้ย แซ่ลิ้ม</v>
      </c>
      <c r="F11" s="5" t="str">
        <f>VLOOKUP(E11,type2!D:E,2,0)</f>
        <v>16 ถ.สุคนธ์ ต.ปากน้ำ อ.เมืองกระบี่ จ.กระบี่</v>
      </c>
      <c r="G11" s="4" t="s">
        <v>3352</v>
      </c>
      <c r="H11" s="7">
        <v>175</v>
      </c>
      <c r="I11" s="46">
        <v>12.25</v>
      </c>
      <c r="J11" s="10">
        <v>0</v>
      </c>
      <c r="K11" s="46">
        <f>J11*3.5</f>
        <v>0</v>
      </c>
      <c r="L11" s="46">
        <f>K11*7%</f>
        <v>0</v>
      </c>
      <c r="M11" s="46">
        <f>ROUNDUP(K11+L11,2)</f>
        <v>0</v>
      </c>
      <c r="N11" s="46">
        <v>12.25</v>
      </c>
      <c r="O11" s="46">
        <f t="shared" si="0"/>
        <v>187.25</v>
      </c>
      <c r="P11" s="46">
        <v>187.25</v>
      </c>
      <c r="Q11" s="47"/>
      <c r="U11" s="54"/>
    </row>
    <row r="12" spans="1:22" x14ac:dyDescent="0.4">
      <c r="A12" s="26">
        <v>8</v>
      </c>
      <c r="B12" s="4" t="s">
        <v>3844</v>
      </c>
      <c r="C12" s="3" t="s">
        <v>3405</v>
      </c>
      <c r="D12" s="45" t="s">
        <v>1991</v>
      </c>
      <c r="E12" s="5" t="str">
        <f>VLOOKUP(D12,type2!C:D,2,0)</f>
        <v>น.ส.นิตยา จันทร์วุฒิพงษ์</v>
      </c>
      <c r="F12" s="5" t="str">
        <f>VLOOKUP(E12,type2!D:E,2,0)</f>
        <v>18 ถ.สุคนธ์ ต.ปากน้ำ อ.เมืองกระบี่ จ.กระบี่</v>
      </c>
      <c r="G12" s="4" t="s">
        <v>3352</v>
      </c>
      <c r="H12" s="7">
        <v>262.5</v>
      </c>
      <c r="I12" s="46">
        <v>18.38</v>
      </c>
      <c r="J12" s="10">
        <v>0</v>
      </c>
      <c r="K12" s="46">
        <v>0</v>
      </c>
      <c r="L12" s="46">
        <v>0</v>
      </c>
      <c r="M12" s="46">
        <v>0</v>
      </c>
      <c r="N12" s="46">
        <v>18.38</v>
      </c>
      <c r="O12" s="46">
        <f t="shared" si="0"/>
        <v>280.88</v>
      </c>
      <c r="P12" s="46">
        <v>281</v>
      </c>
      <c r="Q12" s="47"/>
      <c r="S12" s="52">
        <f>SUM(N8:N12)</f>
        <v>59.789999999999992</v>
      </c>
      <c r="T12" s="52">
        <f>SUM(O8:O12)</f>
        <v>913.79</v>
      </c>
      <c r="U12" s="52">
        <f>SUM(P8:P12)</f>
        <v>914.25</v>
      </c>
      <c r="V12" s="51">
        <v>914.25</v>
      </c>
    </row>
    <row r="13" spans="1:22" x14ac:dyDescent="0.4">
      <c r="A13" s="26">
        <v>9</v>
      </c>
      <c r="B13" s="4" t="s">
        <v>3847</v>
      </c>
      <c r="C13" s="3" t="s">
        <v>3406</v>
      </c>
      <c r="D13" s="45" t="s">
        <v>2159</v>
      </c>
      <c r="E13" s="5" t="str">
        <f>VLOOKUP(D13,type2!C:D,2,0)</f>
        <v>บ.ศรีผ่องพานิชย์ (พัฒนาภัณฑ์)</v>
      </c>
      <c r="F13" s="5" t="str">
        <f>VLOOKUP(E13,type2!D:E,2,0)</f>
        <v>24 ถ.พัฒนา ต.ปากน้ำ อ.เมืองกระบี่ จ.กระบี่</v>
      </c>
      <c r="G13" s="4" t="s">
        <v>3362</v>
      </c>
      <c r="H13" s="7">
        <v>385</v>
      </c>
      <c r="I13" s="46">
        <v>26.96</v>
      </c>
      <c r="J13" s="10">
        <v>0</v>
      </c>
      <c r="K13" s="46">
        <f>J13*3.5</f>
        <v>0</v>
      </c>
      <c r="L13" s="46">
        <f>K13*7%</f>
        <v>0</v>
      </c>
      <c r="M13" s="46">
        <f>ROUNDUP(K13+L13,2)</f>
        <v>0</v>
      </c>
      <c r="N13" s="46">
        <v>26.96</v>
      </c>
      <c r="O13" s="46">
        <f t="shared" si="0"/>
        <v>411.96</v>
      </c>
      <c r="P13" s="46">
        <v>412</v>
      </c>
      <c r="Q13" s="47"/>
      <c r="R13" s="48"/>
      <c r="S13" s="53"/>
      <c r="T13" s="53"/>
      <c r="U13" s="53"/>
      <c r="V13" s="53"/>
    </row>
    <row r="14" spans="1:22" x14ac:dyDescent="0.4">
      <c r="A14" s="26">
        <v>10</v>
      </c>
      <c r="B14" s="4" t="s">
        <v>3847</v>
      </c>
      <c r="C14" s="3" t="s">
        <v>3407</v>
      </c>
      <c r="D14" s="45" t="s">
        <v>2162</v>
      </c>
      <c r="E14" s="5" t="str">
        <f>VLOOKUP(D14,type2!C:D,2,0)</f>
        <v>บ.ศรีผ่องพานิชย์ (พัฒนาภัณฑ์)</v>
      </c>
      <c r="F14" s="5" t="s">
        <v>2163</v>
      </c>
      <c r="G14" s="4" t="s">
        <v>3362</v>
      </c>
      <c r="H14" s="7">
        <v>325.5</v>
      </c>
      <c r="I14" s="46">
        <v>22.81</v>
      </c>
      <c r="J14" s="10">
        <v>0</v>
      </c>
      <c r="K14" s="46">
        <v>0</v>
      </c>
      <c r="L14" s="46">
        <v>0</v>
      </c>
      <c r="M14" s="46">
        <v>0</v>
      </c>
      <c r="N14" s="46">
        <v>22.81</v>
      </c>
      <c r="O14" s="46">
        <f t="shared" si="0"/>
        <v>348.31</v>
      </c>
      <c r="P14" s="46">
        <v>348.5</v>
      </c>
      <c r="Q14" s="47"/>
      <c r="R14" s="48"/>
      <c r="S14" s="53"/>
      <c r="T14" s="53"/>
      <c r="U14" s="53"/>
      <c r="V14" s="53"/>
    </row>
    <row r="15" spans="1:22" x14ac:dyDescent="0.4">
      <c r="A15" s="26">
        <v>11</v>
      </c>
      <c r="B15" s="4" t="s">
        <v>3847</v>
      </c>
      <c r="C15" s="3" t="s">
        <v>3408</v>
      </c>
      <c r="D15" s="45" t="s">
        <v>783</v>
      </c>
      <c r="E15" s="5" t="str">
        <f>VLOOKUP(D15,type2!C:D,2,0)</f>
        <v>โรงเรียนอำมาตย์พานิชนุกูล (เลขที่ผู้เสียภาษีอากร 0994000570821)</v>
      </c>
      <c r="F15" s="5" t="str">
        <f>VLOOKUP(E15,type2!D:E,2,0)</f>
        <v>ถ.กระบี่ ต.ปากน้ำ อ.เมืองกระบี่ จ.กระบี่</v>
      </c>
      <c r="G15" s="4" t="s">
        <v>3810</v>
      </c>
      <c r="H15" s="7">
        <v>252</v>
      </c>
      <c r="I15" s="46">
        <v>17.64</v>
      </c>
      <c r="J15" s="10">
        <v>0</v>
      </c>
      <c r="K15" s="46">
        <f>J15*3.5</f>
        <v>0</v>
      </c>
      <c r="L15" s="46">
        <f>K15*7%</f>
        <v>0</v>
      </c>
      <c r="M15" s="46">
        <f>ROUNDUP(K15+L15,2)</f>
        <v>0</v>
      </c>
      <c r="N15" s="46">
        <v>17.64</v>
      </c>
      <c r="O15" s="46">
        <f t="shared" si="0"/>
        <v>269.64</v>
      </c>
      <c r="P15" s="46">
        <v>269.64</v>
      </c>
      <c r="Q15" s="47" t="s">
        <v>3848</v>
      </c>
      <c r="R15" s="48"/>
    </row>
    <row r="16" spans="1:22" x14ac:dyDescent="0.4">
      <c r="A16" s="26">
        <v>12</v>
      </c>
      <c r="B16" s="4" t="s">
        <v>3847</v>
      </c>
      <c r="C16" s="3" t="s">
        <v>3409</v>
      </c>
      <c r="D16" s="45" t="s">
        <v>780</v>
      </c>
      <c r="E16" s="5" t="str">
        <f>VLOOKUP(D16,type2!C:D,2,0)</f>
        <v>โรงเรียนอำมาตย์พานิชนุกูล (เลขที่ผู้เสียภาษีอากร 0994000570821)</v>
      </c>
      <c r="F16" s="5" t="str">
        <f>VLOOKUP(E16,type2!D:E,2,0)</f>
        <v>ถ.กระบี่ ต.ปากน้ำ อ.เมืองกระบี่ จ.กระบี่</v>
      </c>
      <c r="G16" s="4" t="s">
        <v>3810</v>
      </c>
      <c r="H16" s="7">
        <v>6426</v>
      </c>
      <c r="I16" s="46">
        <v>449.82</v>
      </c>
      <c r="J16" s="10">
        <v>0</v>
      </c>
      <c r="K16" s="46">
        <v>0</v>
      </c>
      <c r="L16" s="46">
        <v>0</v>
      </c>
      <c r="M16" s="46">
        <v>0</v>
      </c>
      <c r="N16" s="46">
        <v>449.82</v>
      </c>
      <c r="O16" s="46">
        <f t="shared" si="0"/>
        <v>6875.82</v>
      </c>
      <c r="P16" s="46">
        <v>6875.82</v>
      </c>
      <c r="Q16" s="47" t="s">
        <v>3848</v>
      </c>
      <c r="R16" s="48"/>
    </row>
    <row r="17" spans="1:22" x14ac:dyDescent="0.4">
      <c r="A17" s="26">
        <v>13</v>
      </c>
      <c r="B17" s="4" t="s">
        <v>3847</v>
      </c>
      <c r="C17" s="3" t="s">
        <v>3410</v>
      </c>
      <c r="D17" s="45" t="s">
        <v>2287</v>
      </c>
      <c r="E17" s="5" t="str">
        <f>VLOOKUP(D17,type2!C:D,2,0)</f>
        <v>โรงเรียนอนุบาลกระบี่</v>
      </c>
      <c r="F17" s="5" t="str">
        <f>VLOOKUP(E17,type2!D:E,2,0)</f>
        <v>ถ.อุตรกิจ ต.ปากน้ำ อ.เมืองกระบี่ จ.กระบี่</v>
      </c>
      <c r="G17" s="4" t="s">
        <v>3352</v>
      </c>
      <c r="H17" s="7">
        <v>1680</v>
      </c>
      <c r="I17" s="46">
        <v>117.6</v>
      </c>
      <c r="J17" s="10">
        <v>0</v>
      </c>
      <c r="K17" s="46">
        <f t="shared" ref="K17:K88" si="2">J17*3.5</f>
        <v>0</v>
      </c>
      <c r="L17" s="46">
        <f t="shared" si="1"/>
        <v>0</v>
      </c>
      <c r="M17" s="46">
        <f>ROUNDUP(K17+L17,2)</f>
        <v>0</v>
      </c>
      <c r="N17" s="46">
        <v>117.6</v>
      </c>
      <c r="O17" s="46">
        <f t="shared" si="0"/>
        <v>1797.6</v>
      </c>
      <c r="P17" s="46">
        <v>1797.75</v>
      </c>
      <c r="Q17" s="47"/>
      <c r="R17" s="48"/>
      <c r="S17" s="49"/>
      <c r="T17" s="49"/>
    </row>
    <row r="18" spans="1:22" x14ac:dyDescent="0.4">
      <c r="A18" s="26">
        <v>14</v>
      </c>
      <c r="B18" s="4" t="s">
        <v>3847</v>
      </c>
      <c r="C18" s="3" t="s">
        <v>3411</v>
      </c>
      <c r="D18" s="45" t="s">
        <v>2289</v>
      </c>
      <c r="E18" s="5" t="str">
        <f>VLOOKUP(D18,type2!C:D,2,0)</f>
        <v>โรงเรียนอนุบาล กระบี่</v>
      </c>
      <c r="F18" s="5" t="str">
        <f>VLOOKUP(E18,type2!D:E,2,0)</f>
        <v>ถ.อุตรกิจ ต.ปากน้ำ อ.เมืองกระบี่ จ.กระบี่</v>
      </c>
      <c r="G18" s="9" t="s">
        <v>3352</v>
      </c>
      <c r="H18" s="7">
        <v>1883</v>
      </c>
      <c r="I18" s="46">
        <v>131.81</v>
      </c>
      <c r="J18" s="10">
        <v>0</v>
      </c>
      <c r="K18" s="46">
        <f t="shared" si="2"/>
        <v>0</v>
      </c>
      <c r="L18" s="46">
        <f t="shared" si="1"/>
        <v>0</v>
      </c>
      <c r="M18" s="46">
        <f t="shared" ref="M18:M89" si="3">ROUNDUP(K18+L18,2)</f>
        <v>0</v>
      </c>
      <c r="N18" s="46">
        <v>131.81</v>
      </c>
      <c r="O18" s="46">
        <f t="shared" si="0"/>
        <v>2014.81</v>
      </c>
      <c r="P18" s="46">
        <v>2015</v>
      </c>
      <c r="Q18" s="47"/>
      <c r="R18" s="48"/>
      <c r="U18" s="54"/>
    </row>
    <row r="19" spans="1:22" x14ac:dyDescent="0.4">
      <c r="A19" s="26">
        <v>15</v>
      </c>
      <c r="B19" s="4" t="s">
        <v>3847</v>
      </c>
      <c r="C19" s="3" t="s">
        <v>3412</v>
      </c>
      <c r="D19" s="45" t="s">
        <v>2097</v>
      </c>
      <c r="E19" s="5" t="str">
        <f>VLOOKUP(D19,type2!C:D,2,0)</f>
        <v>นายสุวัฒน์ สร้างสกุล (Lipstick Guesthouse &amp; Tour)</v>
      </c>
      <c r="F19" s="5" t="str">
        <f>VLOOKUP(E19,type2!D:E,2,0)</f>
        <v>20 ถ.รื่นฤดี ต.ปากน้ำ อ.เมืองกระบี่ จ.กระบี่</v>
      </c>
      <c r="G19" s="4" t="s">
        <v>3351</v>
      </c>
      <c r="H19" s="7">
        <v>1673</v>
      </c>
      <c r="I19" s="46">
        <v>117.12</v>
      </c>
      <c r="J19" s="10">
        <v>0</v>
      </c>
      <c r="K19" s="46">
        <f t="shared" si="2"/>
        <v>0</v>
      </c>
      <c r="L19" s="46">
        <f t="shared" si="1"/>
        <v>0</v>
      </c>
      <c r="M19" s="46">
        <f t="shared" si="3"/>
        <v>0</v>
      </c>
      <c r="N19" s="46">
        <v>117.12</v>
      </c>
      <c r="O19" s="46">
        <f t="shared" si="0"/>
        <v>1790.12</v>
      </c>
      <c r="P19" s="46">
        <v>1790.25</v>
      </c>
      <c r="Q19" s="47"/>
      <c r="R19" s="48"/>
      <c r="S19" s="52">
        <f>SUM(N13:N19)</f>
        <v>883.7600000000001</v>
      </c>
      <c r="T19" s="52">
        <f>SUM(O13:O19)</f>
        <v>13508.259999999998</v>
      </c>
      <c r="U19" s="52">
        <f>SUM(P13:P19)</f>
        <v>13508.96</v>
      </c>
      <c r="V19" s="51">
        <v>13508.96</v>
      </c>
    </row>
    <row r="20" spans="1:22" x14ac:dyDescent="0.4">
      <c r="A20" s="26">
        <v>16</v>
      </c>
      <c r="B20" s="4" t="s">
        <v>3849</v>
      </c>
      <c r="C20" s="3" t="s">
        <v>3413</v>
      </c>
      <c r="D20" s="45" t="s">
        <v>942</v>
      </c>
      <c r="E20" s="5" t="str">
        <f>VLOOKUP(D20,type2!C:D,2,0)</f>
        <v>น.ส.สุดาริน นาคศรี (ตรอ.)</v>
      </c>
      <c r="F20" s="5" t="str">
        <f>VLOOKUP(E20,type2!D:E,2,0)</f>
        <v>42/19 ถ.กระบี่ ต.ปากน้ำ อ.เมืองกระบี่ จ.กระบี่</v>
      </c>
      <c r="G20" s="4" t="s">
        <v>69</v>
      </c>
      <c r="H20" s="7">
        <v>0</v>
      </c>
      <c r="I20" s="46">
        <v>0</v>
      </c>
      <c r="J20" s="10">
        <v>15</v>
      </c>
      <c r="K20" s="46">
        <f t="shared" si="2"/>
        <v>52.5</v>
      </c>
      <c r="L20" s="46">
        <f t="shared" si="1"/>
        <v>3.6750000000000003</v>
      </c>
      <c r="M20" s="46">
        <f t="shared" si="3"/>
        <v>56.18</v>
      </c>
      <c r="N20" s="46">
        <v>3.68</v>
      </c>
      <c r="O20" s="46">
        <f t="shared" si="0"/>
        <v>56.18</v>
      </c>
      <c r="P20" s="46">
        <v>56.25</v>
      </c>
      <c r="Q20" s="47"/>
      <c r="R20" s="48"/>
      <c r="S20" s="49"/>
      <c r="T20" s="49"/>
      <c r="U20" s="49"/>
      <c r="V20" s="49"/>
    </row>
    <row r="21" spans="1:22" x14ac:dyDescent="0.4">
      <c r="A21" s="26">
        <v>17</v>
      </c>
      <c r="B21" s="4" t="s">
        <v>3849</v>
      </c>
      <c r="C21" s="3" t="s">
        <v>3414</v>
      </c>
      <c r="D21" s="45" t="s">
        <v>849</v>
      </c>
      <c r="E21" s="5" t="str">
        <f>VLOOKUP(D21,type2!C:D,2,0)</f>
        <v>นายจิระเดช รัตนศิริวงศ์วุฒิ</v>
      </c>
      <c r="F21" s="5" t="str">
        <f>VLOOKUP(E21,type2!D:E,2,0)</f>
        <v>30/2 ถ.กระบี่ ต.ปากน้ำ อ.เมืองกระบี่ จ.กระบี่</v>
      </c>
      <c r="G21" s="4" t="s">
        <v>69</v>
      </c>
      <c r="H21" s="7">
        <v>0</v>
      </c>
      <c r="I21" s="46">
        <v>0</v>
      </c>
      <c r="J21" s="10">
        <v>3</v>
      </c>
      <c r="K21" s="46">
        <f t="shared" si="2"/>
        <v>10.5</v>
      </c>
      <c r="L21" s="46">
        <f t="shared" si="1"/>
        <v>0.7350000000000001</v>
      </c>
      <c r="M21" s="46">
        <f t="shared" si="3"/>
        <v>11.24</v>
      </c>
      <c r="N21" s="46">
        <v>0.74</v>
      </c>
      <c r="O21" s="46">
        <f t="shared" si="0"/>
        <v>11.24</v>
      </c>
      <c r="P21" s="46">
        <v>11.25</v>
      </c>
      <c r="Q21" s="47"/>
      <c r="R21" s="48"/>
      <c r="S21" s="49"/>
      <c r="T21" s="49"/>
    </row>
    <row r="22" spans="1:22" x14ac:dyDescent="0.4">
      <c r="A22" s="26">
        <v>18</v>
      </c>
      <c r="B22" s="4" t="s">
        <v>3849</v>
      </c>
      <c r="C22" s="3" t="s">
        <v>3415</v>
      </c>
      <c r="D22" s="45" t="s">
        <v>986</v>
      </c>
      <c r="E22" s="5" t="str">
        <f>VLOOKUP(D22,type2!C:D,2,0)</f>
        <v>นางสมดี บุญเจริญศิลป์ชัย</v>
      </c>
      <c r="F22" s="5" t="str">
        <f>VLOOKUP(E22,type2!D:E,2,0)</f>
        <v>48/24 ถ.กระบี่ ต.ปากน้ำ อ.เมืองกระบี่ จ.กระบี่</v>
      </c>
      <c r="G22" s="4" t="s">
        <v>69</v>
      </c>
      <c r="H22" s="7">
        <v>0</v>
      </c>
      <c r="I22" s="46">
        <v>0</v>
      </c>
      <c r="J22" s="10">
        <v>19</v>
      </c>
      <c r="K22" s="46">
        <f t="shared" si="2"/>
        <v>66.5</v>
      </c>
      <c r="L22" s="46">
        <f t="shared" si="1"/>
        <v>4.6550000000000002</v>
      </c>
      <c r="M22" s="46">
        <f t="shared" si="3"/>
        <v>71.160000000000011</v>
      </c>
      <c r="N22" s="46">
        <v>4.66</v>
      </c>
      <c r="O22" s="46">
        <f t="shared" si="0"/>
        <v>71.160000000000011</v>
      </c>
      <c r="P22" s="46">
        <v>71.25</v>
      </c>
      <c r="Q22" s="47"/>
      <c r="R22" s="48"/>
      <c r="U22" s="54"/>
      <c r="V22" s="49"/>
    </row>
    <row r="23" spans="1:22" x14ac:dyDescent="0.4">
      <c r="A23" s="26">
        <v>19</v>
      </c>
      <c r="B23" s="4" t="s">
        <v>3849</v>
      </c>
      <c r="C23" s="3" t="s">
        <v>3416</v>
      </c>
      <c r="D23" s="45" t="s">
        <v>828</v>
      </c>
      <c r="E23" s="5" t="str">
        <f>VLOOKUP(D23,type2!C:D,2,0)</f>
        <v>นายสุพาศน์ ตัณฑวณิช</v>
      </c>
      <c r="F23" s="5" t="str">
        <f>VLOOKUP(E23,type2!D:E,2,0)</f>
        <v>26/1 ถ.กระบี่ ต.ปากน้ำ อ.เมืองกระบี่ จ.กระบี่</v>
      </c>
      <c r="G23" s="4" t="s">
        <v>69</v>
      </c>
      <c r="H23" s="7">
        <v>0</v>
      </c>
      <c r="I23" s="46">
        <v>0</v>
      </c>
      <c r="J23" s="10">
        <v>18</v>
      </c>
      <c r="K23" s="46">
        <f t="shared" si="2"/>
        <v>63</v>
      </c>
      <c r="L23" s="46">
        <f t="shared" si="1"/>
        <v>4.41</v>
      </c>
      <c r="M23" s="46">
        <f t="shared" si="3"/>
        <v>67.41</v>
      </c>
      <c r="N23" s="46">
        <v>4.41</v>
      </c>
      <c r="O23" s="46">
        <f t="shared" si="0"/>
        <v>67.41</v>
      </c>
      <c r="P23" s="46">
        <v>67.5</v>
      </c>
      <c r="Q23" s="47"/>
      <c r="R23" s="48"/>
      <c r="S23" s="49"/>
      <c r="T23" s="49"/>
    </row>
    <row r="24" spans="1:22" x14ac:dyDescent="0.4">
      <c r="A24" s="26">
        <v>20</v>
      </c>
      <c r="B24" s="4" t="s">
        <v>3849</v>
      </c>
      <c r="C24" s="3" t="s">
        <v>3417</v>
      </c>
      <c r="D24" s="45" t="s">
        <v>787</v>
      </c>
      <c r="E24" s="5" t="str">
        <f>VLOOKUP(D24,type2!C:D,2,0)</f>
        <v>นางต้าฮั้ว แซ่หึง</v>
      </c>
      <c r="F24" s="5" t="str">
        <f>VLOOKUP(E24,type2!D:E,2,0)</f>
        <v>12/1 ถ.กระบี่ ต.ปากน้ำ อ.เมืองกระบี่ จ.กระบี่</v>
      </c>
      <c r="G24" s="4" t="s">
        <v>69</v>
      </c>
      <c r="H24" s="7">
        <v>0</v>
      </c>
      <c r="I24" s="46">
        <v>0</v>
      </c>
      <c r="J24" s="10">
        <v>7</v>
      </c>
      <c r="K24" s="46">
        <f t="shared" si="2"/>
        <v>24.5</v>
      </c>
      <c r="L24" s="46">
        <f t="shared" si="1"/>
        <v>1.7150000000000001</v>
      </c>
      <c r="M24" s="46">
        <f t="shared" si="3"/>
        <v>26.220000000000002</v>
      </c>
      <c r="N24" s="46">
        <v>1.72</v>
      </c>
      <c r="O24" s="46">
        <f t="shared" si="0"/>
        <v>26.220000000000002</v>
      </c>
      <c r="P24" s="46">
        <v>26.25</v>
      </c>
      <c r="Q24" s="47"/>
      <c r="R24" s="48"/>
      <c r="S24" s="53"/>
      <c r="T24" s="53"/>
      <c r="U24" s="53"/>
      <c r="V24" s="53"/>
    </row>
    <row r="25" spans="1:22" x14ac:dyDescent="0.4">
      <c r="A25" s="26">
        <v>21</v>
      </c>
      <c r="B25" s="4" t="s">
        <v>3849</v>
      </c>
      <c r="C25" s="3" t="s">
        <v>3418</v>
      </c>
      <c r="D25" s="45" t="s">
        <v>799</v>
      </c>
      <c r="E25" s="5" t="str">
        <f>VLOOKUP(D25,type2!C:D,2,0)</f>
        <v>นายสุรวัฒน์ สุชินโรจน์</v>
      </c>
      <c r="F25" s="5" t="s">
        <v>800</v>
      </c>
      <c r="G25" s="4" t="s">
        <v>69</v>
      </c>
      <c r="H25" s="7">
        <v>0</v>
      </c>
      <c r="I25" s="46">
        <v>0</v>
      </c>
      <c r="J25" s="10">
        <v>17</v>
      </c>
      <c r="K25" s="46">
        <f t="shared" si="2"/>
        <v>59.5</v>
      </c>
      <c r="L25" s="46">
        <f t="shared" si="1"/>
        <v>4.165</v>
      </c>
      <c r="M25" s="46">
        <f t="shared" si="3"/>
        <v>63.669999999999995</v>
      </c>
      <c r="N25" s="46">
        <v>4.17</v>
      </c>
      <c r="O25" s="46">
        <f t="shared" si="0"/>
        <v>63.669999999999995</v>
      </c>
      <c r="P25" s="46">
        <v>63.75</v>
      </c>
      <c r="Q25" s="47"/>
      <c r="R25" s="48"/>
      <c r="S25" s="49"/>
      <c r="T25" s="49"/>
      <c r="U25" s="49"/>
      <c r="V25" s="49"/>
    </row>
    <row r="26" spans="1:22" x14ac:dyDescent="0.4">
      <c r="A26" s="26">
        <v>22</v>
      </c>
      <c r="B26" s="4" t="s">
        <v>3849</v>
      </c>
      <c r="C26" s="3" t="s">
        <v>3419</v>
      </c>
      <c r="D26" s="45" t="s">
        <v>810</v>
      </c>
      <c r="E26" s="5" t="str">
        <f>VLOOKUP(D26,type2!C:D,2,0)</f>
        <v>นางจันทร์เพ็ญ อุยานนทรักษ์ (ถ่ายเอกสาร)</v>
      </c>
      <c r="F26" s="5" t="str">
        <f>VLOOKUP(E26,type2!D:E,2,0)</f>
        <v>18/13 ถ.กระบี่ ต.ปากน้ำ อ.เมืองกระบี่ จ.กระบี่</v>
      </c>
      <c r="G26" s="4" t="s">
        <v>69</v>
      </c>
      <c r="H26" s="7">
        <v>0</v>
      </c>
      <c r="I26" s="46">
        <v>0</v>
      </c>
      <c r="J26" s="10">
        <v>15</v>
      </c>
      <c r="K26" s="46">
        <f t="shared" si="2"/>
        <v>52.5</v>
      </c>
      <c r="L26" s="46">
        <f t="shared" si="1"/>
        <v>3.6750000000000003</v>
      </c>
      <c r="M26" s="46">
        <f t="shared" si="3"/>
        <v>56.18</v>
      </c>
      <c r="N26" s="46">
        <v>3.68</v>
      </c>
      <c r="O26" s="46">
        <f t="shared" si="0"/>
        <v>56.18</v>
      </c>
      <c r="P26" s="46">
        <v>56.25</v>
      </c>
      <c r="Q26" s="47"/>
      <c r="R26" s="48"/>
      <c r="U26" s="54"/>
    </row>
    <row r="27" spans="1:22" x14ac:dyDescent="0.4">
      <c r="A27" s="26">
        <v>23</v>
      </c>
      <c r="B27" s="4" t="s">
        <v>3849</v>
      </c>
      <c r="C27" s="3" t="s">
        <v>3420</v>
      </c>
      <c r="D27" s="45" t="s">
        <v>808</v>
      </c>
      <c r="E27" s="5" t="str">
        <f>VLOOKUP(D27,type2!C:D,2,0)</f>
        <v>นางจันทร์เพ็ญ อุยานนทรักษ์</v>
      </c>
      <c r="F27" s="5" t="s">
        <v>809</v>
      </c>
      <c r="G27" s="4" t="s">
        <v>69</v>
      </c>
      <c r="H27" s="7">
        <v>0</v>
      </c>
      <c r="I27" s="46">
        <v>0</v>
      </c>
      <c r="J27" s="10">
        <v>23</v>
      </c>
      <c r="K27" s="46">
        <f t="shared" si="2"/>
        <v>80.5</v>
      </c>
      <c r="L27" s="46">
        <f t="shared" si="1"/>
        <v>5.6350000000000007</v>
      </c>
      <c r="M27" s="46">
        <f t="shared" si="3"/>
        <v>86.14</v>
      </c>
      <c r="N27" s="46">
        <v>5.64</v>
      </c>
      <c r="O27" s="46">
        <f t="shared" si="0"/>
        <v>86.14</v>
      </c>
      <c r="P27" s="46">
        <v>86.25</v>
      </c>
      <c r="Q27" s="47"/>
      <c r="R27" s="48"/>
      <c r="U27" s="54"/>
      <c r="V27" s="49"/>
    </row>
    <row r="28" spans="1:22" x14ac:dyDescent="0.4">
      <c r="A28" s="26">
        <v>24</v>
      </c>
      <c r="B28" s="4" t="s">
        <v>3849</v>
      </c>
      <c r="C28" s="3" t="s">
        <v>3421</v>
      </c>
      <c r="D28" s="45" t="s">
        <v>1479</v>
      </c>
      <c r="E28" s="5" t="str">
        <f>VLOOKUP(D28,type2!C:D,2,0)</f>
        <v>นายชะนะ เหมทานนท์</v>
      </c>
      <c r="F28" s="5" t="str">
        <f>VLOOKUP(E28,type2!D:E,2,0)</f>
        <v>32 ถ.เหมทานนท์ ต.ปากน้ำ อ.เมืองกระบี่ จ.กระบี่</v>
      </c>
      <c r="G28" s="4" t="s">
        <v>69</v>
      </c>
      <c r="H28" s="7">
        <v>0</v>
      </c>
      <c r="I28" s="46">
        <v>0</v>
      </c>
      <c r="J28" s="10">
        <v>16</v>
      </c>
      <c r="K28" s="46">
        <f t="shared" si="2"/>
        <v>56</v>
      </c>
      <c r="L28" s="46">
        <f t="shared" si="1"/>
        <v>3.9200000000000004</v>
      </c>
      <c r="M28" s="46">
        <f t="shared" si="3"/>
        <v>59.92</v>
      </c>
      <c r="N28" s="46">
        <v>3.92</v>
      </c>
      <c r="O28" s="46">
        <f t="shared" si="0"/>
        <v>59.92</v>
      </c>
      <c r="P28" s="46">
        <v>60</v>
      </c>
      <c r="Q28" s="47"/>
      <c r="R28" s="48"/>
      <c r="S28" s="49"/>
      <c r="T28" s="49"/>
      <c r="U28" s="49"/>
      <c r="V28" s="49"/>
    </row>
    <row r="29" spans="1:22" x14ac:dyDescent="0.4">
      <c r="A29" s="26">
        <v>25</v>
      </c>
      <c r="B29" s="4" t="s">
        <v>3849</v>
      </c>
      <c r="C29" s="3" t="s">
        <v>3422</v>
      </c>
      <c r="D29" s="45" t="s">
        <v>1504</v>
      </c>
      <c r="E29" s="5" t="str">
        <f>VLOOKUP(D29,type2!C:D,2,0)</f>
        <v>นายทัศนพงศ์ ลีลาบูรณพงศ์ (อรุณรุ่งโรจน์)</v>
      </c>
      <c r="F29" s="5" t="str">
        <f>VLOOKUP(E29,type2!D:E,2,0)</f>
        <v>54/3 ถ.เหมทานนท์ ต.ปากน้ำ อ.เมืองกระบี่ จ.กระบี่</v>
      </c>
      <c r="G29" s="4" t="s">
        <v>69</v>
      </c>
      <c r="H29" s="7">
        <v>0</v>
      </c>
      <c r="I29" s="46">
        <v>0</v>
      </c>
      <c r="J29" s="10">
        <v>15</v>
      </c>
      <c r="K29" s="46">
        <f t="shared" si="2"/>
        <v>52.5</v>
      </c>
      <c r="L29" s="46">
        <f t="shared" si="1"/>
        <v>3.6750000000000003</v>
      </c>
      <c r="M29" s="46">
        <f t="shared" si="3"/>
        <v>56.18</v>
      </c>
      <c r="N29" s="46">
        <v>3.68</v>
      </c>
      <c r="O29" s="46">
        <f t="shared" si="0"/>
        <v>56.18</v>
      </c>
      <c r="P29" s="46">
        <v>56.25</v>
      </c>
      <c r="Q29" s="47"/>
      <c r="R29" s="48"/>
      <c r="U29" s="54"/>
    </row>
    <row r="30" spans="1:22" x14ac:dyDescent="0.4">
      <c r="A30" s="26">
        <v>26</v>
      </c>
      <c r="B30" s="4" t="s">
        <v>3849</v>
      </c>
      <c r="C30" s="3" t="s">
        <v>3423</v>
      </c>
      <c r="D30" s="45" t="s">
        <v>1513</v>
      </c>
      <c r="E30" s="5" t="str">
        <f>VLOOKUP(D30,type2!C:D,2,0)</f>
        <v>น.ส.สุนีย์ แซ่ค่อ (ไตรแก้ว ค้าขาย)</v>
      </c>
      <c r="F30" s="5" t="str">
        <f>VLOOKUP(E30,type2!D:E,2,0)</f>
        <v xml:space="preserve">64 ถ.เหมทานนท์ ต.ปากน้ำ อ.เมืองกระบี่ จ.กระบี่ </v>
      </c>
      <c r="G30" s="4" t="s">
        <v>3352</v>
      </c>
      <c r="H30" s="7">
        <v>45.5</v>
      </c>
      <c r="I30" s="46">
        <v>3.19</v>
      </c>
      <c r="J30" s="10">
        <v>13</v>
      </c>
      <c r="K30" s="46">
        <f t="shared" si="2"/>
        <v>45.5</v>
      </c>
      <c r="L30" s="46">
        <f t="shared" si="1"/>
        <v>3.1850000000000005</v>
      </c>
      <c r="M30" s="46">
        <f t="shared" si="3"/>
        <v>48.69</v>
      </c>
      <c r="N30" s="46">
        <v>6.38</v>
      </c>
      <c r="O30" s="46">
        <f t="shared" si="0"/>
        <v>97.38</v>
      </c>
      <c r="P30" s="46">
        <v>97.5</v>
      </c>
      <c r="Q30" s="47"/>
      <c r="R30" s="48"/>
      <c r="S30" s="49"/>
      <c r="T30" s="49"/>
    </row>
    <row r="31" spans="1:22" x14ac:dyDescent="0.4">
      <c r="A31" s="26">
        <v>27</v>
      </c>
      <c r="B31" s="4" t="s">
        <v>3849</v>
      </c>
      <c r="C31" s="3" t="s">
        <v>3424</v>
      </c>
      <c r="D31" s="45" t="s">
        <v>1449</v>
      </c>
      <c r="E31" s="5" t="str">
        <f>VLOOKUP(D31,type2!C:D,2,0)</f>
        <v>บริษัท พีรพัฒน์ เทคโนโลยี จำกัด (มหาชน)</v>
      </c>
      <c r="F31" s="5" t="str">
        <f>VLOOKUP(E31,type2!D:E,2,0)</f>
        <v>13/14-15 ถ.เหมทานนท์ ต.ปากน้ำ อ.เมืองกระบี่ จ.กระบี่</v>
      </c>
      <c r="G31" s="4" t="s">
        <v>69</v>
      </c>
      <c r="H31" s="7">
        <v>0</v>
      </c>
      <c r="I31" s="46">
        <v>0</v>
      </c>
      <c r="J31" s="10">
        <v>3</v>
      </c>
      <c r="K31" s="46">
        <f>J31*3.5</f>
        <v>10.5</v>
      </c>
      <c r="L31" s="46">
        <f>K31*7%</f>
        <v>0.7350000000000001</v>
      </c>
      <c r="M31" s="46">
        <f t="shared" si="3"/>
        <v>11.24</v>
      </c>
      <c r="N31" s="46">
        <v>0.74</v>
      </c>
      <c r="O31" s="46">
        <f t="shared" si="0"/>
        <v>11.24</v>
      </c>
      <c r="P31" s="46">
        <v>11.25</v>
      </c>
      <c r="Q31" s="47"/>
      <c r="R31" s="48"/>
      <c r="S31" s="53"/>
      <c r="T31" s="53"/>
      <c r="U31" s="53"/>
      <c r="V31" s="53"/>
    </row>
    <row r="32" spans="1:22" x14ac:dyDescent="0.4">
      <c r="A32" s="26">
        <v>28</v>
      </c>
      <c r="B32" s="4" t="s">
        <v>3849</v>
      </c>
      <c r="C32" s="3" t="s">
        <v>3425</v>
      </c>
      <c r="D32" s="45" t="s">
        <v>1539</v>
      </c>
      <c r="E32" s="5" t="str">
        <f>VLOOKUP(D32,type2!C:D,2,0)</f>
        <v>นายประดิษฐ์ อรุณธรรมรัตน์ (ห้างทองสุประดิษฐ์ 2)</v>
      </c>
      <c r="F32" s="5" t="str">
        <f>VLOOKUP(E32,type2!D:E,2,0)</f>
        <v>88/5 ถ.เหมทานนท์ ต.ปากน้ำ อ.เมืองกระบี่ จ.กระบี่</v>
      </c>
      <c r="G32" s="4" t="s">
        <v>69</v>
      </c>
      <c r="H32" s="7">
        <v>0</v>
      </c>
      <c r="I32" s="46">
        <v>0</v>
      </c>
      <c r="J32" s="10">
        <v>20</v>
      </c>
      <c r="K32" s="46">
        <f t="shared" si="2"/>
        <v>70</v>
      </c>
      <c r="L32" s="46">
        <f t="shared" si="1"/>
        <v>4.9000000000000004</v>
      </c>
      <c r="M32" s="46">
        <f t="shared" si="3"/>
        <v>74.900000000000006</v>
      </c>
      <c r="N32" s="46">
        <v>4.9000000000000004</v>
      </c>
      <c r="O32" s="46">
        <f>H32+M32+I32</f>
        <v>74.900000000000006</v>
      </c>
      <c r="P32" s="46">
        <v>75</v>
      </c>
      <c r="Q32" s="47"/>
      <c r="R32" s="48"/>
      <c r="U32" s="54"/>
    </row>
    <row r="33" spans="1:22" x14ac:dyDescent="0.4">
      <c r="A33" s="26">
        <v>29</v>
      </c>
      <c r="B33" s="4" t="s">
        <v>3849</v>
      </c>
      <c r="C33" s="3" t="s">
        <v>3426</v>
      </c>
      <c r="D33" s="45" t="s">
        <v>1458</v>
      </c>
      <c r="E33" s="5" t="str">
        <f>VLOOKUP(D33,type2!C:D,2,0)</f>
        <v>นางพรทิพย์ เหมทานนท์</v>
      </c>
      <c r="F33" s="5" t="str">
        <f>VLOOKUP(E33,type2!D:E,2,0)</f>
        <v>17/1 ถ.เหมทานนท์ ต.ปากน้ำ อ.เมืองกระบี่ จ.กระบี่</v>
      </c>
      <c r="G33" s="4" t="s">
        <v>69</v>
      </c>
      <c r="H33" s="7">
        <v>0</v>
      </c>
      <c r="I33" s="46">
        <v>0</v>
      </c>
      <c r="J33" s="10">
        <v>2</v>
      </c>
      <c r="K33" s="46">
        <f t="shared" si="2"/>
        <v>7</v>
      </c>
      <c r="L33" s="46">
        <f t="shared" si="1"/>
        <v>0.49000000000000005</v>
      </c>
      <c r="M33" s="46">
        <f t="shared" si="3"/>
        <v>7.49</v>
      </c>
      <c r="N33" s="46">
        <v>0.49</v>
      </c>
      <c r="O33" s="46">
        <f t="shared" si="0"/>
        <v>7.49</v>
      </c>
      <c r="P33" s="46">
        <v>7.5</v>
      </c>
      <c r="Q33" s="47"/>
      <c r="R33" s="48"/>
      <c r="S33" s="49"/>
      <c r="T33" s="49"/>
      <c r="U33" s="49"/>
      <c r="V33" s="49"/>
    </row>
    <row r="34" spans="1:22" x14ac:dyDescent="0.4">
      <c r="A34" s="26">
        <v>30</v>
      </c>
      <c r="B34" s="4" t="s">
        <v>3849</v>
      </c>
      <c r="C34" s="3" t="s">
        <v>3427</v>
      </c>
      <c r="D34" s="45" t="s">
        <v>1431</v>
      </c>
      <c r="E34" s="5" t="str">
        <f>VLOOKUP(D34,type2!C:D,2,0)</f>
        <v>นายชีพ วรรทิพย์ (ศิริวรรณ)</v>
      </c>
      <c r="F34" s="5" t="str">
        <f>VLOOKUP(E34,type2!D:E,2,0)</f>
        <v>7/24 ถ.เหมทานนท์ ต.ปากน้ำ อ.เมืองกระบี่ จ.กระบี่</v>
      </c>
      <c r="G34" s="4" t="s">
        <v>69</v>
      </c>
      <c r="H34" s="7">
        <v>0</v>
      </c>
      <c r="I34" s="46">
        <v>0</v>
      </c>
      <c r="J34" s="10">
        <v>32</v>
      </c>
      <c r="K34" s="46">
        <f t="shared" si="2"/>
        <v>112</v>
      </c>
      <c r="L34" s="46">
        <f t="shared" si="1"/>
        <v>7.8400000000000007</v>
      </c>
      <c r="M34" s="46">
        <f t="shared" si="3"/>
        <v>119.84</v>
      </c>
      <c r="N34" s="46">
        <v>7.84</v>
      </c>
      <c r="O34" s="46">
        <f t="shared" si="0"/>
        <v>119.84</v>
      </c>
      <c r="P34" s="46">
        <v>120</v>
      </c>
      <c r="Q34" s="47"/>
      <c r="R34" s="48"/>
      <c r="S34" s="53"/>
      <c r="T34" s="53"/>
      <c r="U34" s="53"/>
      <c r="V34" s="53"/>
    </row>
    <row r="35" spans="1:22" x14ac:dyDescent="0.4">
      <c r="A35" s="26">
        <v>31</v>
      </c>
      <c r="B35" s="4" t="s">
        <v>3849</v>
      </c>
      <c r="C35" s="3" t="s">
        <v>3428</v>
      </c>
      <c r="D35" s="45" t="s">
        <v>1527</v>
      </c>
      <c r="E35" s="5" t="str">
        <f>VLOOKUP(D35,type2!C:D,2,0)</f>
        <v>นายทศพร ปัจฉิมศิริ (ตำหรอย)</v>
      </c>
      <c r="F35" s="5" t="str">
        <f>VLOOKUP(E35,type2!D:E,2,0)</f>
        <v>79 ถ.เหมทานนท์ ต.ปากน้ำ อ.เมืองกระบี่ จ.กระบี่</v>
      </c>
      <c r="G35" s="4" t="s">
        <v>69</v>
      </c>
      <c r="H35" s="7">
        <v>0</v>
      </c>
      <c r="I35" s="46">
        <v>0</v>
      </c>
      <c r="J35" s="10">
        <v>75</v>
      </c>
      <c r="K35" s="46">
        <f t="shared" si="2"/>
        <v>262.5</v>
      </c>
      <c r="L35" s="46">
        <f t="shared" si="1"/>
        <v>18.375</v>
      </c>
      <c r="M35" s="46">
        <f t="shared" si="3"/>
        <v>280.88</v>
      </c>
      <c r="N35" s="46">
        <v>18.38</v>
      </c>
      <c r="O35" s="46">
        <f t="shared" si="0"/>
        <v>280.88</v>
      </c>
      <c r="P35" s="46">
        <v>281</v>
      </c>
      <c r="Q35" s="47"/>
      <c r="R35" s="48"/>
      <c r="S35" s="49"/>
      <c r="T35" s="49"/>
      <c r="U35" s="54"/>
    </row>
    <row r="36" spans="1:22" x14ac:dyDescent="0.4">
      <c r="A36" s="26">
        <v>32</v>
      </c>
      <c r="B36" s="4" t="s">
        <v>3849</v>
      </c>
      <c r="C36" s="3" t="s">
        <v>3429</v>
      </c>
      <c r="D36" s="45" t="s">
        <v>1548</v>
      </c>
      <c r="E36" s="5" t="str">
        <f>VLOOKUP(D36,type2!C:D,2,0)</f>
        <v>นายสุพจน์ นากดวงตา</v>
      </c>
      <c r="F36" s="5" t="str">
        <f>VLOOKUP(E36,type2!D:E,2,0)</f>
        <v>88/8 ถ.เหมทานนท์ ต.ปากน้ำ อ.เมืองกระบี่ จ.กระบี่</v>
      </c>
      <c r="G36" s="4" t="s">
        <v>69</v>
      </c>
      <c r="H36" s="7">
        <v>0</v>
      </c>
      <c r="I36" s="46">
        <v>0</v>
      </c>
      <c r="J36" s="10">
        <v>9</v>
      </c>
      <c r="K36" s="46">
        <f t="shared" si="2"/>
        <v>31.5</v>
      </c>
      <c r="L36" s="46">
        <f t="shared" si="1"/>
        <v>2.2050000000000001</v>
      </c>
      <c r="M36" s="46">
        <f t="shared" si="3"/>
        <v>33.71</v>
      </c>
      <c r="N36" s="46">
        <v>2.21</v>
      </c>
      <c r="O36" s="46">
        <f t="shared" si="0"/>
        <v>33.71</v>
      </c>
      <c r="P36" s="46">
        <v>33.75</v>
      </c>
      <c r="Q36" s="47"/>
      <c r="R36" s="48"/>
      <c r="U36" s="54"/>
    </row>
    <row r="37" spans="1:22" x14ac:dyDescent="0.4">
      <c r="A37" s="26">
        <v>33</v>
      </c>
      <c r="B37" s="4" t="s">
        <v>3849</v>
      </c>
      <c r="C37" s="3" t="s">
        <v>3430</v>
      </c>
      <c r="D37" s="45" t="s">
        <v>1578</v>
      </c>
      <c r="E37" s="5" t="str">
        <f>VLOOKUP(D37,type2!C:D,2,0)</f>
        <v>น.ส.อารมณ์ จินกูล (บีบี ยูนิต)</v>
      </c>
      <c r="F37" s="5" t="str">
        <f>VLOOKUP(E37,type2!D:E,2,0)</f>
        <v>88/35 ถ.เหมทานนท์ ต.ปากน้ำ อ.เมืองกระบี่ จ.กระบี่</v>
      </c>
      <c r="G37" s="4" t="s">
        <v>69</v>
      </c>
      <c r="H37" s="7">
        <v>0</v>
      </c>
      <c r="I37" s="46">
        <v>0</v>
      </c>
      <c r="J37" s="10">
        <v>31</v>
      </c>
      <c r="K37" s="46">
        <f t="shared" si="2"/>
        <v>108.5</v>
      </c>
      <c r="L37" s="46">
        <f t="shared" si="1"/>
        <v>7.5950000000000006</v>
      </c>
      <c r="M37" s="46">
        <f t="shared" si="3"/>
        <v>116.10000000000001</v>
      </c>
      <c r="N37" s="46">
        <v>7.6</v>
      </c>
      <c r="O37" s="46">
        <f t="shared" si="0"/>
        <v>116.10000000000001</v>
      </c>
      <c r="P37" s="46">
        <v>116.25</v>
      </c>
      <c r="Q37" s="47"/>
      <c r="R37" s="48"/>
      <c r="S37" s="53"/>
      <c r="T37" s="53"/>
    </row>
    <row r="38" spans="1:22" x14ac:dyDescent="0.4">
      <c r="A38" s="26">
        <v>34</v>
      </c>
      <c r="B38" s="4" t="s">
        <v>3849</v>
      </c>
      <c r="C38" s="3" t="s">
        <v>3431</v>
      </c>
      <c r="D38" s="45" t="s">
        <v>1581</v>
      </c>
      <c r="E38" s="5" t="str">
        <f>VLOOKUP(D38,type2!C:D,2,0)</f>
        <v>บริษัท สยามคอนซัล แอคเคาน์ แอนด์ ลอ จำกัด</v>
      </c>
      <c r="F38" s="5" t="str">
        <f>VLOOKUP(E38,type2!D:E,2,0)</f>
        <v xml:space="preserve">88/36 ถ.เหมทานนท์ ต.ปากน้ำ อ.เมืองกระบี่ จ.กระบี่ </v>
      </c>
      <c r="G38" s="4" t="s">
        <v>69</v>
      </c>
      <c r="H38" s="7">
        <v>0</v>
      </c>
      <c r="I38" s="46">
        <v>0</v>
      </c>
      <c r="J38" s="10">
        <v>29</v>
      </c>
      <c r="K38" s="46">
        <f t="shared" si="2"/>
        <v>101.5</v>
      </c>
      <c r="L38" s="46">
        <f t="shared" si="1"/>
        <v>7.1050000000000004</v>
      </c>
      <c r="M38" s="46">
        <f t="shared" si="3"/>
        <v>108.61</v>
      </c>
      <c r="N38" s="46">
        <v>7.11</v>
      </c>
      <c r="O38" s="46">
        <f>H38+M38+I38</f>
        <v>108.61</v>
      </c>
      <c r="P38" s="46">
        <v>108.75</v>
      </c>
      <c r="Q38" s="47"/>
      <c r="R38" s="48"/>
      <c r="S38" s="49"/>
      <c r="T38" s="49"/>
    </row>
    <row r="39" spans="1:22" x14ac:dyDescent="0.4">
      <c r="A39" s="26">
        <v>35</v>
      </c>
      <c r="B39" s="4" t="s">
        <v>3849</v>
      </c>
      <c r="C39" s="3" t="s">
        <v>3432</v>
      </c>
      <c r="D39" s="45" t="s">
        <v>1584</v>
      </c>
      <c r="E39" s="5" t="str">
        <f>VLOOKUP(D39,type2!C:D,2,0)</f>
        <v>นางพิศสุดา แซเตีย (Trip Store Krabi)</v>
      </c>
      <c r="F39" s="5" t="str">
        <f>VLOOKUP(E39,type2!D:E,2,0)</f>
        <v xml:space="preserve">88/37 ถ.เหมทานนท์ ต.ปากน้ำ อ.เมืองกระบี่ จ.กระบี่ </v>
      </c>
      <c r="G39" s="4" t="s">
        <v>69</v>
      </c>
      <c r="H39" s="7">
        <v>0</v>
      </c>
      <c r="I39" s="46">
        <v>0</v>
      </c>
      <c r="J39" s="10">
        <v>14</v>
      </c>
      <c r="K39" s="46">
        <f t="shared" si="2"/>
        <v>49</v>
      </c>
      <c r="L39" s="46">
        <f t="shared" si="1"/>
        <v>3.43</v>
      </c>
      <c r="M39" s="46">
        <f t="shared" si="3"/>
        <v>52.43</v>
      </c>
      <c r="N39" s="46">
        <v>3.43</v>
      </c>
      <c r="O39" s="46">
        <f t="shared" si="0"/>
        <v>52.43</v>
      </c>
      <c r="P39" s="46">
        <v>52.5</v>
      </c>
      <c r="Q39" s="47"/>
      <c r="R39" s="48"/>
      <c r="S39" s="49"/>
      <c r="T39" s="49"/>
      <c r="U39" s="49"/>
      <c r="V39" s="49"/>
    </row>
    <row r="40" spans="1:22" x14ac:dyDescent="0.4">
      <c r="A40" s="26">
        <v>36</v>
      </c>
      <c r="B40" s="4" t="s">
        <v>3849</v>
      </c>
      <c r="C40" s="3" t="s">
        <v>3433</v>
      </c>
      <c r="D40" s="45" t="s">
        <v>1779</v>
      </c>
      <c r="E40" s="5" t="str">
        <f>VLOOKUP(D40,type2!C:D,2,0)</f>
        <v>น.ส.จินดา ร่วมทอง</v>
      </c>
      <c r="F40" s="5" t="str">
        <f>VLOOKUP(E40,type2!D:E,2,0)</f>
        <v>7 ถ.เจ้าคุณ ต.ปากน้ำ อ.เมืองกระบี่ จ.กระบี่</v>
      </c>
      <c r="G40" s="4" t="s">
        <v>69</v>
      </c>
      <c r="H40" s="7">
        <v>0</v>
      </c>
      <c r="I40" s="46">
        <v>0</v>
      </c>
      <c r="J40" s="10">
        <v>25</v>
      </c>
      <c r="K40" s="46">
        <f t="shared" si="2"/>
        <v>87.5</v>
      </c>
      <c r="L40" s="46">
        <f t="shared" si="1"/>
        <v>6.1250000000000009</v>
      </c>
      <c r="M40" s="46">
        <f t="shared" si="3"/>
        <v>93.63000000000001</v>
      </c>
      <c r="N40" s="46">
        <v>6.13</v>
      </c>
      <c r="O40" s="46">
        <f t="shared" si="0"/>
        <v>93.63000000000001</v>
      </c>
      <c r="P40" s="46">
        <v>93.75</v>
      </c>
      <c r="Q40" s="47"/>
      <c r="R40" s="48"/>
      <c r="S40" s="49"/>
      <c r="T40" s="49"/>
    </row>
    <row r="41" spans="1:22" x14ac:dyDescent="0.4">
      <c r="A41" s="26">
        <v>37</v>
      </c>
      <c r="B41" s="4" t="s">
        <v>3849</v>
      </c>
      <c r="C41" s="3" t="s">
        <v>3434</v>
      </c>
      <c r="D41" s="45" t="s">
        <v>1773</v>
      </c>
      <c r="E41" s="5" t="str">
        <f>VLOOKUP(D41,type2!C:D,2,0)</f>
        <v>น.ส.สุจิตรา เต็มสิทธิการ</v>
      </c>
      <c r="F41" s="5" t="str">
        <f>VLOOKUP(E41,type2!D:E,2,0)</f>
        <v>5 ถ.เจ้าคุณ ต.ปากน้ำ อ.เมืองกระบี่ จ.กระบี่</v>
      </c>
      <c r="G41" s="4" t="s">
        <v>69</v>
      </c>
      <c r="H41" s="7">
        <v>0</v>
      </c>
      <c r="I41" s="46">
        <v>0</v>
      </c>
      <c r="J41" s="10">
        <v>11</v>
      </c>
      <c r="K41" s="46">
        <f t="shared" si="2"/>
        <v>38.5</v>
      </c>
      <c r="L41" s="46">
        <f t="shared" si="1"/>
        <v>2.6950000000000003</v>
      </c>
      <c r="M41" s="46">
        <f t="shared" si="3"/>
        <v>41.199999999999996</v>
      </c>
      <c r="N41" s="46">
        <v>2.7</v>
      </c>
      <c r="O41" s="46">
        <f t="shared" si="0"/>
        <v>41.199999999999996</v>
      </c>
      <c r="P41" s="46">
        <v>41.25</v>
      </c>
      <c r="Q41" s="47"/>
      <c r="R41" s="48"/>
      <c r="U41" s="54"/>
    </row>
    <row r="42" spans="1:22" x14ac:dyDescent="0.4">
      <c r="A42" s="26">
        <v>38</v>
      </c>
      <c r="B42" s="4" t="s">
        <v>3849</v>
      </c>
      <c r="C42" s="3" t="s">
        <v>3435</v>
      </c>
      <c r="D42" s="45" t="s">
        <v>1776</v>
      </c>
      <c r="E42" s="5" t="str">
        <f>VLOOKUP(D42,type2!C:D,2,0)</f>
        <v>นางธัญญพัชร แก้วนิยม</v>
      </c>
      <c r="F42" s="5" t="str">
        <f>VLOOKUP(E42,type2!D:E,2,0)</f>
        <v>5/1 ถ.เจ้าคุณ ต.ปากน้ำ อ.เมืองกระบี่ จ.กระบี่</v>
      </c>
      <c r="G42" s="4" t="s">
        <v>69</v>
      </c>
      <c r="H42" s="7">
        <v>0</v>
      </c>
      <c r="I42" s="46">
        <v>0</v>
      </c>
      <c r="J42" s="10">
        <v>21</v>
      </c>
      <c r="K42" s="46">
        <f t="shared" si="2"/>
        <v>73.5</v>
      </c>
      <c r="L42" s="46">
        <f t="shared" si="1"/>
        <v>5.1450000000000005</v>
      </c>
      <c r="M42" s="46">
        <f t="shared" si="3"/>
        <v>78.650000000000006</v>
      </c>
      <c r="N42" s="46">
        <v>5.15</v>
      </c>
      <c r="O42" s="46">
        <f t="shared" si="0"/>
        <v>78.650000000000006</v>
      </c>
      <c r="P42" s="46">
        <v>78.75</v>
      </c>
      <c r="Q42" s="47"/>
      <c r="R42" s="48"/>
      <c r="S42" s="49"/>
      <c r="T42" s="49"/>
      <c r="U42" s="49"/>
      <c r="V42" s="49"/>
    </row>
    <row r="43" spans="1:22" x14ac:dyDescent="0.4">
      <c r="A43" s="26">
        <v>39</v>
      </c>
      <c r="B43" s="4" t="s">
        <v>3849</v>
      </c>
      <c r="C43" s="3" t="s">
        <v>3436</v>
      </c>
      <c r="D43" s="45" t="s">
        <v>1828</v>
      </c>
      <c r="E43" s="5" t="str">
        <f>VLOOKUP(D43,type2!C:D,2,0)</f>
        <v>นางธิดา เทพเฉลิม</v>
      </c>
      <c r="F43" s="5" t="s">
        <v>1829</v>
      </c>
      <c r="G43" s="4" t="s">
        <v>69</v>
      </c>
      <c r="H43" s="7">
        <v>0</v>
      </c>
      <c r="I43" s="46">
        <v>0</v>
      </c>
      <c r="J43" s="10">
        <v>24</v>
      </c>
      <c r="K43" s="46">
        <f t="shared" si="2"/>
        <v>84</v>
      </c>
      <c r="L43" s="46">
        <f t="shared" si="1"/>
        <v>5.8800000000000008</v>
      </c>
      <c r="M43" s="46">
        <f t="shared" si="3"/>
        <v>89.88</v>
      </c>
      <c r="N43" s="46">
        <v>5.88</v>
      </c>
      <c r="O43" s="46">
        <f t="shared" si="0"/>
        <v>89.88</v>
      </c>
      <c r="P43" s="46">
        <v>90</v>
      </c>
      <c r="Q43" s="47"/>
      <c r="R43" s="48"/>
      <c r="S43" s="53"/>
      <c r="T43" s="53"/>
    </row>
    <row r="44" spans="1:22" x14ac:dyDescent="0.4">
      <c r="A44" s="26">
        <v>40</v>
      </c>
      <c r="B44" s="4" t="s">
        <v>3849</v>
      </c>
      <c r="C44" s="3" t="s">
        <v>3437</v>
      </c>
      <c r="D44" s="45" t="s">
        <v>1740</v>
      </c>
      <c r="E44" s="5" t="str">
        <f>VLOOKUP(D44,type2!C:D,2,0)</f>
        <v>นายชาญชิต นาวงศ์ศรี</v>
      </c>
      <c r="F44" s="5" t="str">
        <f>VLOOKUP(E44,type2!D:E,2,0)</f>
        <v>2/1 ถ.เจ้าคุณ ต.ปากน้ำ อ.เมืองกระบี่ จ.กระบี่</v>
      </c>
      <c r="G44" s="4" t="s">
        <v>3350</v>
      </c>
      <c r="H44" s="7">
        <v>255.5</v>
      </c>
      <c r="I44" s="46">
        <v>17.89</v>
      </c>
      <c r="J44" s="10">
        <v>31</v>
      </c>
      <c r="K44" s="46">
        <f t="shared" si="2"/>
        <v>108.5</v>
      </c>
      <c r="L44" s="46">
        <f t="shared" si="1"/>
        <v>7.5950000000000006</v>
      </c>
      <c r="M44" s="46">
        <f t="shared" si="3"/>
        <v>116.10000000000001</v>
      </c>
      <c r="N44" s="46">
        <v>25.49</v>
      </c>
      <c r="O44" s="46">
        <f t="shared" si="0"/>
        <v>389.49</v>
      </c>
      <c r="P44" s="46">
        <v>389.5</v>
      </c>
      <c r="Q44" s="47"/>
      <c r="R44" s="48"/>
      <c r="S44" s="49"/>
      <c r="T44" s="49"/>
    </row>
    <row r="45" spans="1:22" x14ac:dyDescent="0.4">
      <c r="A45" s="26">
        <v>41</v>
      </c>
      <c r="B45" s="4" t="s">
        <v>3849</v>
      </c>
      <c r="C45" s="3" t="s">
        <v>3438</v>
      </c>
      <c r="D45" s="45" t="s">
        <v>1790</v>
      </c>
      <c r="E45" s="5" t="str">
        <f>VLOOKUP(D45,type2!C:D,2,0)</f>
        <v>นายภิรมย์ พรพาณิชพันธุ์</v>
      </c>
      <c r="F45" s="5" t="s">
        <v>1791</v>
      </c>
      <c r="G45" s="4" t="s">
        <v>69</v>
      </c>
      <c r="H45" s="7">
        <v>0</v>
      </c>
      <c r="I45" s="46">
        <v>0</v>
      </c>
      <c r="J45" s="10">
        <v>10</v>
      </c>
      <c r="K45" s="46">
        <f t="shared" si="2"/>
        <v>35</v>
      </c>
      <c r="L45" s="46">
        <f t="shared" si="1"/>
        <v>2.4500000000000002</v>
      </c>
      <c r="M45" s="46">
        <f t="shared" si="3"/>
        <v>37.450000000000003</v>
      </c>
      <c r="N45" s="46">
        <v>2.4500000000000002</v>
      </c>
      <c r="O45" s="46">
        <f t="shared" si="0"/>
        <v>37.450000000000003</v>
      </c>
      <c r="P45" s="46">
        <v>37.5</v>
      </c>
      <c r="Q45" s="47"/>
      <c r="R45" s="48"/>
      <c r="S45" s="53"/>
      <c r="T45" s="53"/>
    </row>
    <row r="46" spans="1:22" x14ac:dyDescent="0.4">
      <c r="A46" s="26">
        <v>42</v>
      </c>
      <c r="B46" s="4" t="s">
        <v>3849</v>
      </c>
      <c r="C46" s="3" t="s">
        <v>3439</v>
      </c>
      <c r="D46" s="45" t="s">
        <v>1792</v>
      </c>
      <c r="E46" s="5" t="str">
        <f>VLOOKUP(D46,type2!C:D,2,0)</f>
        <v>นายภิรมย์ พรพาณิชพันธุ์</v>
      </c>
      <c r="F46" s="5" t="s">
        <v>1793</v>
      </c>
      <c r="G46" s="4" t="s">
        <v>69</v>
      </c>
      <c r="H46" s="7">
        <v>0</v>
      </c>
      <c r="I46" s="46">
        <v>0</v>
      </c>
      <c r="J46" s="10">
        <v>19</v>
      </c>
      <c r="K46" s="46">
        <f t="shared" si="2"/>
        <v>66.5</v>
      </c>
      <c r="L46" s="46">
        <f t="shared" si="1"/>
        <v>4.6550000000000002</v>
      </c>
      <c r="M46" s="46">
        <f t="shared" si="3"/>
        <v>71.160000000000011</v>
      </c>
      <c r="N46" s="46">
        <v>4.66</v>
      </c>
      <c r="O46" s="46">
        <f t="shared" si="0"/>
        <v>71.160000000000011</v>
      </c>
      <c r="P46" s="46">
        <v>71.25</v>
      </c>
      <c r="Q46" s="47"/>
      <c r="R46" s="48"/>
      <c r="S46" s="49"/>
      <c r="T46" s="49"/>
    </row>
    <row r="47" spans="1:22" x14ac:dyDescent="0.4">
      <c r="A47" s="26">
        <v>43</v>
      </c>
      <c r="B47" s="4" t="s">
        <v>3849</v>
      </c>
      <c r="C47" s="3" t="s">
        <v>3440</v>
      </c>
      <c r="D47" s="45" t="s">
        <v>1794</v>
      </c>
      <c r="E47" s="5" t="str">
        <f>VLOOKUP(D47,type2!C:D,2,0)</f>
        <v>นายภิรมย์ พรพาณิชพันธุ์</v>
      </c>
      <c r="F47" s="5" t="s">
        <v>1795</v>
      </c>
      <c r="G47" s="4" t="s">
        <v>69</v>
      </c>
      <c r="H47" s="7">
        <v>0</v>
      </c>
      <c r="I47" s="46">
        <v>0</v>
      </c>
      <c r="J47" s="10">
        <v>10</v>
      </c>
      <c r="K47" s="46">
        <f t="shared" si="2"/>
        <v>35</v>
      </c>
      <c r="L47" s="46">
        <f t="shared" si="1"/>
        <v>2.4500000000000002</v>
      </c>
      <c r="M47" s="46">
        <f t="shared" si="3"/>
        <v>37.450000000000003</v>
      </c>
      <c r="N47" s="46">
        <v>2.4500000000000002</v>
      </c>
      <c r="O47" s="46">
        <f t="shared" si="0"/>
        <v>37.450000000000003</v>
      </c>
      <c r="P47" s="46">
        <v>37.5</v>
      </c>
      <c r="Q47" s="47"/>
      <c r="R47" s="48"/>
      <c r="S47" s="49"/>
      <c r="T47" s="49"/>
    </row>
    <row r="48" spans="1:22" x14ac:dyDescent="0.4">
      <c r="A48" s="26">
        <v>44</v>
      </c>
      <c r="B48" s="4" t="s">
        <v>3849</v>
      </c>
      <c r="C48" s="3" t="s">
        <v>3441</v>
      </c>
      <c r="D48" s="45" t="s">
        <v>1833</v>
      </c>
      <c r="E48" s="5" t="str">
        <f>VLOOKUP(D48,type2!C:D,2,0)</f>
        <v>นางยุวดี ลี้ตระกูล</v>
      </c>
      <c r="F48" s="5" t="str">
        <f>VLOOKUP(E48,type2!D:E,2,0)</f>
        <v>48 ถ.เจ้าคุณ ต.ปากน้ำ อ.เมืองกระบี่ จ.กระบี่</v>
      </c>
      <c r="G48" s="4" t="s">
        <v>69</v>
      </c>
      <c r="H48" s="7">
        <v>0</v>
      </c>
      <c r="I48" s="46">
        <v>0</v>
      </c>
      <c r="J48" s="10">
        <v>10</v>
      </c>
      <c r="K48" s="46">
        <f t="shared" si="2"/>
        <v>35</v>
      </c>
      <c r="L48" s="46">
        <f t="shared" si="1"/>
        <v>2.4500000000000002</v>
      </c>
      <c r="M48" s="46">
        <f t="shared" si="3"/>
        <v>37.450000000000003</v>
      </c>
      <c r="N48" s="46">
        <v>2.4500000000000002</v>
      </c>
      <c r="O48" s="46">
        <f t="shared" si="0"/>
        <v>37.450000000000003</v>
      </c>
      <c r="P48" s="46">
        <v>37.5</v>
      </c>
      <c r="Q48" s="47"/>
      <c r="R48" s="48"/>
      <c r="S48" s="53"/>
      <c r="T48" s="53"/>
    </row>
    <row r="49" spans="1:22" x14ac:dyDescent="0.4">
      <c r="A49" s="26">
        <v>45</v>
      </c>
      <c r="B49" s="4" t="s">
        <v>3849</v>
      </c>
      <c r="C49" s="3" t="s">
        <v>3442</v>
      </c>
      <c r="D49" s="45" t="s">
        <v>1836</v>
      </c>
      <c r="E49" s="5" t="str">
        <f>VLOOKUP(D49,type2!C:D,2,0)</f>
        <v>บ.BS.สถาปัตย์ จำกัด</v>
      </c>
      <c r="F49" s="5" t="str">
        <f>VLOOKUP(E49,type2!D:E,2,0)</f>
        <v>50 ถ.เจ้าคุณ ต.ปากน้ำ อ.เมืองกระบี่ จ.กระบี่</v>
      </c>
      <c r="G49" s="4" t="s">
        <v>69</v>
      </c>
      <c r="H49" s="7">
        <v>0</v>
      </c>
      <c r="I49" s="46">
        <v>0</v>
      </c>
      <c r="J49" s="10">
        <v>28</v>
      </c>
      <c r="K49" s="46">
        <f t="shared" si="2"/>
        <v>98</v>
      </c>
      <c r="L49" s="46">
        <f t="shared" si="1"/>
        <v>6.86</v>
      </c>
      <c r="M49" s="46">
        <f t="shared" si="3"/>
        <v>104.86</v>
      </c>
      <c r="N49" s="46">
        <v>6.86</v>
      </c>
      <c r="O49" s="46">
        <f t="shared" si="0"/>
        <v>104.86</v>
      </c>
      <c r="P49" s="46">
        <v>105</v>
      </c>
      <c r="Q49" s="47"/>
      <c r="R49" s="48"/>
      <c r="S49" s="49"/>
      <c r="T49" s="49"/>
    </row>
    <row r="50" spans="1:22" x14ac:dyDescent="0.4">
      <c r="A50" s="26">
        <v>46</v>
      </c>
      <c r="B50" s="4" t="s">
        <v>3849</v>
      </c>
      <c r="C50" s="3" t="s">
        <v>3443</v>
      </c>
      <c r="D50" s="45" t="s">
        <v>1798</v>
      </c>
      <c r="E50" s="5" t="str">
        <f>VLOOKUP(D50,type2!C:D,2,0)</f>
        <v>น.ส.วรรณทนีย์ ประทีปศิริปัญญา</v>
      </c>
      <c r="F50" s="5" t="str">
        <f>VLOOKUP(E50,type2!D:E,2,0)</f>
        <v>9 ถ.เจ้าคุณ ต.ปากน้ำ อ.เมืองกระบี่ จ.กระบี่</v>
      </c>
      <c r="G50" s="4" t="s">
        <v>69</v>
      </c>
      <c r="H50" s="7">
        <v>0</v>
      </c>
      <c r="I50" s="46">
        <v>0</v>
      </c>
      <c r="J50" s="10">
        <v>49</v>
      </c>
      <c r="K50" s="46">
        <f t="shared" si="2"/>
        <v>171.5</v>
      </c>
      <c r="L50" s="46">
        <f t="shared" si="1"/>
        <v>12.005000000000001</v>
      </c>
      <c r="M50" s="46">
        <f t="shared" si="3"/>
        <v>183.51</v>
      </c>
      <c r="N50" s="46">
        <v>12.01</v>
      </c>
      <c r="O50" s="46">
        <f t="shared" si="0"/>
        <v>183.51</v>
      </c>
      <c r="P50" s="46">
        <v>183.75</v>
      </c>
      <c r="Q50" s="47"/>
      <c r="R50" s="48"/>
      <c r="S50" s="53"/>
      <c r="T50" s="53"/>
    </row>
    <row r="51" spans="1:22" x14ac:dyDescent="0.4">
      <c r="A51" s="26">
        <v>47</v>
      </c>
      <c r="B51" s="4" t="s">
        <v>3849</v>
      </c>
      <c r="C51" s="3" t="s">
        <v>3444</v>
      </c>
      <c r="D51" s="45" t="s">
        <v>1801</v>
      </c>
      <c r="E51" s="5" t="str">
        <f>VLOOKUP(D51,type2!C:D,2,0)</f>
        <v>บ.BS.สถาปัตถ์ จำกัด (อจ.รัชฎาภรณ์)</v>
      </c>
      <c r="F51" s="5" t="str">
        <f>VLOOKUP(E51,type2!D:E,2,0)</f>
        <v>10 ถ.เจ้าคุณ ต.ปากน้ำ อ.เมืองกระบี่ จ.กระบี่</v>
      </c>
      <c r="G51" s="4" t="s">
        <v>69</v>
      </c>
      <c r="H51" s="7">
        <v>0</v>
      </c>
      <c r="I51" s="46">
        <v>0</v>
      </c>
      <c r="J51" s="10">
        <v>5</v>
      </c>
      <c r="K51" s="46">
        <f t="shared" si="2"/>
        <v>17.5</v>
      </c>
      <c r="L51" s="46">
        <f t="shared" si="1"/>
        <v>1.2250000000000001</v>
      </c>
      <c r="M51" s="46">
        <f t="shared" si="3"/>
        <v>18.73</v>
      </c>
      <c r="N51" s="46">
        <v>1.23</v>
      </c>
      <c r="O51" s="46">
        <f t="shared" si="0"/>
        <v>18.73</v>
      </c>
      <c r="P51" s="46">
        <v>18.75</v>
      </c>
      <c r="Q51" s="47"/>
      <c r="R51" s="48"/>
      <c r="S51" s="49"/>
      <c r="T51" s="49"/>
      <c r="U51" s="49"/>
      <c r="V51" s="49"/>
    </row>
    <row r="52" spans="1:22" x14ac:dyDescent="0.4">
      <c r="A52" s="26">
        <v>48</v>
      </c>
      <c r="B52" s="4" t="s">
        <v>3849</v>
      </c>
      <c r="C52" s="3" t="s">
        <v>3445</v>
      </c>
      <c r="D52" s="45" t="s">
        <v>1536</v>
      </c>
      <c r="E52" s="5" t="str">
        <f>VLOOKUP(D52,type2!C:D,2,0)</f>
        <v>นายสมรัช อุยานนท์รักษ์</v>
      </c>
      <c r="F52" s="5" t="str">
        <f>VLOOKUP(E52,type2!D:E,2,0)</f>
        <v>88/1 ถ.เหมทานนท์ ต.ปากน้ำ อ.เมืองกระบี่ จ.กระบี่</v>
      </c>
      <c r="G52" s="4" t="s">
        <v>3358</v>
      </c>
      <c r="H52" s="7">
        <v>451.5</v>
      </c>
      <c r="I52" s="46">
        <v>31.63</v>
      </c>
      <c r="J52" s="10">
        <v>14</v>
      </c>
      <c r="K52" s="46">
        <f t="shared" si="2"/>
        <v>49</v>
      </c>
      <c r="L52" s="46">
        <f t="shared" si="1"/>
        <v>3.43</v>
      </c>
      <c r="M52" s="46">
        <f t="shared" si="3"/>
        <v>52.43</v>
      </c>
      <c r="N52" s="46">
        <v>35.06</v>
      </c>
      <c r="O52" s="46">
        <f t="shared" si="0"/>
        <v>535.56000000000006</v>
      </c>
      <c r="P52" s="46">
        <v>535.75</v>
      </c>
      <c r="Q52" s="47"/>
      <c r="R52" s="48"/>
      <c r="S52" s="49"/>
      <c r="T52" s="49"/>
    </row>
    <row r="53" spans="1:22" x14ac:dyDescent="0.4">
      <c r="A53" s="26">
        <v>49</v>
      </c>
      <c r="B53" s="4" t="s">
        <v>3849</v>
      </c>
      <c r="C53" s="3" t="s">
        <v>3446</v>
      </c>
      <c r="D53" s="45" t="s">
        <v>2445</v>
      </c>
      <c r="E53" s="5" t="str">
        <f>VLOOKUP(D53,type2!C:D,2,0)</f>
        <v>นายบรรเจิด เทรดกิติวรางค์ ( เก็บเงินที่ ร้านบรรเจิดติดกับกสิกรไทย)</v>
      </c>
      <c r="F53" s="5" t="str">
        <f>VLOOKUP(E53,type2!D:E,2,0)</f>
        <v>249/13 ถ.อุตรกิจ ต.ปากน้ำ อ.เมืองกระบี่ จ.กระบี่</v>
      </c>
      <c r="G53" s="4" t="s">
        <v>69</v>
      </c>
      <c r="H53" s="7">
        <v>0</v>
      </c>
      <c r="I53" s="46">
        <v>0</v>
      </c>
      <c r="J53" s="10">
        <v>27</v>
      </c>
      <c r="K53" s="46">
        <f t="shared" si="2"/>
        <v>94.5</v>
      </c>
      <c r="L53" s="46">
        <f t="shared" si="1"/>
        <v>6.6150000000000002</v>
      </c>
      <c r="M53" s="46">
        <f t="shared" si="3"/>
        <v>101.12</v>
      </c>
      <c r="N53" s="46">
        <v>6.62</v>
      </c>
      <c r="O53" s="46">
        <f t="shared" si="0"/>
        <v>101.12</v>
      </c>
      <c r="P53" s="46">
        <v>101.25</v>
      </c>
      <c r="Q53" s="47"/>
      <c r="R53" s="48"/>
      <c r="S53" s="53"/>
      <c r="T53" s="53"/>
    </row>
    <row r="54" spans="1:22" x14ac:dyDescent="0.4">
      <c r="A54" s="26">
        <v>50</v>
      </c>
      <c r="B54" s="4" t="s">
        <v>3849</v>
      </c>
      <c r="C54" s="3" t="s">
        <v>3447</v>
      </c>
      <c r="D54" s="45" t="s">
        <v>2315</v>
      </c>
      <c r="E54" s="5" t="str">
        <f>VLOOKUP(D54,type2!C:D,2,0)</f>
        <v>บริษัทสนิทกระบี่ จำกัด</v>
      </c>
      <c r="F54" s="5" t="str">
        <f>VLOOKUP(E54,type2!D:E,2,0)</f>
        <v>45/1 ถ.อุตรกิจ ต.ปากน้ำ อ.เมืองกระบี่ จ.กระบี่</v>
      </c>
      <c r="G54" s="4" t="s">
        <v>69</v>
      </c>
      <c r="H54" s="7">
        <v>0</v>
      </c>
      <c r="I54" s="46">
        <v>0</v>
      </c>
      <c r="J54" s="10">
        <v>80</v>
      </c>
      <c r="K54" s="46">
        <f t="shared" si="2"/>
        <v>280</v>
      </c>
      <c r="L54" s="46">
        <f t="shared" si="1"/>
        <v>19.600000000000001</v>
      </c>
      <c r="M54" s="46">
        <f t="shared" si="3"/>
        <v>299.60000000000002</v>
      </c>
      <c r="N54" s="46">
        <v>19.600000000000001</v>
      </c>
      <c r="O54" s="46">
        <f t="shared" si="0"/>
        <v>299.60000000000002</v>
      </c>
      <c r="P54" s="46">
        <v>299.75</v>
      </c>
      <c r="Q54" s="47"/>
      <c r="R54" s="48"/>
      <c r="S54" s="49"/>
      <c r="T54" s="49"/>
    </row>
    <row r="55" spans="1:22" x14ac:dyDescent="0.4">
      <c r="A55" s="26">
        <v>51</v>
      </c>
      <c r="B55" s="4" t="s">
        <v>3849</v>
      </c>
      <c r="C55" s="3" t="s">
        <v>3448</v>
      </c>
      <c r="D55" s="45" t="s">
        <v>2401</v>
      </c>
      <c r="E55" s="5" t="str">
        <f>VLOOKUP(D55,type2!C:D,2,0)</f>
        <v>นายสุวัฒน์ บุญชนะวิวัฒน์ (P.P.มารีนทัวส์)</v>
      </c>
      <c r="F55" s="5" t="str">
        <f>VLOOKUP(E55,type2!D:E,2,0)</f>
        <v>201/3-4 ถ.อุตรกิจ ต.ปากน้ำ อ.เมืองกระบี่ จ.กระบี่</v>
      </c>
      <c r="G55" s="4" t="s">
        <v>69</v>
      </c>
      <c r="H55" s="7">
        <v>0</v>
      </c>
      <c r="I55" s="46">
        <v>0</v>
      </c>
      <c r="J55" s="10">
        <v>9</v>
      </c>
      <c r="K55" s="46">
        <f t="shared" si="2"/>
        <v>31.5</v>
      </c>
      <c r="L55" s="46">
        <f t="shared" si="1"/>
        <v>2.2050000000000001</v>
      </c>
      <c r="M55" s="46">
        <f t="shared" si="3"/>
        <v>33.71</v>
      </c>
      <c r="N55" s="46">
        <v>2.21</v>
      </c>
      <c r="O55" s="46">
        <f t="shared" si="0"/>
        <v>33.71</v>
      </c>
      <c r="P55" s="46">
        <v>33.75</v>
      </c>
      <c r="Q55" s="47"/>
      <c r="R55" s="48"/>
      <c r="S55" s="53"/>
      <c r="T55" s="53"/>
    </row>
    <row r="56" spans="1:22" x14ac:dyDescent="0.4">
      <c r="A56" s="26">
        <v>52</v>
      </c>
      <c r="B56" s="4" t="s">
        <v>3849</v>
      </c>
      <c r="C56" s="3" t="s">
        <v>3449</v>
      </c>
      <c r="D56" s="45" t="s">
        <v>2404</v>
      </c>
      <c r="E56" s="5" t="str">
        <f>VLOOKUP(D56,type2!C:D,2,0)</f>
        <v>นายจิตต์ จิววุฒิพงศ์ (LE GATEAU)</v>
      </c>
      <c r="F56" s="5" t="str">
        <f>VLOOKUP(E56,type2!D:E,2,0)</f>
        <v>201/5 ถ.อุตรกิจ ต.ปากน้ำ อ.เมืองกระบี่ จ.กระบี่</v>
      </c>
      <c r="G56" s="4" t="s">
        <v>69</v>
      </c>
      <c r="H56" s="7">
        <v>0</v>
      </c>
      <c r="I56" s="46">
        <v>0</v>
      </c>
      <c r="J56" s="10">
        <v>14</v>
      </c>
      <c r="K56" s="46">
        <f t="shared" si="2"/>
        <v>49</v>
      </c>
      <c r="L56" s="46">
        <f t="shared" si="1"/>
        <v>3.43</v>
      </c>
      <c r="M56" s="46">
        <f t="shared" si="3"/>
        <v>52.43</v>
      </c>
      <c r="N56" s="46">
        <v>3.43</v>
      </c>
      <c r="O56" s="46">
        <f t="shared" si="0"/>
        <v>52.43</v>
      </c>
      <c r="P56" s="46">
        <v>52.5</v>
      </c>
      <c r="Q56" s="47"/>
      <c r="R56" s="48"/>
      <c r="S56" s="49"/>
      <c r="T56" s="49"/>
    </row>
    <row r="57" spans="1:22" x14ac:dyDescent="0.4">
      <c r="A57" s="26">
        <v>53</v>
      </c>
      <c r="B57" s="4" t="s">
        <v>3849</v>
      </c>
      <c r="C57" s="3" t="s">
        <v>3450</v>
      </c>
      <c r="D57" s="45" t="s">
        <v>2419</v>
      </c>
      <c r="E57" s="5" t="str">
        <f>VLOOKUP(D57,type2!C:D,2,0)</f>
        <v>นายภิญโญ ธรรมรุจี (Noko Nest Restaurant)</v>
      </c>
      <c r="F57" s="5" t="str">
        <f>VLOOKUP(E57,type2!D:E,2,0)</f>
        <v>239/2 ถ.อุตรกิจ ต.ปากน้ำ อ.เมืองกระบี่ จ.กระบี่</v>
      </c>
      <c r="G57" s="4" t="s">
        <v>3850</v>
      </c>
      <c r="H57" s="7">
        <v>119</v>
      </c>
      <c r="I57" s="46">
        <v>8.33</v>
      </c>
      <c r="J57" s="10">
        <v>34</v>
      </c>
      <c r="K57" s="46">
        <f t="shared" si="2"/>
        <v>119</v>
      </c>
      <c r="L57" s="46">
        <f t="shared" si="1"/>
        <v>8.33</v>
      </c>
      <c r="M57" s="46">
        <f t="shared" si="3"/>
        <v>127.33</v>
      </c>
      <c r="N57" s="46">
        <v>16.66</v>
      </c>
      <c r="O57" s="46">
        <f t="shared" si="0"/>
        <v>254.66</v>
      </c>
      <c r="P57" s="46">
        <v>254.75</v>
      </c>
      <c r="Q57" s="47"/>
      <c r="R57" s="48"/>
      <c r="U57" s="54"/>
      <c r="V57" s="49"/>
    </row>
    <row r="58" spans="1:22" x14ac:dyDescent="0.4">
      <c r="A58" s="26">
        <v>54</v>
      </c>
      <c r="B58" s="4" t="s">
        <v>3849</v>
      </c>
      <c r="C58" s="3" t="s">
        <v>3451</v>
      </c>
      <c r="D58" s="45" t="s">
        <v>2306</v>
      </c>
      <c r="E58" s="5" t="str">
        <f>VLOOKUP(D58,type2!C:D,2,0)</f>
        <v>นายร่วง รัตนกาญจน์-พี่จวบ (วัฒนา อิเล็กทรอนิกส์)</v>
      </c>
      <c r="F58" s="5" t="str">
        <f>VLOOKUP(E58,type2!D:E,2,0)</f>
        <v>29 ถ.อุตรกิจ ต.ปากน้ำ อ.เมืองกระบี่ จ.กระบี่</v>
      </c>
      <c r="G58" s="4" t="s">
        <v>69</v>
      </c>
      <c r="H58" s="7">
        <v>0</v>
      </c>
      <c r="I58" s="46">
        <v>0</v>
      </c>
      <c r="J58" s="10">
        <v>11</v>
      </c>
      <c r="K58" s="46">
        <f t="shared" si="2"/>
        <v>38.5</v>
      </c>
      <c r="L58" s="46">
        <f t="shared" si="1"/>
        <v>2.6950000000000003</v>
      </c>
      <c r="M58" s="46">
        <f t="shared" si="3"/>
        <v>41.199999999999996</v>
      </c>
      <c r="N58" s="46">
        <v>2.7</v>
      </c>
      <c r="O58" s="46">
        <f t="shared" si="0"/>
        <v>41.199999999999996</v>
      </c>
      <c r="P58" s="46">
        <v>41.25</v>
      </c>
      <c r="Q58" s="47"/>
      <c r="R58" s="48"/>
      <c r="S58" s="49"/>
      <c r="T58" s="49"/>
    </row>
    <row r="59" spans="1:22" x14ac:dyDescent="0.4">
      <c r="A59" s="26">
        <v>55</v>
      </c>
      <c r="B59" s="4" t="s">
        <v>3849</v>
      </c>
      <c r="C59" s="3" t="s">
        <v>3452</v>
      </c>
      <c r="D59" s="45" t="s">
        <v>2377</v>
      </c>
      <c r="E59" s="5" t="str">
        <f>VLOOKUP(D59,type2!C:D,2,0)</f>
        <v>นายเชาว์ลิต วโนทยาโรจน์(ทำฟัน)</v>
      </c>
      <c r="F59" s="5" t="str">
        <f>VLOOKUP(E59,type2!D:E,2,0)</f>
        <v>167/1 ถ.อุตรกิจ ต.ปากน้ำ อ.เมืองกระบี่ จ.กระบี่</v>
      </c>
      <c r="G59" s="4" t="s">
        <v>69</v>
      </c>
      <c r="H59" s="7">
        <v>0</v>
      </c>
      <c r="I59" s="46">
        <v>0</v>
      </c>
      <c r="J59" s="10">
        <v>2</v>
      </c>
      <c r="K59" s="46">
        <f t="shared" si="2"/>
        <v>7</v>
      </c>
      <c r="L59" s="46">
        <f t="shared" si="1"/>
        <v>0.49000000000000005</v>
      </c>
      <c r="M59" s="46">
        <f t="shared" si="3"/>
        <v>7.49</v>
      </c>
      <c r="N59" s="46">
        <v>0.49</v>
      </c>
      <c r="O59" s="46">
        <f t="shared" si="0"/>
        <v>7.49</v>
      </c>
      <c r="P59" s="46">
        <v>7.5</v>
      </c>
      <c r="Q59" s="47"/>
      <c r="R59" s="48"/>
      <c r="S59" s="49"/>
      <c r="T59" s="49"/>
      <c r="U59" s="49"/>
      <c r="V59" s="49"/>
    </row>
    <row r="60" spans="1:22" x14ac:dyDescent="0.4">
      <c r="A60" s="26">
        <v>56</v>
      </c>
      <c r="B60" s="4" t="s">
        <v>3849</v>
      </c>
      <c r="C60" s="3" t="s">
        <v>3453</v>
      </c>
      <c r="D60" s="45" t="s">
        <v>2380</v>
      </c>
      <c r="E60" s="5" t="str">
        <f>VLOOKUP(D60,type2!C:D,2,0)</f>
        <v>ธนาคารไทยพานิชย์ จำกัด</v>
      </c>
      <c r="F60" s="5" t="str">
        <f>VLOOKUP(E60,type2!D:E,2,0)</f>
        <v>169 ถ.อุตรกิจ ต.ปากน้ำ อ.เมืองกระบี่ จ.กระบี่</v>
      </c>
      <c r="G60" s="4" t="s">
        <v>69</v>
      </c>
      <c r="H60" s="7">
        <v>0</v>
      </c>
      <c r="I60" s="46">
        <v>0</v>
      </c>
      <c r="J60" s="10">
        <v>23</v>
      </c>
      <c r="K60" s="46">
        <f t="shared" si="2"/>
        <v>80.5</v>
      </c>
      <c r="L60" s="46">
        <f t="shared" si="1"/>
        <v>5.6350000000000007</v>
      </c>
      <c r="M60" s="46">
        <f t="shared" si="3"/>
        <v>86.14</v>
      </c>
      <c r="N60" s="46">
        <v>5.64</v>
      </c>
      <c r="O60" s="46">
        <f t="shared" si="0"/>
        <v>86.14</v>
      </c>
      <c r="P60" s="46">
        <v>86.25</v>
      </c>
      <c r="Q60" s="57"/>
      <c r="R60" s="48"/>
      <c r="S60" s="49"/>
      <c r="T60" s="49"/>
    </row>
    <row r="61" spans="1:22" x14ac:dyDescent="0.4">
      <c r="A61" s="26">
        <v>57</v>
      </c>
      <c r="B61" s="4" t="s">
        <v>3849</v>
      </c>
      <c r="C61" s="3" t="s">
        <v>3454</v>
      </c>
      <c r="D61" s="45" t="s">
        <v>2339</v>
      </c>
      <c r="E61" s="5" t="str">
        <f>VLOOKUP(D61,type2!C:D,2,0)</f>
        <v>น.ส.นิตยา จันทร์วุฒิพงษ์ (Your Hotel)</v>
      </c>
      <c r="F61" s="5" t="str">
        <f>VLOOKUP(E61,type2!D:E,2,0)</f>
        <v>85 ถ.อุตรกิจ ต.ปากน้ำ อ.เมืองกระบี่ จ.กระบี่</v>
      </c>
      <c r="G61" s="4" t="s">
        <v>69</v>
      </c>
      <c r="H61" s="7">
        <v>0</v>
      </c>
      <c r="I61" s="46">
        <v>0</v>
      </c>
      <c r="J61" s="10">
        <v>50</v>
      </c>
      <c r="K61" s="46">
        <f t="shared" si="2"/>
        <v>175</v>
      </c>
      <c r="L61" s="46">
        <f t="shared" si="1"/>
        <v>12.250000000000002</v>
      </c>
      <c r="M61" s="46">
        <f t="shared" si="3"/>
        <v>187.25</v>
      </c>
      <c r="N61" s="46">
        <v>12.25</v>
      </c>
      <c r="O61" s="46">
        <f t="shared" si="0"/>
        <v>187.25</v>
      </c>
      <c r="P61" s="46">
        <v>187.25</v>
      </c>
      <c r="Q61" s="57"/>
      <c r="R61" s="48"/>
      <c r="S61" s="49"/>
      <c r="T61" s="49"/>
      <c r="U61" s="49"/>
      <c r="V61" s="49"/>
    </row>
    <row r="62" spans="1:22" x14ac:dyDescent="0.4">
      <c r="A62" s="26">
        <v>58</v>
      </c>
      <c r="B62" s="4" t="s">
        <v>3849</v>
      </c>
      <c r="C62" s="3" t="s">
        <v>3455</v>
      </c>
      <c r="D62" s="45" t="s">
        <v>2363</v>
      </c>
      <c r="E62" s="5" t="str">
        <f>VLOOKUP(D62,type2!C:D,2,0)</f>
        <v>นางทิพา สกลกิตติวัฒน์</v>
      </c>
      <c r="F62" s="5" t="str">
        <f>VLOOKUP(E62,type2!D:E,2,0)</f>
        <v>127 ถ.อุตรกิจ ต.ปากน้ำ อ.เมืองกระบี่ จ.กระบี่</v>
      </c>
      <c r="G62" s="4" t="s">
        <v>69</v>
      </c>
      <c r="H62" s="7">
        <v>0</v>
      </c>
      <c r="I62" s="46">
        <v>0</v>
      </c>
      <c r="J62" s="10">
        <v>2</v>
      </c>
      <c r="K62" s="46">
        <f t="shared" si="2"/>
        <v>7</v>
      </c>
      <c r="L62" s="46">
        <f t="shared" si="1"/>
        <v>0.49000000000000005</v>
      </c>
      <c r="M62" s="46">
        <f t="shared" si="3"/>
        <v>7.49</v>
      </c>
      <c r="N62" s="46">
        <v>0.49</v>
      </c>
      <c r="O62" s="46">
        <f t="shared" si="0"/>
        <v>7.49</v>
      </c>
      <c r="P62" s="46">
        <v>7.5</v>
      </c>
      <c r="Q62" s="57"/>
      <c r="R62" s="48"/>
      <c r="S62" s="49"/>
      <c r="T62" s="49"/>
      <c r="U62" s="49"/>
      <c r="V62" s="49"/>
    </row>
    <row r="63" spans="1:22" x14ac:dyDescent="0.4">
      <c r="A63" s="26">
        <v>59</v>
      </c>
      <c r="B63" s="4" t="s">
        <v>3849</v>
      </c>
      <c r="C63" s="3" t="s">
        <v>3456</v>
      </c>
      <c r="D63" s="45" t="s">
        <v>2477</v>
      </c>
      <c r="E63" s="5" t="str">
        <f>VLOOKUP(D63,type2!C:D,2,0)</f>
        <v>บมจ.เอสโซ่(ประเทศไทย)(บ.ดุสิตไทเกอร์เอนเนอร์ยี จำกัด)</v>
      </c>
      <c r="F63" s="5" t="str">
        <f>VLOOKUP(E63,type2!D:E,2,0)</f>
        <v>273/3 ถ.อุตรกิจ ต.ปากน้ำ อ.เมืองกระบี่ จ.กระบี่</v>
      </c>
      <c r="G63" s="4" t="s">
        <v>69</v>
      </c>
      <c r="H63" s="7">
        <v>0</v>
      </c>
      <c r="I63" s="46">
        <v>0</v>
      </c>
      <c r="J63" s="10">
        <v>149</v>
      </c>
      <c r="K63" s="46">
        <f t="shared" si="2"/>
        <v>521.5</v>
      </c>
      <c r="L63" s="46">
        <f t="shared" si="1"/>
        <v>36.505000000000003</v>
      </c>
      <c r="M63" s="46">
        <f t="shared" si="3"/>
        <v>558.01</v>
      </c>
      <c r="N63" s="46">
        <v>36.51</v>
      </c>
      <c r="O63" s="46">
        <f t="shared" si="0"/>
        <v>558.01</v>
      </c>
      <c r="P63" s="46">
        <v>558.25</v>
      </c>
      <c r="Q63" s="57"/>
      <c r="R63" s="48"/>
      <c r="S63" s="49"/>
      <c r="T63" s="49"/>
      <c r="U63" s="49"/>
      <c r="V63" s="49"/>
    </row>
    <row r="64" spans="1:22" x14ac:dyDescent="0.4">
      <c r="A64" s="26">
        <v>60</v>
      </c>
      <c r="B64" s="4" t="s">
        <v>3849</v>
      </c>
      <c r="C64" s="3" t="s">
        <v>3457</v>
      </c>
      <c r="D64" s="45" t="s">
        <v>2474</v>
      </c>
      <c r="E64" s="5" t="str">
        <f>VLOOKUP(D64,type2!C:D,2,0)</f>
        <v>นายทรรศนะ แซ่จิว(ที่พักขุนนาง)</v>
      </c>
      <c r="F64" s="5" t="str">
        <f>VLOOKUP(E64,type2!D:E,2,0)</f>
        <v>273/1 ถ.อุตรกิจ ต.ปากน้ำ อ.เมืองกระบี่ จ.กระบี่</v>
      </c>
      <c r="G64" s="4" t="s">
        <v>69</v>
      </c>
      <c r="H64" s="7">
        <v>0</v>
      </c>
      <c r="I64" s="46">
        <v>0</v>
      </c>
      <c r="J64" s="10">
        <v>18</v>
      </c>
      <c r="K64" s="46">
        <f t="shared" si="2"/>
        <v>63</v>
      </c>
      <c r="L64" s="46">
        <f t="shared" si="1"/>
        <v>4.41</v>
      </c>
      <c r="M64" s="46">
        <f t="shared" si="3"/>
        <v>67.41</v>
      </c>
      <c r="N64" s="46">
        <v>4.41</v>
      </c>
      <c r="O64" s="46">
        <f t="shared" si="0"/>
        <v>67.41</v>
      </c>
      <c r="P64" s="46">
        <v>67.5</v>
      </c>
      <c r="Q64" s="57"/>
      <c r="R64" s="48"/>
      <c r="S64" s="52">
        <f>SUM(N20:N64)</f>
        <v>318.90999999999997</v>
      </c>
      <c r="T64" s="52">
        <f>SUM(O20:O64)</f>
        <v>4872.409999999998</v>
      </c>
      <c r="U64" s="52">
        <f>SUM(P20:P64)</f>
        <v>4876.25</v>
      </c>
      <c r="V64" s="51">
        <v>4876.25</v>
      </c>
    </row>
    <row r="65" spans="1:22" x14ac:dyDescent="0.4">
      <c r="A65" s="26">
        <v>61</v>
      </c>
      <c r="B65" s="4" t="s">
        <v>3854</v>
      </c>
      <c r="C65" s="3" t="s">
        <v>3458</v>
      </c>
      <c r="D65" s="45" t="s">
        <v>790</v>
      </c>
      <c r="E65" s="5" t="str">
        <f>VLOOKUP(D65,type2!C:D,2,0)</f>
        <v>สำนักงานบังคับคดีจังหวัดกระบี่</v>
      </c>
      <c r="F65" s="5" t="str">
        <f>VLOOKUP(E65,type2!D:E,2,0)</f>
        <v xml:space="preserve">18/1 ถ.กระบี่ ต.ปากน้ำ อ.เมืองกระบี่ จ.กระบี่ </v>
      </c>
      <c r="G65" s="4" t="s">
        <v>3855</v>
      </c>
      <c r="H65" s="7">
        <v>371</v>
      </c>
      <c r="I65" s="46">
        <v>25.97</v>
      </c>
      <c r="J65" s="10">
        <v>0</v>
      </c>
      <c r="K65" s="46">
        <f t="shared" si="2"/>
        <v>0</v>
      </c>
      <c r="L65" s="46">
        <f t="shared" si="1"/>
        <v>0</v>
      </c>
      <c r="M65" s="46">
        <f t="shared" si="3"/>
        <v>0</v>
      </c>
      <c r="N65" s="46">
        <v>25.97</v>
      </c>
      <c r="O65" s="46">
        <f t="shared" si="0"/>
        <v>396.97</v>
      </c>
      <c r="P65" s="46">
        <v>3089.75</v>
      </c>
      <c r="Q65" s="57"/>
      <c r="R65" s="55"/>
      <c r="S65" s="49"/>
      <c r="T65" s="49"/>
      <c r="U65" s="49"/>
      <c r="V65" s="49"/>
    </row>
    <row r="66" spans="1:22" x14ac:dyDescent="0.4">
      <c r="A66" s="26">
        <v>62</v>
      </c>
      <c r="B66" s="4" t="s">
        <v>3854</v>
      </c>
      <c r="C66" s="3" t="s">
        <v>3459</v>
      </c>
      <c r="D66" s="45" t="s">
        <v>790</v>
      </c>
      <c r="E66" s="5" t="str">
        <f>VLOOKUP(D66,type2!C:D,2,0)</f>
        <v>สำนักงานบังคับคดีจังหวัดกระบี่</v>
      </c>
      <c r="F66" s="5" t="str">
        <f>VLOOKUP(E66,type2!D:E,2,0)</f>
        <v xml:space="preserve">18/1 ถ.กระบี่ ต.ปากน้ำ อ.เมืองกระบี่ จ.กระบี่ </v>
      </c>
      <c r="G66" s="4" t="s">
        <v>3856</v>
      </c>
      <c r="H66" s="7">
        <v>360.5</v>
      </c>
      <c r="I66" s="46">
        <v>25.24</v>
      </c>
      <c r="J66" s="10">
        <v>0</v>
      </c>
      <c r="K66" s="46">
        <f t="shared" si="2"/>
        <v>0</v>
      </c>
      <c r="L66" s="46">
        <f t="shared" si="1"/>
        <v>0</v>
      </c>
      <c r="M66" s="46">
        <f t="shared" si="3"/>
        <v>0</v>
      </c>
      <c r="N66" s="46">
        <v>25.24</v>
      </c>
      <c r="O66" s="46">
        <f t="shared" si="0"/>
        <v>385.74</v>
      </c>
      <c r="P66" s="46">
        <v>0</v>
      </c>
      <c r="Q66" s="57"/>
      <c r="R66" s="55"/>
      <c r="S66" s="49"/>
      <c r="T66" s="49"/>
      <c r="U66" s="49"/>
      <c r="V66" s="49"/>
    </row>
    <row r="67" spans="1:22" x14ac:dyDescent="0.4">
      <c r="A67" s="26">
        <v>63</v>
      </c>
      <c r="B67" s="4" t="s">
        <v>3854</v>
      </c>
      <c r="C67" s="3" t="s">
        <v>3460</v>
      </c>
      <c r="D67" s="45" t="s">
        <v>790</v>
      </c>
      <c r="E67" s="5" t="str">
        <f>VLOOKUP(D67,type2!C:D,2,0)</f>
        <v>สำนักงานบังคับคดีจังหวัดกระบี่</v>
      </c>
      <c r="F67" s="5" t="str">
        <f>VLOOKUP(E67,type2!D:E,2,0)</f>
        <v xml:space="preserve">18/1 ถ.กระบี่ ต.ปากน้ำ อ.เมืองกระบี่ จ.กระบี่ </v>
      </c>
      <c r="G67" s="4" t="s">
        <v>3857</v>
      </c>
      <c r="H67" s="7">
        <v>378</v>
      </c>
      <c r="I67" s="46">
        <v>26.46</v>
      </c>
      <c r="J67" s="10">
        <v>0</v>
      </c>
      <c r="K67" s="46">
        <f t="shared" si="2"/>
        <v>0</v>
      </c>
      <c r="L67" s="46">
        <f t="shared" si="1"/>
        <v>0</v>
      </c>
      <c r="M67" s="46">
        <f t="shared" si="3"/>
        <v>0</v>
      </c>
      <c r="N67" s="46">
        <v>26.46</v>
      </c>
      <c r="O67" s="46">
        <f t="shared" si="0"/>
        <v>404.46</v>
      </c>
      <c r="P67" s="46">
        <v>0</v>
      </c>
      <c r="Q67" s="57"/>
      <c r="R67" s="55"/>
      <c r="S67" s="49"/>
      <c r="T67" s="49"/>
      <c r="U67" s="49"/>
      <c r="V67" s="49"/>
    </row>
    <row r="68" spans="1:22" x14ac:dyDescent="0.4">
      <c r="A68" s="26">
        <v>64</v>
      </c>
      <c r="B68" s="4" t="s">
        <v>3854</v>
      </c>
      <c r="C68" s="3" t="s">
        <v>3461</v>
      </c>
      <c r="D68" s="45" t="s">
        <v>790</v>
      </c>
      <c r="E68" s="5" t="str">
        <f>VLOOKUP(D68,type2!C:D,2,0)</f>
        <v>สำนักงานบังคับคดีจังหวัดกระบี่</v>
      </c>
      <c r="F68" s="5" t="str">
        <f>VLOOKUP(E68,type2!D:E,2,0)</f>
        <v xml:space="preserve">18/1 ถ.กระบี่ ต.ปากน้ำ อ.เมืองกระบี่ จ.กระบี่ </v>
      </c>
      <c r="G68" s="4" t="s">
        <v>964</v>
      </c>
      <c r="H68" s="7">
        <v>336</v>
      </c>
      <c r="I68" s="46">
        <v>23.52</v>
      </c>
      <c r="J68" s="10">
        <v>0</v>
      </c>
      <c r="K68" s="46">
        <f t="shared" si="2"/>
        <v>0</v>
      </c>
      <c r="L68" s="46">
        <f t="shared" si="1"/>
        <v>0</v>
      </c>
      <c r="M68" s="46">
        <f t="shared" si="3"/>
        <v>0</v>
      </c>
      <c r="N68" s="46">
        <v>23.52</v>
      </c>
      <c r="O68" s="46">
        <f t="shared" si="0"/>
        <v>359.52</v>
      </c>
      <c r="P68" s="46">
        <v>0</v>
      </c>
      <c r="Q68" s="57"/>
      <c r="R68" s="55"/>
      <c r="S68" s="49"/>
      <c r="T68" s="49"/>
      <c r="U68" s="49"/>
      <c r="V68" s="49"/>
    </row>
    <row r="69" spans="1:22" x14ac:dyDescent="0.4">
      <c r="A69" s="26">
        <v>65</v>
      </c>
      <c r="B69" s="4" t="s">
        <v>3854</v>
      </c>
      <c r="C69" s="3" t="s">
        <v>3462</v>
      </c>
      <c r="D69" s="45" t="s">
        <v>790</v>
      </c>
      <c r="E69" s="5" t="str">
        <f>VLOOKUP(D69,type2!C:D,2,0)</f>
        <v>สำนักงานบังคับคดีจังหวัดกระบี่</v>
      </c>
      <c r="F69" s="5" t="str">
        <f>VLOOKUP(E69,type2!D:E,2,0)</f>
        <v xml:space="preserve">18/1 ถ.กระบี่ ต.ปากน้ำ อ.เมืองกระบี่ จ.กระบี่ </v>
      </c>
      <c r="G69" s="4" t="s">
        <v>3858</v>
      </c>
      <c r="H69" s="7">
        <v>357</v>
      </c>
      <c r="I69" s="46">
        <v>24.99</v>
      </c>
      <c r="J69" s="10">
        <v>0</v>
      </c>
      <c r="K69" s="46">
        <f t="shared" si="2"/>
        <v>0</v>
      </c>
      <c r="L69" s="46">
        <f t="shared" si="1"/>
        <v>0</v>
      </c>
      <c r="M69" s="46">
        <f t="shared" si="3"/>
        <v>0</v>
      </c>
      <c r="N69" s="46">
        <v>24.99</v>
      </c>
      <c r="O69" s="46">
        <f t="shared" si="0"/>
        <v>381.99</v>
      </c>
      <c r="P69" s="46">
        <v>0</v>
      </c>
      <c r="Q69" s="57"/>
      <c r="R69" s="55"/>
      <c r="S69" s="49"/>
      <c r="T69" s="49"/>
      <c r="U69" s="49"/>
      <c r="V69" s="49"/>
    </row>
    <row r="70" spans="1:22" x14ac:dyDescent="0.4">
      <c r="A70" s="26">
        <v>66</v>
      </c>
      <c r="B70" s="4" t="s">
        <v>3854</v>
      </c>
      <c r="C70" s="3" t="s">
        <v>3463</v>
      </c>
      <c r="D70" s="45" t="s">
        <v>790</v>
      </c>
      <c r="E70" s="5" t="str">
        <f>VLOOKUP(D70,type2!C:D,2,0)</f>
        <v>สำนักงานบังคับคดีจังหวัดกระบี่</v>
      </c>
      <c r="F70" s="5" t="str">
        <f>VLOOKUP(E70,type2!D:E,2,0)</f>
        <v xml:space="preserve">18/1 ถ.กระบี่ ต.ปากน้ำ อ.เมืองกระบี่ จ.กระบี่ </v>
      </c>
      <c r="G70" s="4" t="s">
        <v>3810</v>
      </c>
      <c r="H70" s="7">
        <v>364</v>
      </c>
      <c r="I70" s="46">
        <v>25.48</v>
      </c>
      <c r="J70" s="10">
        <v>0</v>
      </c>
      <c r="K70" s="46">
        <f t="shared" si="2"/>
        <v>0</v>
      </c>
      <c r="L70" s="46">
        <f t="shared" si="1"/>
        <v>0</v>
      </c>
      <c r="M70" s="46">
        <f t="shared" si="3"/>
        <v>0</v>
      </c>
      <c r="N70" s="46">
        <v>25.48</v>
      </c>
      <c r="O70" s="46">
        <f t="shared" si="0"/>
        <v>389.48</v>
      </c>
      <c r="P70" s="46">
        <v>0</v>
      </c>
      <c r="Q70" s="57"/>
      <c r="R70" s="55"/>
      <c r="S70" s="49"/>
      <c r="T70" s="49"/>
      <c r="U70" s="49"/>
      <c r="V70" s="49"/>
    </row>
    <row r="71" spans="1:22" x14ac:dyDescent="0.4">
      <c r="A71" s="26">
        <v>67</v>
      </c>
      <c r="B71" s="4" t="s">
        <v>3854</v>
      </c>
      <c r="C71" s="3" t="s">
        <v>3464</v>
      </c>
      <c r="D71" s="45" t="s">
        <v>790</v>
      </c>
      <c r="E71" s="5" t="str">
        <f>VLOOKUP(D71,type2!C:D,2,0)</f>
        <v>สำนักงานบังคับคดีจังหวัดกระบี่</v>
      </c>
      <c r="F71" s="5" t="str">
        <f>VLOOKUP(E71,type2!D:E,2,0)</f>
        <v xml:space="preserve">18/1 ถ.กระบี่ ต.ปากน้ำ อ.เมืองกระบี่ จ.กระบี่ </v>
      </c>
      <c r="G71" s="4" t="s">
        <v>3352</v>
      </c>
      <c r="H71" s="7">
        <v>367.5</v>
      </c>
      <c r="I71" s="46">
        <v>25.73</v>
      </c>
      <c r="J71" s="10">
        <v>0</v>
      </c>
      <c r="K71" s="46">
        <f t="shared" si="2"/>
        <v>0</v>
      </c>
      <c r="L71" s="46">
        <f t="shared" si="1"/>
        <v>0</v>
      </c>
      <c r="M71" s="46">
        <f t="shared" si="3"/>
        <v>0</v>
      </c>
      <c r="N71" s="46">
        <v>25.73</v>
      </c>
      <c r="O71" s="46">
        <f t="shared" si="0"/>
        <v>393.23</v>
      </c>
      <c r="P71" s="46">
        <v>0</v>
      </c>
      <c r="Q71" s="57"/>
      <c r="R71" s="55"/>
      <c r="S71" s="49"/>
      <c r="T71" s="49"/>
      <c r="U71" s="49"/>
      <c r="V71" s="49"/>
    </row>
    <row r="72" spans="1:22" x14ac:dyDescent="0.4">
      <c r="A72" s="26">
        <v>68</v>
      </c>
      <c r="B72" s="4" t="s">
        <v>3854</v>
      </c>
      <c r="C72" s="3" t="s">
        <v>3465</v>
      </c>
      <c r="D72" s="45" t="s">
        <v>790</v>
      </c>
      <c r="E72" s="5" t="str">
        <f>VLOOKUP(D72,type2!C:D,2,0)</f>
        <v>สำนักงานบังคับคดีจังหวัดกระบี่</v>
      </c>
      <c r="F72" s="5" t="str">
        <f>VLOOKUP(E72,type2!D:E,2,0)</f>
        <v xml:space="preserve">18/1 ถ.กระบี่ ต.ปากน้ำ อ.เมืองกระบี่ จ.กระบี่ </v>
      </c>
      <c r="G72" s="4" t="s">
        <v>69</v>
      </c>
      <c r="H72" s="7">
        <v>0</v>
      </c>
      <c r="I72" s="46">
        <v>0</v>
      </c>
      <c r="J72" s="10">
        <v>101</v>
      </c>
      <c r="K72" s="46">
        <f t="shared" si="2"/>
        <v>353.5</v>
      </c>
      <c r="L72" s="46">
        <f t="shared" si="1"/>
        <v>24.745000000000001</v>
      </c>
      <c r="M72" s="46">
        <f t="shared" si="3"/>
        <v>378.25</v>
      </c>
      <c r="N72" s="46">
        <v>24.75</v>
      </c>
      <c r="O72" s="46">
        <f t="shared" si="0"/>
        <v>378.25</v>
      </c>
      <c r="P72" s="46">
        <v>0</v>
      </c>
      <c r="Q72" s="57"/>
      <c r="R72" s="55"/>
      <c r="S72" s="49"/>
      <c r="T72" s="49"/>
      <c r="U72" s="49"/>
      <c r="V72" s="49"/>
    </row>
    <row r="73" spans="1:22" x14ac:dyDescent="0.4">
      <c r="A73" s="26">
        <v>69</v>
      </c>
      <c r="B73" s="4" t="s">
        <v>3854</v>
      </c>
      <c r="C73" s="3" t="s">
        <v>3859</v>
      </c>
      <c r="D73" s="45" t="s">
        <v>1063</v>
      </c>
      <c r="E73" s="5" t="str">
        <f>VLOOKUP(D73,type2!C:D,2,0)</f>
        <v>นายสาโรจน์ สวาปการ (หน่อง)</v>
      </c>
      <c r="F73" s="5" t="str">
        <f>VLOOKUP(E73,type2!D:E,2,0)</f>
        <v>14 ถ.ร่วมใจ ต.ปากน้ำ อ.เมืองกระบี่ จ.กระบี่</v>
      </c>
      <c r="G73" s="4" t="s">
        <v>69</v>
      </c>
      <c r="H73" s="56">
        <v>0</v>
      </c>
      <c r="I73" s="46">
        <v>0</v>
      </c>
      <c r="J73" s="10">
        <v>27</v>
      </c>
      <c r="K73" s="46">
        <f t="shared" si="2"/>
        <v>94.5</v>
      </c>
      <c r="L73" s="46">
        <f t="shared" si="1"/>
        <v>6.6150000000000002</v>
      </c>
      <c r="M73" s="46">
        <f t="shared" si="3"/>
        <v>101.12</v>
      </c>
      <c r="N73" s="46">
        <v>6.62</v>
      </c>
      <c r="O73" s="46">
        <f t="shared" si="0"/>
        <v>101.12</v>
      </c>
      <c r="P73" s="46">
        <v>101.25</v>
      </c>
      <c r="Q73" s="57"/>
      <c r="R73" s="55"/>
      <c r="S73" s="53"/>
      <c r="T73" s="53"/>
      <c r="U73" s="53"/>
      <c r="V73" s="53"/>
    </row>
    <row r="74" spans="1:22" x14ac:dyDescent="0.4">
      <c r="A74" s="26">
        <v>70</v>
      </c>
      <c r="B74" s="4" t="s">
        <v>3854</v>
      </c>
      <c r="C74" s="3" t="s">
        <v>3466</v>
      </c>
      <c r="D74" s="45" t="s">
        <v>1069</v>
      </c>
      <c r="E74" s="5" t="str">
        <f>VLOOKUP(D74,type2!C:D,2,0)</f>
        <v>นางโกมล พรหมหิตาธร</v>
      </c>
      <c r="F74" s="5" t="str">
        <f>VLOOKUP(E74,type2!D:E,2,0)</f>
        <v>37 ถ.ร่วมใจ ต.ปากน้ำ อ.เมืองกระบี่ จ.กระบี่</v>
      </c>
      <c r="G74" s="4" t="s">
        <v>69</v>
      </c>
      <c r="H74" s="7">
        <v>0</v>
      </c>
      <c r="I74" s="46">
        <v>0</v>
      </c>
      <c r="J74" s="10">
        <v>32</v>
      </c>
      <c r="K74" s="46">
        <f t="shared" si="2"/>
        <v>112</v>
      </c>
      <c r="L74" s="46">
        <f t="shared" si="1"/>
        <v>7.8400000000000007</v>
      </c>
      <c r="M74" s="46">
        <f t="shared" si="3"/>
        <v>119.84</v>
      </c>
      <c r="N74" s="46">
        <v>7.84</v>
      </c>
      <c r="O74" s="46">
        <f t="shared" si="0"/>
        <v>119.84</v>
      </c>
      <c r="P74" s="46">
        <v>120</v>
      </c>
      <c r="Q74" s="57"/>
      <c r="R74" s="55"/>
      <c r="S74" s="49"/>
      <c r="T74" s="49"/>
      <c r="U74" s="49"/>
      <c r="V74" s="49"/>
    </row>
    <row r="75" spans="1:22" x14ac:dyDescent="0.4">
      <c r="A75" s="26">
        <v>71</v>
      </c>
      <c r="B75" s="4" t="s">
        <v>3854</v>
      </c>
      <c r="C75" s="3" t="s">
        <v>3467</v>
      </c>
      <c r="D75" s="45" t="s">
        <v>1072</v>
      </c>
      <c r="E75" s="5" t="str">
        <f>VLOOKUP(D75,type2!C:D,2,0)</f>
        <v>จสต.อุทัย คงสงค์ (ร้านค้า)</v>
      </c>
      <c r="F75" s="5" t="str">
        <f>VLOOKUP(E75,type2!D:E,2,0)</f>
        <v>47 ถ.ร่วมใจ ต.ปากน้ำ อ.เมืองกระบี่ จ.กระบี่</v>
      </c>
      <c r="G75" s="4" t="s">
        <v>69</v>
      </c>
      <c r="H75" s="56">
        <v>0</v>
      </c>
      <c r="I75" s="46">
        <v>0</v>
      </c>
      <c r="J75" s="10">
        <v>13</v>
      </c>
      <c r="K75" s="46">
        <f t="shared" si="2"/>
        <v>45.5</v>
      </c>
      <c r="L75" s="46">
        <f t="shared" si="1"/>
        <v>3.1850000000000005</v>
      </c>
      <c r="M75" s="46">
        <f t="shared" si="3"/>
        <v>48.69</v>
      </c>
      <c r="N75" s="46">
        <v>3.19</v>
      </c>
      <c r="O75" s="46">
        <f t="shared" si="0"/>
        <v>48.69</v>
      </c>
      <c r="P75" s="46">
        <v>48.75</v>
      </c>
      <c r="Q75" s="57"/>
      <c r="R75" s="55"/>
      <c r="S75" s="49"/>
      <c r="T75" s="49"/>
      <c r="U75" s="49"/>
      <c r="V75" s="49"/>
    </row>
    <row r="76" spans="1:22" x14ac:dyDescent="0.4">
      <c r="A76" s="26">
        <v>72</v>
      </c>
      <c r="B76" s="4" t="s">
        <v>3854</v>
      </c>
      <c r="C76" s="3" t="s">
        <v>3468</v>
      </c>
      <c r="D76" s="45" t="s">
        <v>1075</v>
      </c>
      <c r="E76" s="5" t="str">
        <f>VLOOKUP(D76,type2!C:D,2,0)</f>
        <v>จสต.อุทัย คงสงค์</v>
      </c>
      <c r="F76" s="5" t="str">
        <f>VLOOKUP(E76,type2!D:E,2,0)</f>
        <v>49 ถ.ร่วมใจ ต.ปากน้ำ อ.เมืองกระบี่ จ.กระบี่</v>
      </c>
      <c r="G76" s="4" t="s">
        <v>69</v>
      </c>
      <c r="H76" s="7">
        <v>0</v>
      </c>
      <c r="I76" s="46">
        <v>0</v>
      </c>
      <c r="J76" s="10">
        <v>9</v>
      </c>
      <c r="K76" s="46">
        <f t="shared" si="2"/>
        <v>31.5</v>
      </c>
      <c r="L76" s="46">
        <f t="shared" si="1"/>
        <v>2.2050000000000001</v>
      </c>
      <c r="M76" s="46">
        <f t="shared" si="3"/>
        <v>33.71</v>
      </c>
      <c r="N76" s="46">
        <v>2.21</v>
      </c>
      <c r="O76" s="46">
        <f t="shared" si="0"/>
        <v>33.71</v>
      </c>
      <c r="P76" s="46">
        <v>33.75</v>
      </c>
      <c r="Q76" s="57"/>
      <c r="R76" s="55"/>
      <c r="S76" s="49"/>
      <c r="T76" s="49"/>
      <c r="U76" s="49"/>
      <c r="V76" s="49"/>
    </row>
    <row r="77" spans="1:22" x14ac:dyDescent="0.4">
      <c r="A77" s="26">
        <v>73</v>
      </c>
      <c r="B77" s="4" t="s">
        <v>3854</v>
      </c>
      <c r="C77" s="3" t="s">
        <v>3469</v>
      </c>
      <c r="D77" s="45" t="s">
        <v>1078</v>
      </c>
      <c r="E77" s="5" t="str">
        <f>VLOOKUP(D77,type2!C:D,2,0)</f>
        <v>นายชวน ภูเก้าล้วน</v>
      </c>
      <c r="F77" s="5" t="str">
        <f>VLOOKUP(E77,type2!D:E,2,0)</f>
        <v>53 ถ.ร่วมใจ ต.ปากน้ำ อ.เมืองกระบี่ จ.กระบี่</v>
      </c>
      <c r="G77" s="4" t="s">
        <v>69</v>
      </c>
      <c r="H77" s="56">
        <v>0</v>
      </c>
      <c r="I77" s="46">
        <v>0</v>
      </c>
      <c r="J77" s="10">
        <v>9</v>
      </c>
      <c r="K77" s="46">
        <f>J77*3.5</f>
        <v>31.5</v>
      </c>
      <c r="L77" s="46">
        <f>K77*7%</f>
        <v>2.2050000000000001</v>
      </c>
      <c r="M77" s="46">
        <f>ROUNDUP(K77+L77,2)</f>
        <v>33.71</v>
      </c>
      <c r="N77" s="46">
        <v>2.21</v>
      </c>
      <c r="O77" s="46">
        <f t="shared" si="0"/>
        <v>33.71</v>
      </c>
      <c r="P77" s="46">
        <v>33.75</v>
      </c>
      <c r="Q77" s="57"/>
      <c r="R77" s="55"/>
      <c r="S77" s="49"/>
      <c r="T77" s="49"/>
      <c r="U77" s="49"/>
      <c r="V77" s="49"/>
    </row>
    <row r="78" spans="1:22" x14ac:dyDescent="0.4">
      <c r="A78" s="26">
        <v>74</v>
      </c>
      <c r="B78" s="4" t="s">
        <v>3854</v>
      </c>
      <c r="C78" s="3" t="s">
        <v>3470</v>
      </c>
      <c r="D78" s="45" t="s">
        <v>1081</v>
      </c>
      <c r="E78" s="5" t="str">
        <f>VLOOKUP(D78,type2!C:D,2,0)</f>
        <v>นายชวน ภูเก้าล้วน</v>
      </c>
      <c r="F78" s="5" t="s">
        <v>1082</v>
      </c>
      <c r="G78" s="4" t="s">
        <v>69</v>
      </c>
      <c r="H78" s="7">
        <v>0</v>
      </c>
      <c r="I78" s="46">
        <v>0</v>
      </c>
      <c r="J78" s="10">
        <v>9</v>
      </c>
      <c r="K78" s="46">
        <f t="shared" si="2"/>
        <v>31.5</v>
      </c>
      <c r="L78" s="46">
        <f t="shared" si="1"/>
        <v>2.2050000000000001</v>
      </c>
      <c r="M78" s="46">
        <f t="shared" si="3"/>
        <v>33.71</v>
      </c>
      <c r="N78" s="46">
        <v>2.21</v>
      </c>
      <c r="O78" s="46">
        <f t="shared" ref="O78:O142" si="4">H78+M78+I78</f>
        <v>33.71</v>
      </c>
      <c r="P78" s="46">
        <v>33.75</v>
      </c>
      <c r="Q78" s="57"/>
      <c r="R78" s="55"/>
      <c r="S78" s="49"/>
      <c r="T78" s="49"/>
      <c r="U78" s="49"/>
      <c r="V78" s="49"/>
    </row>
    <row r="79" spans="1:22" x14ac:dyDescent="0.4">
      <c r="A79" s="26">
        <v>75</v>
      </c>
      <c r="B79" s="4" t="s">
        <v>3854</v>
      </c>
      <c r="C79" s="3" t="s">
        <v>3471</v>
      </c>
      <c r="D79" s="45" t="s">
        <v>1083</v>
      </c>
      <c r="E79" s="5" t="str">
        <f>VLOOKUP(D79,type2!C:D,2,0)</f>
        <v>นายชวน ภูเก้าล้วน</v>
      </c>
      <c r="F79" s="5" t="s">
        <v>1084</v>
      </c>
      <c r="G79" s="4" t="s">
        <v>69</v>
      </c>
      <c r="H79" s="56">
        <v>0</v>
      </c>
      <c r="I79" s="46">
        <v>0</v>
      </c>
      <c r="J79" s="10">
        <v>7</v>
      </c>
      <c r="K79" s="46">
        <f t="shared" si="2"/>
        <v>24.5</v>
      </c>
      <c r="L79" s="46">
        <f t="shared" si="1"/>
        <v>1.7150000000000001</v>
      </c>
      <c r="M79" s="46">
        <f t="shared" si="3"/>
        <v>26.220000000000002</v>
      </c>
      <c r="N79" s="46">
        <v>1.72</v>
      </c>
      <c r="O79" s="46">
        <f t="shared" si="4"/>
        <v>26.220000000000002</v>
      </c>
      <c r="P79" s="46">
        <v>26.25</v>
      </c>
      <c r="Q79" s="57"/>
      <c r="R79" s="55"/>
      <c r="S79" s="49"/>
      <c r="T79" s="49"/>
      <c r="U79" s="49"/>
      <c r="V79" s="49"/>
    </row>
    <row r="80" spans="1:22" x14ac:dyDescent="0.4">
      <c r="A80" s="26">
        <v>76</v>
      </c>
      <c r="B80" s="4" t="s">
        <v>3854</v>
      </c>
      <c r="C80" s="3" t="s">
        <v>3472</v>
      </c>
      <c r="D80" s="45" t="s">
        <v>1085</v>
      </c>
      <c r="E80" s="5" t="str">
        <f>VLOOKUP(D80,type2!C:D,2,0)</f>
        <v>นายชวน ภูเก้าล้วน</v>
      </c>
      <c r="F80" s="5" t="s">
        <v>1086</v>
      </c>
      <c r="G80" s="4" t="s">
        <v>69</v>
      </c>
      <c r="H80" s="7">
        <v>0</v>
      </c>
      <c r="I80" s="46">
        <v>0</v>
      </c>
      <c r="J80" s="10">
        <v>17</v>
      </c>
      <c r="K80" s="46">
        <f t="shared" si="2"/>
        <v>59.5</v>
      </c>
      <c r="L80" s="46">
        <f t="shared" si="1"/>
        <v>4.165</v>
      </c>
      <c r="M80" s="46">
        <f t="shared" si="3"/>
        <v>63.669999999999995</v>
      </c>
      <c r="N80" s="46">
        <v>4.17</v>
      </c>
      <c r="O80" s="46">
        <f t="shared" si="4"/>
        <v>63.669999999999995</v>
      </c>
      <c r="P80" s="46">
        <v>63.75</v>
      </c>
      <c r="Q80" s="57"/>
      <c r="R80" s="55"/>
      <c r="S80" s="49"/>
      <c r="T80" s="49"/>
    </row>
    <row r="81" spans="1:22" x14ac:dyDescent="0.4">
      <c r="A81" s="26">
        <v>77</v>
      </c>
      <c r="B81" s="4" t="s">
        <v>3854</v>
      </c>
      <c r="C81" s="3" t="s">
        <v>3473</v>
      </c>
      <c r="D81" s="45" t="s">
        <v>1087</v>
      </c>
      <c r="E81" s="5" t="str">
        <f>VLOOKUP(D81,type2!C:D,2,0)</f>
        <v>นายชวน ภูเก้าล้วน</v>
      </c>
      <c r="F81" s="5" t="s">
        <v>1088</v>
      </c>
      <c r="G81" s="4" t="s">
        <v>69</v>
      </c>
      <c r="H81" s="56">
        <v>0</v>
      </c>
      <c r="I81" s="46">
        <v>0</v>
      </c>
      <c r="J81" s="10">
        <v>14</v>
      </c>
      <c r="K81" s="46">
        <f t="shared" si="2"/>
        <v>49</v>
      </c>
      <c r="L81" s="46">
        <f t="shared" si="1"/>
        <v>3.43</v>
      </c>
      <c r="M81" s="46">
        <f t="shared" si="3"/>
        <v>52.43</v>
      </c>
      <c r="N81" s="46">
        <v>3.43</v>
      </c>
      <c r="O81" s="46">
        <f t="shared" si="4"/>
        <v>52.43</v>
      </c>
      <c r="P81" s="46">
        <v>52.5</v>
      </c>
      <c r="Q81" s="57"/>
      <c r="R81" s="55"/>
      <c r="S81" s="49"/>
      <c r="T81" s="49"/>
      <c r="U81" s="49"/>
      <c r="V81" s="49"/>
    </row>
    <row r="82" spans="1:22" x14ac:dyDescent="0.4">
      <c r="A82" s="26">
        <v>78</v>
      </c>
      <c r="B82" s="4" t="s">
        <v>3854</v>
      </c>
      <c r="C82" s="3" t="s">
        <v>3474</v>
      </c>
      <c r="D82" s="45" t="s">
        <v>1089</v>
      </c>
      <c r="E82" s="5" t="str">
        <f>VLOOKUP(D82,type2!C:D,2,0)</f>
        <v>นายชุมถิ่น ทองลอย (ที่ทำการตำรวจน้ำเก่า)</v>
      </c>
      <c r="F82" s="5" t="str">
        <f>VLOOKUP(E82,type2!D:E,2,0)</f>
        <v>53/7 ถ.ร่วมใจ ต.ปากน้ำ อ.เมืองกระบี่ จ.กระบี่</v>
      </c>
      <c r="G82" s="4" t="s">
        <v>69</v>
      </c>
      <c r="H82" s="7">
        <v>0</v>
      </c>
      <c r="I82" s="46">
        <v>0</v>
      </c>
      <c r="J82" s="10">
        <v>11</v>
      </c>
      <c r="K82" s="46">
        <f t="shared" si="2"/>
        <v>38.5</v>
      </c>
      <c r="L82" s="46">
        <f t="shared" si="1"/>
        <v>2.6950000000000003</v>
      </c>
      <c r="M82" s="46">
        <f t="shared" si="3"/>
        <v>41.199999999999996</v>
      </c>
      <c r="N82" s="46">
        <v>2.7</v>
      </c>
      <c r="O82" s="46">
        <f t="shared" si="4"/>
        <v>41.199999999999996</v>
      </c>
      <c r="P82" s="46">
        <v>41.25</v>
      </c>
      <c r="Q82" s="57"/>
      <c r="R82" s="55"/>
      <c r="S82" s="49"/>
      <c r="T82" s="49"/>
      <c r="U82" s="49"/>
      <c r="V82" s="49"/>
    </row>
    <row r="83" spans="1:22" x14ac:dyDescent="0.4">
      <c r="A83" s="26">
        <v>79</v>
      </c>
      <c r="B83" s="4" t="s">
        <v>3854</v>
      </c>
      <c r="C83" s="3" t="s">
        <v>3475</v>
      </c>
      <c r="D83" s="45" t="s">
        <v>1092</v>
      </c>
      <c r="E83" s="5" t="str">
        <f>VLOOKUP(D83,type2!C:D,2,0)</f>
        <v>นายณัฐเดช ทองลอย</v>
      </c>
      <c r="F83" s="5" t="str">
        <f>VLOOKUP(E83,type2!D:E,2,0)</f>
        <v>53/8 ถ.ร่วมใจ ต.ปากน้ำ อ.เมืองกระบี่ จ.กระบี่</v>
      </c>
      <c r="G83" s="4" t="s">
        <v>69</v>
      </c>
      <c r="H83" s="56">
        <v>0</v>
      </c>
      <c r="I83" s="46">
        <v>0</v>
      </c>
      <c r="J83" s="10">
        <v>8</v>
      </c>
      <c r="K83" s="46">
        <f t="shared" si="2"/>
        <v>28</v>
      </c>
      <c r="L83" s="46">
        <f t="shared" ref="L83:L148" si="5">K83*7%</f>
        <v>1.9600000000000002</v>
      </c>
      <c r="M83" s="46">
        <f t="shared" si="3"/>
        <v>29.96</v>
      </c>
      <c r="N83" s="46">
        <v>1.96</v>
      </c>
      <c r="O83" s="46">
        <f t="shared" si="4"/>
        <v>29.96</v>
      </c>
      <c r="P83" s="46">
        <v>30</v>
      </c>
      <c r="Q83" s="57"/>
      <c r="R83" s="55"/>
      <c r="U83" s="54"/>
    </row>
    <row r="84" spans="1:22" x14ac:dyDescent="0.4">
      <c r="A84" s="26">
        <v>80</v>
      </c>
      <c r="B84" s="4" t="s">
        <v>3854</v>
      </c>
      <c r="C84" s="3" t="s">
        <v>3476</v>
      </c>
      <c r="D84" s="45" t="s">
        <v>1166</v>
      </c>
      <c r="E84" s="5" t="str">
        <f>VLOOKUP(D84,type2!C:D,2,0)</f>
        <v>นายบุญเลิศ ภู่ศาสตร์</v>
      </c>
      <c r="F84" s="5" t="s">
        <v>1167</v>
      </c>
      <c r="G84" s="4" t="s">
        <v>69</v>
      </c>
      <c r="H84" s="7">
        <v>0</v>
      </c>
      <c r="I84" s="46">
        <v>0</v>
      </c>
      <c r="J84" s="10">
        <v>35</v>
      </c>
      <c r="K84" s="46">
        <f t="shared" si="2"/>
        <v>122.5</v>
      </c>
      <c r="L84" s="46">
        <f t="shared" si="5"/>
        <v>8.5750000000000011</v>
      </c>
      <c r="M84" s="46">
        <f t="shared" si="3"/>
        <v>131.07999999999998</v>
      </c>
      <c r="N84" s="46">
        <v>8.58</v>
      </c>
      <c r="O84" s="46">
        <f t="shared" si="4"/>
        <v>131.07999999999998</v>
      </c>
      <c r="P84" s="46">
        <v>131.25</v>
      </c>
      <c r="Q84" s="57"/>
      <c r="R84" s="55"/>
      <c r="S84" s="49"/>
      <c r="T84" s="49"/>
    </row>
    <row r="85" spans="1:22" x14ac:dyDescent="0.4">
      <c r="A85" s="26">
        <v>81</v>
      </c>
      <c r="B85" s="4" t="s">
        <v>3854</v>
      </c>
      <c r="C85" s="3" t="s">
        <v>3477</v>
      </c>
      <c r="D85" s="45" t="s">
        <v>1164</v>
      </c>
      <c r="E85" s="5" t="str">
        <f>VLOOKUP(D85,type2!C:D,2,0)</f>
        <v>นายบุญเลิศ ภู่ศาสตร์</v>
      </c>
      <c r="F85" s="5" t="s">
        <v>1165</v>
      </c>
      <c r="G85" s="4" t="s">
        <v>3347</v>
      </c>
      <c r="H85" s="7">
        <v>217</v>
      </c>
      <c r="I85" s="46">
        <v>15.22</v>
      </c>
      <c r="J85" s="10">
        <v>6</v>
      </c>
      <c r="K85" s="46">
        <f t="shared" si="2"/>
        <v>21</v>
      </c>
      <c r="L85" s="46">
        <f t="shared" si="5"/>
        <v>1.4700000000000002</v>
      </c>
      <c r="M85" s="46">
        <f t="shared" si="3"/>
        <v>22.47</v>
      </c>
      <c r="N85" s="46">
        <v>16.690000000000001</v>
      </c>
      <c r="O85" s="46">
        <f t="shared" si="4"/>
        <v>254.69</v>
      </c>
      <c r="P85" s="46">
        <v>254.75</v>
      </c>
      <c r="Q85" s="57"/>
      <c r="R85" s="55"/>
      <c r="U85" s="54"/>
      <c r="V85" s="49"/>
    </row>
    <row r="86" spans="1:22" x14ac:dyDescent="0.4">
      <c r="A86" s="26">
        <v>82</v>
      </c>
      <c r="B86" s="4" t="s">
        <v>3854</v>
      </c>
      <c r="C86" s="3" t="s">
        <v>3478</v>
      </c>
      <c r="D86" s="45" t="s">
        <v>1156</v>
      </c>
      <c r="E86" s="5" t="str">
        <f>VLOOKUP(D86,type2!C:D,2,0)</f>
        <v>นายมนูญ แดงขาว</v>
      </c>
      <c r="F86" s="5" t="str">
        <f>VLOOKUP(E86,type2!D:E,2,0)</f>
        <v>22 ถ.ร่วมจิตร ต.ปากน้ำ อ.เมืองกระบี่ จ.กระบี่</v>
      </c>
      <c r="G86" s="4" t="s">
        <v>69</v>
      </c>
      <c r="H86" s="7">
        <v>0</v>
      </c>
      <c r="I86" s="46">
        <v>0</v>
      </c>
      <c r="J86" s="10">
        <v>73</v>
      </c>
      <c r="K86" s="46">
        <f t="shared" si="2"/>
        <v>255.5</v>
      </c>
      <c r="L86" s="46">
        <f t="shared" si="5"/>
        <v>17.885000000000002</v>
      </c>
      <c r="M86" s="46">
        <f t="shared" si="3"/>
        <v>273.39</v>
      </c>
      <c r="N86" s="46">
        <v>17.89</v>
      </c>
      <c r="O86" s="46">
        <f t="shared" si="4"/>
        <v>273.39</v>
      </c>
      <c r="P86" s="46">
        <v>273.5</v>
      </c>
      <c r="Q86" s="57"/>
      <c r="R86" s="55"/>
      <c r="S86" s="49"/>
      <c r="T86" s="49"/>
    </row>
    <row r="87" spans="1:22" x14ac:dyDescent="0.4">
      <c r="A87" s="26">
        <v>83</v>
      </c>
      <c r="B87" s="4" t="s">
        <v>3854</v>
      </c>
      <c r="C87" s="3" t="s">
        <v>3479</v>
      </c>
      <c r="D87" s="45" t="s">
        <v>1146</v>
      </c>
      <c r="E87" s="5" t="str">
        <f>VLOOKUP(D87,type2!C:D,2,0)</f>
        <v>นายสุขสันต์ สุขใส</v>
      </c>
      <c r="F87" s="5" t="str">
        <f>VLOOKUP(E87,type2!D:E,2,0)</f>
        <v>12/3 ถ.ร่วมจิตร ต.ปากน้ำ อ.เมืองกระบี่ จ.กระบี่</v>
      </c>
      <c r="G87" s="4" t="s">
        <v>3363</v>
      </c>
      <c r="H87" s="7">
        <v>238</v>
      </c>
      <c r="I87" s="46">
        <v>16.670000000000002</v>
      </c>
      <c r="J87" s="10">
        <v>17</v>
      </c>
      <c r="K87" s="46">
        <f t="shared" si="2"/>
        <v>59.5</v>
      </c>
      <c r="L87" s="46">
        <f t="shared" si="5"/>
        <v>4.165</v>
      </c>
      <c r="M87" s="46">
        <f t="shared" si="3"/>
        <v>63.669999999999995</v>
      </c>
      <c r="N87" s="46">
        <v>20.84</v>
      </c>
      <c r="O87" s="46">
        <f t="shared" si="4"/>
        <v>318.34000000000003</v>
      </c>
      <c r="P87" s="46">
        <v>318.5</v>
      </c>
      <c r="Q87" s="57"/>
      <c r="R87" s="55"/>
      <c r="S87" s="49"/>
      <c r="T87" s="49"/>
      <c r="U87" s="49"/>
      <c r="V87" s="49"/>
    </row>
    <row r="88" spans="1:22" x14ac:dyDescent="0.4">
      <c r="A88" s="26">
        <v>84</v>
      </c>
      <c r="B88" s="4" t="s">
        <v>3854</v>
      </c>
      <c r="C88" s="3" t="s">
        <v>3480</v>
      </c>
      <c r="D88" s="45" t="s">
        <v>1130</v>
      </c>
      <c r="E88" s="5" t="str">
        <f>VLOOKUP(D88,type2!C:D,2,0)</f>
        <v>นายสมเจตน์ เกตุสนอง</v>
      </c>
      <c r="F88" s="5" t="str">
        <f>VLOOKUP(E88,type2!D:E,2,0)</f>
        <v>2/7 ถ.ร่วมจิตร ต.ปากน้ำ อ.เมืองกระบี่ จ.กระบี่</v>
      </c>
      <c r="G88" s="4" t="s">
        <v>69</v>
      </c>
      <c r="H88" s="7">
        <v>0</v>
      </c>
      <c r="I88" s="46">
        <v>0</v>
      </c>
      <c r="J88" s="10">
        <v>11</v>
      </c>
      <c r="K88" s="46">
        <f t="shared" si="2"/>
        <v>38.5</v>
      </c>
      <c r="L88" s="46">
        <f t="shared" si="5"/>
        <v>2.6950000000000003</v>
      </c>
      <c r="M88" s="46">
        <f t="shared" si="3"/>
        <v>41.199999999999996</v>
      </c>
      <c r="N88" s="46">
        <v>2.7</v>
      </c>
      <c r="O88" s="46">
        <f t="shared" si="4"/>
        <v>41.199999999999996</v>
      </c>
      <c r="P88" s="46">
        <v>41.25</v>
      </c>
      <c r="Q88" s="57"/>
      <c r="R88" s="55"/>
      <c r="S88" s="49"/>
      <c r="T88" s="49"/>
    </row>
    <row r="89" spans="1:22" x14ac:dyDescent="0.4">
      <c r="A89" s="26">
        <v>85</v>
      </c>
      <c r="B89" s="4" t="s">
        <v>3854</v>
      </c>
      <c r="C89" s="3" t="s">
        <v>3481</v>
      </c>
      <c r="D89" s="45" t="s">
        <v>1097</v>
      </c>
      <c r="E89" s="5" t="str">
        <f>VLOOKUP(D89,type2!C:D,2,0)</f>
        <v>บมจ.ไอ.ซี.ซี.อินเตอร์เนชั่นแนล</v>
      </c>
      <c r="F89" s="5" t="str">
        <f>VLOOKUP(E89,type2!D:E,2,0)</f>
        <v>1/4-5 ถ.ร่วมจิตร ต.ปากน้ำ อ.เมืองกระบี่ จ.กระบี่</v>
      </c>
      <c r="G89" s="4" t="s">
        <v>69</v>
      </c>
      <c r="H89" s="7">
        <v>0</v>
      </c>
      <c r="I89" s="46">
        <v>0</v>
      </c>
      <c r="J89" s="10">
        <v>28</v>
      </c>
      <c r="K89" s="46">
        <f t="shared" ref="K89:K154" si="6">J89*3.5</f>
        <v>98</v>
      </c>
      <c r="L89" s="46">
        <f t="shared" si="5"/>
        <v>6.86</v>
      </c>
      <c r="M89" s="46">
        <f t="shared" si="3"/>
        <v>104.86</v>
      </c>
      <c r="N89" s="46">
        <v>6.86</v>
      </c>
      <c r="O89" s="46">
        <f t="shared" si="4"/>
        <v>104.86</v>
      </c>
      <c r="P89" s="46">
        <v>105</v>
      </c>
      <c r="Q89" s="57"/>
      <c r="R89" s="55"/>
      <c r="S89" s="53"/>
      <c r="T89" s="53"/>
    </row>
    <row r="90" spans="1:22" x14ac:dyDescent="0.4">
      <c r="A90" s="26">
        <v>86</v>
      </c>
      <c r="B90" s="4" t="s">
        <v>3854</v>
      </c>
      <c r="C90" s="3" t="s">
        <v>3482</v>
      </c>
      <c r="D90" s="45" t="s">
        <v>2211</v>
      </c>
      <c r="E90" s="5" t="str">
        <f>VLOOKUP(D90,type2!C:D,2,0)</f>
        <v>บ.ศรีผ่องพานิชย์</v>
      </c>
      <c r="F90" s="5" t="s">
        <v>2212</v>
      </c>
      <c r="G90" s="4" t="s">
        <v>69</v>
      </c>
      <c r="H90" s="7">
        <v>0</v>
      </c>
      <c r="I90" s="46">
        <v>0</v>
      </c>
      <c r="J90" s="10">
        <v>11</v>
      </c>
      <c r="K90" s="46">
        <f t="shared" si="6"/>
        <v>38.5</v>
      </c>
      <c r="L90" s="46">
        <f t="shared" si="5"/>
        <v>2.6950000000000003</v>
      </c>
      <c r="M90" s="46">
        <f t="shared" ref="M90:M159" si="7">ROUNDUP(K90+L90,2)</f>
        <v>41.199999999999996</v>
      </c>
      <c r="N90" s="46">
        <v>2.7</v>
      </c>
      <c r="O90" s="46">
        <f t="shared" si="4"/>
        <v>41.199999999999996</v>
      </c>
      <c r="P90" s="46">
        <v>41.25</v>
      </c>
      <c r="Q90" s="57"/>
      <c r="R90" s="55"/>
      <c r="S90" s="49"/>
      <c r="T90" s="49"/>
      <c r="U90" s="49"/>
      <c r="V90" s="49"/>
    </row>
    <row r="91" spans="1:22" x14ac:dyDescent="0.4">
      <c r="A91" s="26">
        <v>87</v>
      </c>
      <c r="B91" s="4" t="s">
        <v>3854</v>
      </c>
      <c r="C91" s="3" t="s">
        <v>3483</v>
      </c>
      <c r="D91" s="45" t="s">
        <v>1100</v>
      </c>
      <c r="E91" s="5" t="str">
        <f>VLOOKUP(D91,type2!C:D,2,0)</f>
        <v>ธนาคารอาคารสงเคราะห์</v>
      </c>
      <c r="F91" s="5" t="str">
        <f>VLOOKUP(E91,type2!D:E,2,0)</f>
        <v>1/6-7 ถ.ร่วมจิตร ต.ปากน้ำ อ.เมืองกระบี่ จ.กระบี่</v>
      </c>
      <c r="G91" s="4" t="s">
        <v>69</v>
      </c>
      <c r="H91" s="7">
        <v>0</v>
      </c>
      <c r="I91" s="46">
        <v>0</v>
      </c>
      <c r="J91" s="10">
        <v>19</v>
      </c>
      <c r="K91" s="46">
        <f t="shared" si="6"/>
        <v>66.5</v>
      </c>
      <c r="L91" s="46">
        <f t="shared" si="5"/>
        <v>4.6550000000000002</v>
      </c>
      <c r="M91" s="46">
        <f t="shared" si="7"/>
        <v>71.160000000000011</v>
      </c>
      <c r="N91" s="46">
        <v>4.66</v>
      </c>
      <c r="O91" s="46">
        <f t="shared" si="4"/>
        <v>71.160000000000011</v>
      </c>
      <c r="P91" s="46">
        <v>71.25</v>
      </c>
      <c r="Q91" s="57"/>
      <c r="R91" s="55"/>
      <c r="U91" s="51"/>
    </row>
    <row r="92" spans="1:22" x14ac:dyDescent="0.4">
      <c r="A92" s="26">
        <v>88</v>
      </c>
      <c r="B92" s="4" t="s">
        <v>3854</v>
      </c>
      <c r="C92" s="3" t="s">
        <v>3484</v>
      </c>
      <c r="D92" s="45" t="s">
        <v>1647</v>
      </c>
      <c r="E92" s="5" t="str">
        <f>VLOOKUP(D92,type2!C:D,2,0)</f>
        <v>นางอมรรัตน์ ผลิพัฒน์</v>
      </c>
      <c r="F92" s="5" t="str">
        <f>VLOOKUP(E92,type2!D:E,2,0)</f>
        <v>9/3 ถ.เจ้าฟ้า ต.ปากน้ำ อ.เมืองกระบี่ จ.กระบี่</v>
      </c>
      <c r="G92" s="4" t="s">
        <v>69</v>
      </c>
      <c r="H92" s="7">
        <v>0</v>
      </c>
      <c r="I92" s="46">
        <v>0</v>
      </c>
      <c r="J92" s="10">
        <v>32</v>
      </c>
      <c r="K92" s="46">
        <f t="shared" si="6"/>
        <v>112</v>
      </c>
      <c r="L92" s="46">
        <f t="shared" si="5"/>
        <v>7.8400000000000007</v>
      </c>
      <c r="M92" s="46">
        <f t="shared" si="7"/>
        <v>119.84</v>
      </c>
      <c r="N92" s="46">
        <v>7.84</v>
      </c>
      <c r="O92" s="46">
        <f t="shared" si="4"/>
        <v>119.84</v>
      </c>
      <c r="P92" s="46">
        <v>120</v>
      </c>
      <c r="Q92" s="57"/>
      <c r="R92" s="55"/>
      <c r="S92" s="49"/>
      <c r="T92" s="49"/>
      <c r="U92" s="49"/>
      <c r="V92" s="49"/>
    </row>
    <row r="93" spans="1:22" x14ac:dyDescent="0.4">
      <c r="A93" s="26">
        <v>89</v>
      </c>
      <c r="B93" s="4" t="s">
        <v>3854</v>
      </c>
      <c r="C93" s="3" t="s">
        <v>3485</v>
      </c>
      <c r="D93" s="45" t="s">
        <v>1628</v>
      </c>
      <c r="E93" s="5" t="str">
        <f>VLOOKUP(D93,type2!C:D,2,0)</f>
        <v>ที่ทำการศาลจังหวัดกระบี่</v>
      </c>
      <c r="F93" s="5" t="str">
        <f>VLOOKUP(E93,type2!D:E,2,0)</f>
        <v>ถ.เจ้าฟ้า ต.ปากน้ำ อ.เมืองกระบี่ จ.กระบี่</v>
      </c>
      <c r="G93" s="4" t="s">
        <v>69</v>
      </c>
      <c r="H93" s="7">
        <v>0</v>
      </c>
      <c r="I93" s="46">
        <v>0</v>
      </c>
      <c r="J93" s="10">
        <v>340</v>
      </c>
      <c r="K93" s="46">
        <f t="shared" si="6"/>
        <v>1190</v>
      </c>
      <c r="L93" s="46">
        <f t="shared" si="5"/>
        <v>83.300000000000011</v>
      </c>
      <c r="M93" s="46">
        <f t="shared" si="7"/>
        <v>1273.3</v>
      </c>
      <c r="N93" s="46">
        <v>83.3</v>
      </c>
      <c r="O93" s="46">
        <f t="shared" si="4"/>
        <v>1273.3</v>
      </c>
      <c r="P93" s="46">
        <v>1273.5</v>
      </c>
      <c r="Q93" s="57"/>
      <c r="R93" s="55"/>
      <c r="S93" s="49"/>
      <c r="T93" s="49"/>
    </row>
    <row r="94" spans="1:22" x14ac:dyDescent="0.4">
      <c r="A94" s="26">
        <v>90</v>
      </c>
      <c r="B94" s="4" t="s">
        <v>3854</v>
      </c>
      <c r="C94" s="3" t="s">
        <v>3486</v>
      </c>
      <c r="D94" s="45" t="s">
        <v>1633</v>
      </c>
      <c r="E94" s="5" t="str">
        <f>VLOOKUP(D94,type2!C:D,2,0)</f>
        <v>สำนักงานธนารักษ์พื้นที่จังหวัดกระบี่</v>
      </c>
      <c r="F94" s="5" t="str">
        <f>VLOOKUP(E94,type2!D:E,2,0)</f>
        <v xml:space="preserve">ถ.เจ้าฟ้า ต.ปากน้ำ อ.เมืองกระบี่ จ.กระบี่ </v>
      </c>
      <c r="G94" s="4" t="s">
        <v>69</v>
      </c>
      <c r="H94" s="7">
        <v>0</v>
      </c>
      <c r="I94" s="46">
        <v>0</v>
      </c>
      <c r="J94" s="10">
        <v>9</v>
      </c>
      <c r="K94" s="46">
        <f t="shared" si="6"/>
        <v>31.5</v>
      </c>
      <c r="L94" s="46">
        <f t="shared" si="5"/>
        <v>2.2050000000000001</v>
      </c>
      <c r="M94" s="46">
        <f t="shared" si="7"/>
        <v>33.71</v>
      </c>
      <c r="N94" s="46">
        <v>2.21</v>
      </c>
      <c r="O94" s="46">
        <f t="shared" si="4"/>
        <v>33.71</v>
      </c>
      <c r="P94" s="46">
        <v>33.75</v>
      </c>
      <c r="Q94" s="57"/>
      <c r="R94" s="55"/>
    </row>
    <row r="95" spans="1:22" x14ac:dyDescent="0.4">
      <c r="A95" s="26">
        <v>91</v>
      </c>
      <c r="B95" s="4" t="s">
        <v>3854</v>
      </c>
      <c r="C95" s="3" t="s">
        <v>3487</v>
      </c>
      <c r="D95" s="45" t="s">
        <v>1227</v>
      </c>
      <c r="E95" s="5" t="str">
        <f>VLOOKUP(D95,type2!C:D,2,0)</f>
        <v>นายสุจินต์ ผดุงพงษ์</v>
      </c>
      <c r="F95" s="5" t="str">
        <f>VLOOKUP(E95,type2!D:E,2,0)</f>
        <v>92-94 ถ.คงคา ต.ปากน้ำ อ.เมืองกระบี่ จ.กระบี่</v>
      </c>
      <c r="G95" s="4" t="s">
        <v>69</v>
      </c>
      <c r="H95" s="7">
        <v>0</v>
      </c>
      <c r="I95" s="46">
        <v>0</v>
      </c>
      <c r="J95" s="10">
        <v>93</v>
      </c>
      <c r="K95" s="46">
        <f t="shared" si="6"/>
        <v>325.5</v>
      </c>
      <c r="L95" s="46">
        <f t="shared" si="5"/>
        <v>22.785000000000004</v>
      </c>
      <c r="M95" s="46">
        <f t="shared" si="7"/>
        <v>348.28999999999996</v>
      </c>
      <c r="N95" s="46">
        <v>22.79</v>
      </c>
      <c r="O95" s="46">
        <f>H95+M95+I95</f>
        <v>348.28999999999996</v>
      </c>
      <c r="P95" s="46">
        <v>348.5</v>
      </c>
      <c r="Q95" s="57"/>
      <c r="R95" s="55"/>
      <c r="S95" s="53"/>
      <c r="T95" s="53"/>
      <c r="U95" s="53"/>
      <c r="V95" s="53"/>
    </row>
    <row r="96" spans="1:22" x14ac:dyDescent="0.4">
      <c r="A96" s="26">
        <v>92</v>
      </c>
      <c r="B96" s="4" t="s">
        <v>3854</v>
      </c>
      <c r="C96" s="3" t="s">
        <v>3488</v>
      </c>
      <c r="D96" s="45" t="s">
        <v>3807</v>
      </c>
      <c r="E96" s="5" t="str">
        <f>VLOOKUP(D96,type2!C:D,2,0)</f>
        <v xml:space="preserve">นางอมรา สุพงศกร </v>
      </c>
      <c r="F96" s="5" t="str">
        <f>VLOOKUP(E96,type2!D:E,2,0)</f>
        <v>60 ถ.คงคา ต.ปากน้ำ อ.เมืองกระบี่ จ.กระบี่</v>
      </c>
      <c r="G96" s="4" t="s">
        <v>3810</v>
      </c>
      <c r="H96" s="7">
        <v>3.5</v>
      </c>
      <c r="I96" s="46">
        <v>0.25</v>
      </c>
      <c r="J96" s="10">
        <v>16</v>
      </c>
      <c r="K96" s="46">
        <f t="shared" si="6"/>
        <v>56</v>
      </c>
      <c r="L96" s="46">
        <f t="shared" si="5"/>
        <v>3.9200000000000004</v>
      </c>
      <c r="M96" s="46">
        <f t="shared" si="7"/>
        <v>59.92</v>
      </c>
      <c r="N96" s="46">
        <v>4.17</v>
      </c>
      <c r="O96" s="46">
        <f>H96+M96+I96</f>
        <v>63.67</v>
      </c>
      <c r="P96" s="46">
        <v>63.75</v>
      </c>
      <c r="Q96" s="57"/>
      <c r="R96" s="55"/>
    </row>
    <row r="97" spans="1:22" x14ac:dyDescent="0.4">
      <c r="A97" s="26">
        <v>93</v>
      </c>
      <c r="B97" s="4" t="s">
        <v>3854</v>
      </c>
      <c r="C97" s="3" t="s">
        <v>3489</v>
      </c>
      <c r="D97" s="45" t="s">
        <v>1201</v>
      </c>
      <c r="E97" s="5" t="str">
        <f>VLOOKUP(D97,type2!C:D,2,0)</f>
        <v>นางสุภลัคน์ เสนะพันธุ์ (Easy Café)</v>
      </c>
      <c r="F97" s="5" t="str">
        <f>VLOOKUP(E97,type2!D:E,2,0)</f>
        <v>30 ถ.คงคา ต.ปากน้ำ อ.เมืองกระบี่ จ.กระบี่</v>
      </c>
      <c r="G97" s="4" t="s">
        <v>69</v>
      </c>
      <c r="H97" s="7">
        <v>0</v>
      </c>
      <c r="I97" s="46">
        <v>0</v>
      </c>
      <c r="J97" s="10">
        <v>39</v>
      </c>
      <c r="K97" s="46">
        <f t="shared" si="6"/>
        <v>136.5</v>
      </c>
      <c r="L97" s="46">
        <f t="shared" si="5"/>
        <v>9.5550000000000015</v>
      </c>
      <c r="M97" s="46">
        <f t="shared" si="7"/>
        <v>146.06</v>
      </c>
      <c r="N97" s="46">
        <v>9.56</v>
      </c>
      <c r="O97" s="46">
        <f>H97+M97+I97</f>
        <v>146.06</v>
      </c>
      <c r="P97" s="46">
        <v>146.25</v>
      </c>
      <c r="Q97" s="57"/>
      <c r="R97" s="55"/>
      <c r="S97" s="58"/>
      <c r="T97" s="58"/>
      <c r="U97" s="58"/>
      <c r="V97" s="58"/>
    </row>
    <row r="98" spans="1:22" x14ac:dyDescent="0.4">
      <c r="A98" s="26">
        <v>94</v>
      </c>
      <c r="B98" s="4" t="s">
        <v>3854</v>
      </c>
      <c r="C98" s="3" t="s">
        <v>3490</v>
      </c>
      <c r="D98" s="45" t="s">
        <v>1174</v>
      </c>
      <c r="E98" s="5" t="str">
        <f>VLOOKUP(D98,type2!C:D,2,0)</f>
        <v>นางยินดี จันทร์ผ่อง</v>
      </c>
      <c r="F98" s="5" t="str">
        <f>VLOOKUP(E98,type2!D:E,2,0)</f>
        <v>3 ถ.คงคา ต.ปากน้ำ อ.เมืองกระบี่ จ.กระบี่</v>
      </c>
      <c r="G98" s="4" t="s">
        <v>69</v>
      </c>
      <c r="H98" s="7">
        <v>0</v>
      </c>
      <c r="I98" s="46">
        <v>0</v>
      </c>
      <c r="J98" s="10">
        <v>8</v>
      </c>
      <c r="K98" s="46">
        <f t="shared" si="6"/>
        <v>28</v>
      </c>
      <c r="L98" s="46">
        <f t="shared" si="5"/>
        <v>1.9600000000000002</v>
      </c>
      <c r="M98" s="46">
        <f t="shared" si="7"/>
        <v>29.96</v>
      </c>
      <c r="N98" s="46">
        <v>1.96</v>
      </c>
      <c r="O98" s="46">
        <f t="shared" si="4"/>
        <v>29.96</v>
      </c>
      <c r="P98" s="46">
        <v>30</v>
      </c>
      <c r="Q98" s="57"/>
      <c r="R98" s="55"/>
      <c r="S98" s="58"/>
      <c r="T98" s="58"/>
      <c r="U98" s="58"/>
      <c r="V98" s="58"/>
    </row>
    <row r="99" spans="1:22" x14ac:dyDescent="0.4">
      <c r="A99" s="26">
        <v>95</v>
      </c>
      <c r="B99" s="4" t="s">
        <v>3854</v>
      </c>
      <c r="C99" s="3" t="s">
        <v>3491</v>
      </c>
      <c r="D99" s="45" t="s">
        <v>1216</v>
      </c>
      <c r="E99" s="5" t="str">
        <f>VLOOKUP(D99,type2!C:D,2,0)</f>
        <v>นายบุญฮวด โภคิยะกุล</v>
      </c>
      <c r="F99" s="5" t="str">
        <f>VLOOKUP(E99,type2!D:E,2,0)</f>
        <v>66 ถ.คงคา ต.ปากน้ำ อ.เมืองกระบี่ จ.กระบี่</v>
      </c>
      <c r="G99" s="4" t="s">
        <v>3362</v>
      </c>
      <c r="H99" s="7">
        <v>413</v>
      </c>
      <c r="I99" s="46">
        <v>28.92</v>
      </c>
      <c r="J99" s="10">
        <v>16</v>
      </c>
      <c r="K99" s="46">
        <f t="shared" si="6"/>
        <v>56</v>
      </c>
      <c r="L99" s="46">
        <f t="shared" si="5"/>
        <v>3.9200000000000004</v>
      </c>
      <c r="M99" s="46">
        <f t="shared" si="7"/>
        <v>59.92</v>
      </c>
      <c r="N99" s="46">
        <v>32.840000000000003</v>
      </c>
      <c r="O99" s="46">
        <f t="shared" si="4"/>
        <v>501.84000000000003</v>
      </c>
      <c r="P99" s="46">
        <v>502</v>
      </c>
      <c r="Q99" s="57"/>
      <c r="R99" s="55"/>
      <c r="S99" s="49"/>
      <c r="T99" s="49"/>
      <c r="U99" s="49"/>
      <c r="V99" s="49"/>
    </row>
    <row r="100" spans="1:22" x14ac:dyDescent="0.4">
      <c r="A100" s="26">
        <v>96</v>
      </c>
      <c r="B100" s="4" t="s">
        <v>3854</v>
      </c>
      <c r="C100" s="3" t="s">
        <v>3492</v>
      </c>
      <c r="D100" s="45" t="s">
        <v>1870</v>
      </c>
      <c r="E100" s="5" t="str">
        <f>VLOOKUP(D100,type2!C:D,2,0)</f>
        <v>นางสุพัชลี ยุวะกนิษฐ์</v>
      </c>
      <c r="F100" s="5" t="s">
        <v>1871</v>
      </c>
      <c r="G100" s="4" t="s">
        <v>69</v>
      </c>
      <c r="H100" s="7">
        <v>0</v>
      </c>
      <c r="I100" s="46">
        <v>0</v>
      </c>
      <c r="J100" s="10">
        <v>4</v>
      </c>
      <c r="K100" s="46">
        <f t="shared" si="6"/>
        <v>14</v>
      </c>
      <c r="L100" s="46">
        <f t="shared" si="5"/>
        <v>0.98000000000000009</v>
      </c>
      <c r="M100" s="46">
        <f t="shared" si="7"/>
        <v>14.98</v>
      </c>
      <c r="N100" s="46">
        <v>0.98</v>
      </c>
      <c r="O100" s="46">
        <f t="shared" si="4"/>
        <v>14.98</v>
      </c>
      <c r="P100" s="46">
        <v>15</v>
      </c>
      <c r="Q100" s="57"/>
      <c r="R100" s="55"/>
    </row>
    <row r="101" spans="1:22" x14ac:dyDescent="0.4">
      <c r="A101" s="26">
        <v>97</v>
      </c>
      <c r="B101" s="4" t="s">
        <v>3854</v>
      </c>
      <c r="C101" s="3" t="s">
        <v>3493</v>
      </c>
      <c r="D101" s="45" t="s">
        <v>1861</v>
      </c>
      <c r="E101" s="5" t="str">
        <f>VLOOKUP(D101,type2!C:D,2,0)</f>
        <v>นายสุรชัย วัฒนาวงศ์ศิริ (ร้านอาหารเจ)</v>
      </c>
      <c r="F101" s="5" t="str">
        <f>VLOOKUP(E101,type2!D:E,2,0)</f>
        <v>4/1 ถ.พฤกษาอุทิศ ต.ปากน้ำ อ.เมืองกระบี่ จ.กระบี่</v>
      </c>
      <c r="G101" s="70" t="s">
        <v>69</v>
      </c>
      <c r="H101" s="7">
        <v>0</v>
      </c>
      <c r="I101" s="46">
        <v>0</v>
      </c>
      <c r="J101" s="10">
        <v>35</v>
      </c>
      <c r="K101" s="46">
        <f t="shared" si="6"/>
        <v>122.5</v>
      </c>
      <c r="L101" s="46">
        <f t="shared" si="5"/>
        <v>8.5750000000000011</v>
      </c>
      <c r="M101" s="46">
        <f>ROUNDUP(K101+L101,2)</f>
        <v>131.07999999999998</v>
      </c>
      <c r="N101" s="46">
        <v>8.58</v>
      </c>
      <c r="O101" s="46">
        <f t="shared" si="4"/>
        <v>131.07999999999998</v>
      </c>
      <c r="P101" s="46">
        <v>131.25</v>
      </c>
      <c r="Q101" s="57"/>
      <c r="R101" s="55"/>
      <c r="U101" s="54"/>
    </row>
    <row r="102" spans="1:22" x14ac:dyDescent="0.4">
      <c r="A102" s="26">
        <v>98</v>
      </c>
      <c r="B102" s="4" t="s">
        <v>3854</v>
      </c>
      <c r="C102" s="3" t="s">
        <v>3494</v>
      </c>
      <c r="D102" s="45" t="s">
        <v>1890</v>
      </c>
      <c r="E102" s="5" t="str">
        <f>VLOOKUP(D102,type2!C:D,2,0)</f>
        <v>นายสมนึก ลีลาประศาสตร์ (ห้างผ้าราณี)</v>
      </c>
      <c r="F102" s="5" t="str">
        <f>VLOOKUP(E102,type2!D:E,2,0)</f>
        <v>23 ถ.พฤกษาอุทิศ ต.ปากน้ำ อ.เมืองกระบี่ จ.กระบี่</v>
      </c>
      <c r="G102" s="4" t="s">
        <v>69</v>
      </c>
      <c r="H102" s="7">
        <v>0</v>
      </c>
      <c r="I102" s="46">
        <v>0</v>
      </c>
      <c r="J102" s="10">
        <v>14</v>
      </c>
      <c r="K102" s="46">
        <f t="shared" si="6"/>
        <v>49</v>
      </c>
      <c r="L102" s="46">
        <f t="shared" si="5"/>
        <v>3.43</v>
      </c>
      <c r="M102" s="46">
        <f t="shared" si="7"/>
        <v>52.43</v>
      </c>
      <c r="N102" s="46">
        <v>3.43</v>
      </c>
      <c r="O102" s="46">
        <f t="shared" si="4"/>
        <v>52.43</v>
      </c>
      <c r="P102" s="46">
        <v>52.5</v>
      </c>
      <c r="Q102" s="57"/>
      <c r="R102" s="55"/>
      <c r="S102" s="49"/>
      <c r="T102" s="49"/>
      <c r="U102" s="49"/>
      <c r="V102" s="49"/>
    </row>
    <row r="103" spans="1:22" x14ac:dyDescent="0.4">
      <c r="A103" s="26">
        <v>99</v>
      </c>
      <c r="B103" s="4" t="s">
        <v>3854</v>
      </c>
      <c r="C103" s="3" t="s">
        <v>3495</v>
      </c>
      <c r="D103" s="45" t="s">
        <v>1914</v>
      </c>
      <c r="E103" s="5" t="str">
        <f>VLOOKUP(D103,type2!C:D,2,0)</f>
        <v>นายธวัช ดีไชยเศรษฐ (PAKA Store)</v>
      </c>
      <c r="F103" s="5" t="str">
        <f>VLOOKUP(E103,type2!D:E,2,0)</f>
        <v>56 ถ.พฤกษาอุทิศ ต.ปากน้ำ อ.เมืองกระบี่ จ.กระบี่</v>
      </c>
      <c r="G103" s="70" t="s">
        <v>69</v>
      </c>
      <c r="H103" s="7">
        <v>0</v>
      </c>
      <c r="I103" s="46">
        <v>0</v>
      </c>
      <c r="J103" s="10">
        <v>65</v>
      </c>
      <c r="K103" s="46">
        <f t="shared" si="6"/>
        <v>227.5</v>
      </c>
      <c r="L103" s="46">
        <f t="shared" si="5"/>
        <v>15.925000000000001</v>
      </c>
      <c r="M103" s="46">
        <f t="shared" si="7"/>
        <v>243.42999999999998</v>
      </c>
      <c r="N103" s="46">
        <v>15.93</v>
      </c>
      <c r="O103" s="46">
        <f t="shared" si="4"/>
        <v>243.42999999999998</v>
      </c>
      <c r="P103" s="46">
        <v>243.5</v>
      </c>
      <c r="Q103" s="47"/>
      <c r="R103" s="55"/>
    </row>
    <row r="104" spans="1:22" x14ac:dyDescent="0.4">
      <c r="A104" s="26">
        <v>100</v>
      </c>
      <c r="B104" s="4" t="s">
        <v>3854</v>
      </c>
      <c r="C104" s="3" t="s">
        <v>3496</v>
      </c>
      <c r="D104" s="45" t="s">
        <v>1920</v>
      </c>
      <c r="E104" s="5" t="str">
        <f>VLOOKUP(D104,type2!C:D,2,0)</f>
        <v>นายจองยกหมิ่น แซ่จอง (เสริมสวยสุกัญญา)</v>
      </c>
      <c r="F104" s="5" t="str">
        <f>VLOOKUP(E104,type2!D:E,2,0)</f>
        <v>90 ถ.พฤกษาอุทิศ ต.ปากน้ำ อ.เมืองกระบี่ จ.กระบี่</v>
      </c>
      <c r="G104" s="4" t="s">
        <v>69</v>
      </c>
      <c r="H104" s="7">
        <v>0</v>
      </c>
      <c r="I104" s="46">
        <v>0</v>
      </c>
      <c r="J104" s="10">
        <v>13</v>
      </c>
      <c r="K104" s="46">
        <f t="shared" si="6"/>
        <v>45.5</v>
      </c>
      <c r="L104" s="46">
        <f t="shared" si="5"/>
        <v>3.1850000000000005</v>
      </c>
      <c r="M104" s="46">
        <f t="shared" si="7"/>
        <v>48.69</v>
      </c>
      <c r="N104" s="46">
        <v>3.19</v>
      </c>
      <c r="O104" s="46">
        <f t="shared" si="4"/>
        <v>48.69</v>
      </c>
      <c r="P104" s="46">
        <v>48.75</v>
      </c>
      <c r="Q104" s="47"/>
      <c r="R104" s="55"/>
    </row>
    <row r="105" spans="1:22" x14ac:dyDescent="0.4">
      <c r="A105" s="26">
        <v>101</v>
      </c>
      <c r="B105" s="4" t="s">
        <v>3854</v>
      </c>
      <c r="C105" s="3" t="s">
        <v>3497</v>
      </c>
      <c r="D105" s="45" t="s">
        <v>2121</v>
      </c>
      <c r="E105" s="5" t="str">
        <f>VLOOKUP(D105,type2!C:D,2,0)</f>
        <v>นายเทียนชัย ลีลาบูรณะพงษ์ (ทรายแก้ว)</v>
      </c>
      <c r="F105" s="5" t="str">
        <f>VLOOKUP(E105,type2!D:E,2,0)</f>
        <v>2 ถ.พัฒนา ต.ปากน้ำ อ.เมืองกระบี่ จ.กระบี่</v>
      </c>
      <c r="G105" s="70" t="s">
        <v>69</v>
      </c>
      <c r="H105" s="7">
        <v>0</v>
      </c>
      <c r="I105" s="46">
        <v>0</v>
      </c>
      <c r="J105" s="10">
        <v>24</v>
      </c>
      <c r="K105" s="46">
        <f t="shared" si="6"/>
        <v>84</v>
      </c>
      <c r="L105" s="46">
        <f t="shared" si="5"/>
        <v>5.8800000000000008</v>
      </c>
      <c r="M105" s="46">
        <f t="shared" si="7"/>
        <v>89.88</v>
      </c>
      <c r="N105" s="46">
        <v>5.88</v>
      </c>
      <c r="O105" s="46">
        <f t="shared" si="4"/>
        <v>89.88</v>
      </c>
      <c r="P105" s="46">
        <v>90</v>
      </c>
      <c r="Q105" s="47"/>
      <c r="R105" s="55"/>
    </row>
    <row r="106" spans="1:22" x14ac:dyDescent="0.4">
      <c r="A106" s="26">
        <v>102</v>
      </c>
      <c r="B106" s="4" t="s">
        <v>3854</v>
      </c>
      <c r="C106" s="3" t="s">
        <v>3498</v>
      </c>
      <c r="D106" s="45" t="s">
        <v>2118</v>
      </c>
      <c r="E106" s="5" t="str">
        <f>VLOOKUP(D106,type2!C:D,2,0)</f>
        <v>นายสิทธิชัย ศิรินุกูลพิพัฒน์</v>
      </c>
      <c r="F106" s="5" t="str">
        <f>VLOOKUP(E106,type2!D:E,2,0)</f>
        <v>1 ถ.พัฒนา มหาราช ซ.6 ต.ปากน้ำ อ.เมืองกระบี่ จ.กระบี่</v>
      </c>
      <c r="G106" s="4" t="s">
        <v>3352</v>
      </c>
      <c r="H106" s="7">
        <v>3.5</v>
      </c>
      <c r="I106" s="46">
        <v>0.25</v>
      </c>
      <c r="J106" s="10">
        <v>2</v>
      </c>
      <c r="K106" s="46">
        <f t="shared" si="6"/>
        <v>7</v>
      </c>
      <c r="L106" s="46">
        <f t="shared" si="5"/>
        <v>0.49000000000000005</v>
      </c>
      <c r="M106" s="46">
        <f t="shared" si="7"/>
        <v>7.49</v>
      </c>
      <c r="N106" s="46">
        <v>0.74</v>
      </c>
      <c r="O106" s="46">
        <f t="shared" si="4"/>
        <v>11.24</v>
      </c>
      <c r="P106" s="46">
        <v>11.25</v>
      </c>
      <c r="Q106" s="47"/>
      <c r="R106" s="55"/>
    </row>
    <row r="107" spans="1:22" x14ac:dyDescent="0.4">
      <c r="A107" s="26">
        <v>103</v>
      </c>
      <c r="B107" s="4" t="s">
        <v>3854</v>
      </c>
      <c r="C107" s="3" t="s">
        <v>3499</v>
      </c>
      <c r="D107" s="45" t="s">
        <v>2202</v>
      </c>
      <c r="E107" s="5" t="str">
        <f>VLOOKUP(D107,type2!C:D,2,0)</f>
        <v>บ.ศรีผ่องพานิชย์(หมอยุพา)</v>
      </c>
      <c r="F107" s="5" t="str">
        <f>VLOOKUP(E107,type2!D:E,2,0)</f>
        <v>63 ถ.พัฒนา ต.ปากน้ำ อ.เมืองกระบี่ จ.กระบี่</v>
      </c>
      <c r="G107" s="4" t="s">
        <v>69</v>
      </c>
      <c r="H107" s="7">
        <v>0</v>
      </c>
      <c r="I107" s="46">
        <v>0</v>
      </c>
      <c r="J107" s="10">
        <v>44</v>
      </c>
      <c r="K107" s="46">
        <f t="shared" si="6"/>
        <v>154</v>
      </c>
      <c r="L107" s="46">
        <f t="shared" si="5"/>
        <v>10.780000000000001</v>
      </c>
      <c r="M107" s="46">
        <f t="shared" si="7"/>
        <v>164.78</v>
      </c>
      <c r="N107" s="46">
        <v>10.78</v>
      </c>
      <c r="O107" s="46">
        <f t="shared" si="4"/>
        <v>164.78</v>
      </c>
      <c r="P107" s="46">
        <v>165</v>
      </c>
      <c r="Q107" s="47"/>
      <c r="R107" s="55"/>
    </row>
    <row r="108" spans="1:22" x14ac:dyDescent="0.4">
      <c r="A108" s="26">
        <v>104</v>
      </c>
      <c r="B108" s="4" t="s">
        <v>3854</v>
      </c>
      <c r="C108" s="3" t="s">
        <v>3500</v>
      </c>
      <c r="D108" s="45" t="s">
        <v>2199</v>
      </c>
      <c r="E108" s="5" t="str">
        <f>VLOOKUP(D108,type2!C:D,2,0)</f>
        <v>บ.ศรีผ่องพานิชย์ (ยินดี คอลแลคชั่น สาขา2)</v>
      </c>
      <c r="F108" s="5" t="str">
        <f>VLOOKUP(E108,type2!D:E,2,0)</f>
        <v>61 ถ.พัฒนา ต.ปากน้ำ อ.เมืองกระบี่ จ.กระบี่</v>
      </c>
      <c r="G108" s="4" t="s">
        <v>69</v>
      </c>
      <c r="H108" s="7">
        <v>0</v>
      </c>
      <c r="I108" s="46">
        <v>0</v>
      </c>
      <c r="J108" s="10">
        <v>17</v>
      </c>
      <c r="K108" s="46">
        <f t="shared" si="6"/>
        <v>59.5</v>
      </c>
      <c r="L108" s="46">
        <f t="shared" si="5"/>
        <v>4.165</v>
      </c>
      <c r="M108" s="46">
        <f t="shared" si="7"/>
        <v>63.669999999999995</v>
      </c>
      <c r="N108" s="46">
        <v>4.17</v>
      </c>
      <c r="O108" s="46">
        <f t="shared" si="4"/>
        <v>63.669999999999995</v>
      </c>
      <c r="P108" s="46">
        <v>63.75</v>
      </c>
      <c r="Q108" s="47"/>
      <c r="R108" s="55"/>
    </row>
    <row r="109" spans="1:22" x14ac:dyDescent="0.4">
      <c r="A109" s="26">
        <v>105</v>
      </c>
      <c r="B109" s="4" t="s">
        <v>3854</v>
      </c>
      <c r="C109" s="3" t="s">
        <v>3501</v>
      </c>
      <c r="D109" s="45" t="s">
        <v>2129</v>
      </c>
      <c r="E109" s="5" t="str">
        <f>VLOOKUP(D109,type2!C:D,2,0)</f>
        <v>หจก.กระบี่ เอสที</v>
      </c>
      <c r="F109" s="5" t="str">
        <f>VLOOKUP(E109,type2!D:E,2,0)</f>
        <v>6/1 ถ.พัฒนา มหาราช ต.ปากน้ำ อ.เมืองกระบี่ จ.กระบี่</v>
      </c>
      <c r="G109" s="4" t="s">
        <v>69</v>
      </c>
      <c r="H109" s="7">
        <v>0</v>
      </c>
      <c r="I109" s="46">
        <v>0</v>
      </c>
      <c r="J109" s="10">
        <v>31</v>
      </c>
      <c r="K109" s="46">
        <f t="shared" si="6"/>
        <v>108.5</v>
      </c>
      <c r="L109" s="46">
        <f t="shared" si="5"/>
        <v>7.5950000000000006</v>
      </c>
      <c r="M109" s="46">
        <f t="shared" si="7"/>
        <v>116.10000000000001</v>
      </c>
      <c r="N109" s="46">
        <v>7.6</v>
      </c>
      <c r="O109" s="46">
        <f t="shared" si="4"/>
        <v>116.10000000000001</v>
      </c>
      <c r="P109" s="46">
        <v>116.25</v>
      </c>
      <c r="Q109" s="47"/>
      <c r="R109" s="55"/>
    </row>
    <row r="110" spans="1:22" x14ac:dyDescent="0.4">
      <c r="A110" s="26">
        <v>106</v>
      </c>
      <c r="B110" s="4" t="s">
        <v>3854</v>
      </c>
      <c r="C110" s="3" t="s">
        <v>3502</v>
      </c>
      <c r="D110" s="45" t="s">
        <v>2141</v>
      </c>
      <c r="E110" s="5" t="str">
        <f>VLOOKUP(D110,type2!C:D,2,0)</f>
        <v>บ.ศรีผ่องพานิชย์ (สุปราณี กาญจนี เบเกอรี่)</v>
      </c>
      <c r="F110" s="5" t="s">
        <v>2142</v>
      </c>
      <c r="G110" s="4" t="s">
        <v>69</v>
      </c>
      <c r="H110" s="7">
        <v>0</v>
      </c>
      <c r="I110" s="46">
        <v>0</v>
      </c>
      <c r="J110" s="10">
        <v>36</v>
      </c>
      <c r="K110" s="46">
        <f t="shared" si="6"/>
        <v>126</v>
      </c>
      <c r="L110" s="46">
        <f t="shared" si="5"/>
        <v>8.82</v>
      </c>
      <c r="M110" s="46">
        <f t="shared" si="7"/>
        <v>134.82</v>
      </c>
      <c r="N110" s="46">
        <v>8.82</v>
      </c>
      <c r="O110" s="46">
        <f t="shared" si="4"/>
        <v>134.82</v>
      </c>
      <c r="P110" s="46">
        <v>135</v>
      </c>
      <c r="Q110" s="47"/>
      <c r="R110" s="55"/>
      <c r="S110" s="53"/>
      <c r="T110" s="53"/>
      <c r="U110" s="53"/>
      <c r="V110" s="53"/>
    </row>
    <row r="111" spans="1:22" x14ac:dyDescent="0.4">
      <c r="A111" s="26">
        <v>107</v>
      </c>
      <c r="B111" s="4" t="s">
        <v>3854</v>
      </c>
      <c r="C111" s="3" t="s">
        <v>3503</v>
      </c>
      <c r="D111" s="45" t="s">
        <v>2138</v>
      </c>
      <c r="E111" s="5" t="str">
        <f>VLOOKUP(D111,type2!C:D,2,0)</f>
        <v>บ.ศรีผ่องพานิชย์ (สุปราณี กาญจนี เบเกอรี่)</v>
      </c>
      <c r="F111" s="5" t="str">
        <f>VLOOKUP(E111,type2!D:E,2,0)</f>
        <v>12 ถ.พัฒนา ต.ปากน้ำ อ.เมืองกระบี่ จ.กระบี่</v>
      </c>
      <c r="G111" s="4" t="s">
        <v>69</v>
      </c>
      <c r="H111" s="7">
        <v>0</v>
      </c>
      <c r="I111" s="46">
        <v>0</v>
      </c>
      <c r="J111" s="10">
        <v>7</v>
      </c>
      <c r="K111" s="46">
        <f t="shared" si="6"/>
        <v>24.5</v>
      </c>
      <c r="L111" s="46">
        <f t="shared" si="5"/>
        <v>1.7150000000000001</v>
      </c>
      <c r="M111" s="46">
        <f t="shared" si="7"/>
        <v>26.220000000000002</v>
      </c>
      <c r="N111" s="46">
        <v>1.72</v>
      </c>
      <c r="O111" s="46">
        <f t="shared" si="4"/>
        <v>26.220000000000002</v>
      </c>
      <c r="P111" s="46">
        <v>26.25</v>
      </c>
      <c r="Q111" s="47"/>
      <c r="R111" s="55"/>
    </row>
    <row r="112" spans="1:22" x14ac:dyDescent="0.4">
      <c r="A112" s="26">
        <v>108</v>
      </c>
      <c r="B112" s="4" t="s">
        <v>3854</v>
      </c>
      <c r="C112" s="3" t="s">
        <v>3504</v>
      </c>
      <c r="D112" s="45" t="s">
        <v>2155</v>
      </c>
      <c r="E112" s="5" t="str">
        <f>VLOOKUP(D112,type2!C:D,2,0)</f>
        <v>บ.ศรีผ่องพานิชย์</v>
      </c>
      <c r="F112" s="5" t="s">
        <v>2156</v>
      </c>
      <c r="G112" s="4" t="s">
        <v>3352</v>
      </c>
      <c r="H112" s="7">
        <v>35</v>
      </c>
      <c r="I112" s="46">
        <v>2.4500000000000002</v>
      </c>
      <c r="J112" s="10">
        <v>14</v>
      </c>
      <c r="K112" s="46">
        <f t="shared" si="6"/>
        <v>49</v>
      </c>
      <c r="L112" s="46">
        <f t="shared" si="5"/>
        <v>3.43</v>
      </c>
      <c r="M112" s="46">
        <f t="shared" si="7"/>
        <v>52.43</v>
      </c>
      <c r="N112" s="46">
        <v>5.88</v>
      </c>
      <c r="O112" s="46">
        <f t="shared" si="4"/>
        <v>89.88000000000001</v>
      </c>
      <c r="P112" s="46">
        <v>90</v>
      </c>
      <c r="Q112" s="47"/>
      <c r="R112" s="55"/>
      <c r="S112" s="53"/>
      <c r="T112" s="53"/>
      <c r="U112" s="53"/>
      <c r="V112" s="53"/>
    </row>
    <row r="113" spans="1:22" x14ac:dyDescent="0.4">
      <c r="A113" s="26">
        <v>109</v>
      </c>
      <c r="B113" s="4" t="s">
        <v>3854</v>
      </c>
      <c r="C113" s="3" t="s">
        <v>3505</v>
      </c>
      <c r="D113" s="45" t="s">
        <v>2149</v>
      </c>
      <c r="E113" s="5" t="str">
        <f>VLOOKUP(D113,type2!C:D,2,0)</f>
        <v>บ.ศรีผ่องพานิชย์ (ธ.ทหารไทย)</v>
      </c>
      <c r="F113" s="5" t="str">
        <f>VLOOKUP(E113,type2!D:E,2,0)</f>
        <v xml:space="preserve">20 ถ.พัฒนา ต.ปากน้ำ อ.เมืองกระบี่ จ.กระบี่ </v>
      </c>
      <c r="G113" s="4" t="s">
        <v>69</v>
      </c>
      <c r="H113" s="7">
        <v>0</v>
      </c>
      <c r="I113" s="46">
        <v>0</v>
      </c>
      <c r="J113" s="10">
        <v>93</v>
      </c>
      <c r="K113" s="46">
        <f t="shared" si="6"/>
        <v>325.5</v>
      </c>
      <c r="L113" s="46">
        <f t="shared" si="5"/>
        <v>22.785000000000004</v>
      </c>
      <c r="M113" s="46">
        <f t="shared" si="7"/>
        <v>348.28999999999996</v>
      </c>
      <c r="N113" s="46">
        <v>22.79</v>
      </c>
      <c r="O113" s="46">
        <f t="shared" si="4"/>
        <v>348.28999999999996</v>
      </c>
      <c r="P113" s="46">
        <v>348.5</v>
      </c>
      <c r="Q113" s="47"/>
      <c r="R113" s="55"/>
      <c r="S113" s="49"/>
      <c r="T113" s="49"/>
      <c r="U113" s="49"/>
      <c r="V113" s="49"/>
    </row>
    <row r="114" spans="1:22" x14ac:dyDescent="0.4">
      <c r="A114" s="26">
        <v>110</v>
      </c>
      <c r="B114" s="4" t="s">
        <v>3854</v>
      </c>
      <c r="C114" s="3" t="s">
        <v>3506</v>
      </c>
      <c r="D114" s="45" t="s">
        <v>2164</v>
      </c>
      <c r="E114" s="5" t="str">
        <f>VLOOKUP(D114,type2!C:D,2,0)</f>
        <v>บ.ศรีผ่องพานิชย์ (สยามบาร์เบอร์)</v>
      </c>
      <c r="F114" s="5" t="str">
        <f>VLOOKUP(E114,type2!D:E,2,0)</f>
        <v>28 ถ.พัฒนา ต.ปากน้ำ อ.เมืองกระบี่ จ.กระบี่</v>
      </c>
      <c r="G114" s="4" t="s">
        <v>69</v>
      </c>
      <c r="H114" s="7">
        <v>0</v>
      </c>
      <c r="I114" s="46">
        <v>0</v>
      </c>
      <c r="J114" s="10">
        <v>23</v>
      </c>
      <c r="K114" s="46">
        <f t="shared" si="6"/>
        <v>80.5</v>
      </c>
      <c r="L114" s="46">
        <f t="shared" si="5"/>
        <v>5.6350000000000007</v>
      </c>
      <c r="M114" s="46">
        <f t="shared" si="7"/>
        <v>86.14</v>
      </c>
      <c r="N114" s="46">
        <v>5.64</v>
      </c>
      <c r="O114" s="46">
        <f t="shared" si="4"/>
        <v>86.14</v>
      </c>
      <c r="P114" s="46">
        <v>86.25</v>
      </c>
      <c r="Q114" s="47"/>
      <c r="R114" s="55"/>
    </row>
    <row r="115" spans="1:22" x14ac:dyDescent="0.4">
      <c r="A115" s="26">
        <v>111</v>
      </c>
      <c r="B115" s="4" t="s">
        <v>3854</v>
      </c>
      <c r="C115" s="3" t="s">
        <v>3507</v>
      </c>
      <c r="D115" s="45" t="s">
        <v>2170</v>
      </c>
      <c r="E115" s="5" t="str">
        <f>VLOOKUP(D115,type2!C:D,2,0)</f>
        <v>บ.ศรีผ่องพานิชย์ (ฮุด ฮุด ช็อป)</v>
      </c>
      <c r="F115" s="5" t="str">
        <f>VLOOKUP(E115,type2!D:E,2,0)</f>
        <v>32 ถ.พัฒนา ต.ปากน้ำ อ.เมืองกระบี่ จ.กระบี่</v>
      </c>
      <c r="G115" s="4" t="s">
        <v>69</v>
      </c>
      <c r="H115" s="7">
        <v>0</v>
      </c>
      <c r="I115" s="46">
        <v>0</v>
      </c>
      <c r="J115" s="10">
        <v>10</v>
      </c>
      <c r="K115" s="46">
        <f t="shared" si="6"/>
        <v>35</v>
      </c>
      <c r="L115" s="46">
        <f t="shared" si="5"/>
        <v>2.4500000000000002</v>
      </c>
      <c r="M115" s="46">
        <f t="shared" si="7"/>
        <v>37.450000000000003</v>
      </c>
      <c r="N115" s="46">
        <v>2.4500000000000002</v>
      </c>
      <c r="O115" s="46">
        <f t="shared" si="4"/>
        <v>37.450000000000003</v>
      </c>
      <c r="P115" s="46">
        <v>37.5</v>
      </c>
      <c r="Q115" s="47"/>
      <c r="R115" s="55"/>
      <c r="U115" s="54"/>
      <c r="V115" s="49"/>
    </row>
    <row r="116" spans="1:22" x14ac:dyDescent="0.4">
      <c r="A116" s="26">
        <v>112</v>
      </c>
      <c r="B116" s="4" t="s">
        <v>3854</v>
      </c>
      <c r="C116" s="3" t="s">
        <v>3508</v>
      </c>
      <c r="D116" s="45" t="s">
        <v>2176</v>
      </c>
      <c r="E116" s="5" t="str">
        <f>VLOOKUP(D116,type2!C:D,2,0)</f>
        <v>บ.ศรีผ่องพานิชย์ (ไฮไฟ)</v>
      </c>
      <c r="F116" s="5" t="str">
        <f>VLOOKUP(E116,type2!D:E,2,0)</f>
        <v>36 ถ.พัฒนา ต.ปากน้ำ อ.เมืองกระบี่ จ.กระบี่</v>
      </c>
      <c r="G116" s="4" t="s">
        <v>69</v>
      </c>
      <c r="H116" s="7">
        <v>0</v>
      </c>
      <c r="I116" s="46">
        <v>0</v>
      </c>
      <c r="J116" s="10">
        <v>3</v>
      </c>
      <c r="K116" s="46">
        <f t="shared" si="6"/>
        <v>10.5</v>
      </c>
      <c r="L116" s="46">
        <f t="shared" si="5"/>
        <v>0.7350000000000001</v>
      </c>
      <c r="M116" s="46">
        <f t="shared" si="7"/>
        <v>11.24</v>
      </c>
      <c r="N116" s="46">
        <v>0.74</v>
      </c>
      <c r="O116" s="46">
        <f t="shared" si="4"/>
        <v>11.24</v>
      </c>
      <c r="P116" s="46">
        <v>11.25</v>
      </c>
      <c r="Q116" s="47"/>
      <c r="R116" s="55"/>
    </row>
    <row r="117" spans="1:22" x14ac:dyDescent="0.4">
      <c r="A117" s="26">
        <v>113</v>
      </c>
      <c r="B117" s="4" t="s">
        <v>3854</v>
      </c>
      <c r="C117" s="3" t="s">
        <v>3509</v>
      </c>
      <c r="D117" s="45" t="s">
        <v>2182</v>
      </c>
      <c r="E117" s="5" t="str">
        <f>VLOOKUP(D117,type2!C:D,2,0)</f>
        <v>บ.ศรีผ่องพานิชย์ (มุสลิมสโตร์)</v>
      </c>
      <c r="F117" s="5" t="str">
        <f>VLOOKUP(E117,type2!D:E,2,0)</f>
        <v>38 ถ.พัฒนา ต.ปากน้ำ อ.เมืองกระบี่ จ.กระบี่</v>
      </c>
      <c r="G117" s="4" t="s">
        <v>69</v>
      </c>
      <c r="H117" s="7">
        <v>0</v>
      </c>
      <c r="I117" s="46">
        <v>0</v>
      </c>
      <c r="J117" s="10">
        <v>18</v>
      </c>
      <c r="K117" s="46">
        <f t="shared" si="6"/>
        <v>63</v>
      </c>
      <c r="L117" s="46">
        <f t="shared" si="5"/>
        <v>4.41</v>
      </c>
      <c r="M117" s="46">
        <f t="shared" si="7"/>
        <v>67.41</v>
      </c>
      <c r="N117" s="46">
        <v>4.41</v>
      </c>
      <c r="O117" s="46">
        <f t="shared" si="4"/>
        <v>67.41</v>
      </c>
      <c r="P117" s="46">
        <v>67.5</v>
      </c>
      <c r="Q117" s="47"/>
      <c r="R117" s="55"/>
    </row>
    <row r="118" spans="1:22" x14ac:dyDescent="0.4">
      <c r="A118" s="26">
        <v>114</v>
      </c>
      <c r="B118" s="4" t="s">
        <v>3854</v>
      </c>
      <c r="C118" s="3" t="s">
        <v>3510</v>
      </c>
      <c r="D118" s="45" t="s">
        <v>1982</v>
      </c>
      <c r="E118" s="5" t="str">
        <f>VLOOKUP(D118,type2!C:D,2,0)</f>
        <v>นายมนตรี ณ.ตะกั่วทุ่ง (เสริมสวยระวีวรรณ)</v>
      </c>
      <c r="F118" s="5" t="str">
        <f>VLOOKUP(E118,type2!D:E,2,0)</f>
        <v>13 ถ.สุคนธ์ ต.ปากน้ำ อ.เมืองกระบี่ จ.กระบี่</v>
      </c>
      <c r="G118" s="4" t="s">
        <v>3352</v>
      </c>
      <c r="H118" s="7">
        <v>66.5</v>
      </c>
      <c r="I118" s="46">
        <v>4.66</v>
      </c>
      <c r="J118" s="10">
        <v>26</v>
      </c>
      <c r="K118" s="46">
        <f t="shared" si="6"/>
        <v>91</v>
      </c>
      <c r="L118" s="46">
        <f t="shared" si="5"/>
        <v>6.370000000000001</v>
      </c>
      <c r="M118" s="46">
        <f t="shared" si="7"/>
        <v>97.37</v>
      </c>
      <c r="N118" s="46">
        <v>11.03</v>
      </c>
      <c r="O118" s="46">
        <f>H118+M118+I118</f>
        <v>168.53</v>
      </c>
      <c r="P118" s="46">
        <v>168.75</v>
      </c>
      <c r="Q118" s="47"/>
      <c r="R118" s="55"/>
      <c r="S118" s="49"/>
      <c r="T118" s="49"/>
      <c r="U118" s="49"/>
      <c r="V118" s="49"/>
    </row>
    <row r="119" spans="1:22" x14ac:dyDescent="0.4">
      <c r="A119" s="26">
        <v>115</v>
      </c>
      <c r="B119" s="4" t="s">
        <v>3854</v>
      </c>
      <c r="C119" s="3" t="s">
        <v>3511</v>
      </c>
      <c r="D119" s="45" t="s">
        <v>1864</v>
      </c>
      <c r="E119" s="5" t="str">
        <f>VLOOKUP(D119,type2!C:D,2,0)</f>
        <v>นางสุพัชลี ยุวกนิษฐ์</v>
      </c>
      <c r="F119" s="5" t="str">
        <f>VLOOKUP(E119,type2!D:E,2,0)</f>
        <v>6 ถ.พฤษาอุทิศ ต.ปากน้ำ อ.เมืองกระบี่ จ.กระบี่</v>
      </c>
      <c r="G119" s="4" t="s">
        <v>69</v>
      </c>
      <c r="H119" s="7">
        <v>0</v>
      </c>
      <c r="I119" s="46">
        <v>0</v>
      </c>
      <c r="J119" s="10">
        <v>4</v>
      </c>
      <c r="K119" s="46">
        <f t="shared" si="6"/>
        <v>14</v>
      </c>
      <c r="L119" s="46">
        <f t="shared" si="5"/>
        <v>0.98000000000000009</v>
      </c>
      <c r="M119" s="46">
        <f t="shared" si="7"/>
        <v>14.98</v>
      </c>
      <c r="N119" s="46">
        <v>0.98</v>
      </c>
      <c r="O119" s="46">
        <f t="shared" si="4"/>
        <v>14.98</v>
      </c>
      <c r="P119" s="46">
        <v>15</v>
      </c>
      <c r="Q119" s="47"/>
      <c r="R119" s="55"/>
    </row>
    <row r="120" spans="1:22" x14ac:dyDescent="0.4">
      <c r="A120" s="26">
        <v>116</v>
      </c>
      <c r="B120" s="4" t="s">
        <v>3854</v>
      </c>
      <c r="C120" s="3" t="s">
        <v>3512</v>
      </c>
      <c r="D120" s="45" t="s">
        <v>2018</v>
      </c>
      <c r="E120" s="5" t="str">
        <f>VLOOKUP(D120,type2!C:D,2,0)</f>
        <v>แพทย์หญิงยุพา เนตรพุกกะณะ (ยินดีคอลแลคชั่น)</v>
      </c>
      <c r="F120" s="5" t="str">
        <f>VLOOKUP(E120,type2!D:E,2,0)</f>
        <v>58 ถ.สุคนธ์ มหาราช ซ.10 ต.ปากน้ำ อ.เมืองกระบี่ จ.กระบี่</v>
      </c>
      <c r="G120" s="4" t="s">
        <v>69</v>
      </c>
      <c r="H120" s="7">
        <v>0</v>
      </c>
      <c r="I120" s="46">
        <v>0</v>
      </c>
      <c r="J120" s="10">
        <v>64</v>
      </c>
      <c r="K120" s="46">
        <f t="shared" si="6"/>
        <v>224</v>
      </c>
      <c r="L120" s="46">
        <f t="shared" si="5"/>
        <v>15.680000000000001</v>
      </c>
      <c r="M120" s="46">
        <f t="shared" si="7"/>
        <v>239.68</v>
      </c>
      <c r="N120" s="46">
        <v>15.68</v>
      </c>
      <c r="O120" s="46">
        <f t="shared" si="4"/>
        <v>239.68</v>
      </c>
      <c r="P120" s="46">
        <v>239.75</v>
      </c>
      <c r="Q120" s="47"/>
      <c r="R120" s="55"/>
    </row>
    <row r="121" spans="1:22" x14ac:dyDescent="0.4">
      <c r="A121" s="26">
        <v>117</v>
      </c>
      <c r="B121" s="4" t="s">
        <v>3854</v>
      </c>
      <c r="C121" s="3" t="s">
        <v>3513</v>
      </c>
      <c r="D121" s="45" t="s">
        <v>1533</v>
      </c>
      <c r="E121" s="5" t="str">
        <f>VLOOKUP(D121,type2!C:D,2,0)</f>
        <v>นายสมพร เสริมเกียรติวัฒน์</v>
      </c>
      <c r="F121" s="5" t="str">
        <f>VLOOKUP(E121,type2!D:E,2,0)</f>
        <v>81/5 ถ.เหมทานนท์ ต.ปากน้ำ อ.เมืองกระบี่ จ.กระบี่</v>
      </c>
      <c r="G121" s="4" t="s">
        <v>3361</v>
      </c>
      <c r="H121" s="7">
        <v>192.5</v>
      </c>
      <c r="I121" s="46">
        <v>13.49</v>
      </c>
      <c r="J121" s="10">
        <v>17</v>
      </c>
      <c r="K121" s="46">
        <f t="shared" si="6"/>
        <v>59.5</v>
      </c>
      <c r="L121" s="46">
        <f t="shared" si="5"/>
        <v>4.165</v>
      </c>
      <c r="M121" s="46">
        <f t="shared" si="7"/>
        <v>63.669999999999995</v>
      </c>
      <c r="N121" s="46">
        <v>17.66</v>
      </c>
      <c r="O121" s="46">
        <f t="shared" si="4"/>
        <v>269.66000000000003</v>
      </c>
      <c r="P121" s="46">
        <v>269.75</v>
      </c>
      <c r="Q121" s="47"/>
      <c r="R121" s="55"/>
      <c r="S121" s="50"/>
      <c r="T121" s="50"/>
      <c r="V121" s="50"/>
    </row>
    <row r="122" spans="1:22" x14ac:dyDescent="0.4">
      <c r="A122" s="26">
        <v>118</v>
      </c>
      <c r="B122" s="4" t="s">
        <v>3854</v>
      </c>
      <c r="C122" s="3" t="s">
        <v>3514</v>
      </c>
      <c r="D122" s="45" t="s">
        <v>2372</v>
      </c>
      <c r="E122" s="5" t="str">
        <f>VLOOKUP(D122,type2!C:D,2,0)</f>
        <v>ธนาคารกรุงไทย จำกัด</v>
      </c>
      <c r="F122" s="5" t="str">
        <f>VLOOKUP(E122,type2!D:E,2,0)</f>
        <v>163 ถ.อุตรกิจ ต.ปากน้ำ อ.เมืองกระบี่ จ.กระบี่</v>
      </c>
      <c r="G122" s="4" t="s">
        <v>69</v>
      </c>
      <c r="H122" s="7">
        <v>0</v>
      </c>
      <c r="I122" s="46">
        <v>0</v>
      </c>
      <c r="J122" s="10">
        <v>59</v>
      </c>
      <c r="K122" s="46">
        <f t="shared" si="6"/>
        <v>206.5</v>
      </c>
      <c r="L122" s="46">
        <f t="shared" si="5"/>
        <v>14.455000000000002</v>
      </c>
      <c r="M122" s="46">
        <f t="shared" si="7"/>
        <v>220.95999999999998</v>
      </c>
      <c r="N122" s="46">
        <v>14.46</v>
      </c>
      <c r="O122" s="46">
        <f t="shared" si="4"/>
        <v>220.95999999999998</v>
      </c>
      <c r="P122" s="46">
        <v>220.96</v>
      </c>
      <c r="Q122" s="47"/>
      <c r="R122" s="55"/>
      <c r="S122" s="52">
        <f>SUM(N65:N122)</f>
        <v>659.53</v>
      </c>
      <c r="T122" s="52">
        <f>SUM(O65:O122)</f>
        <v>10078.029999999995</v>
      </c>
      <c r="U122" s="52">
        <f>SUM(P65:P122)</f>
        <v>10082.959999999999</v>
      </c>
      <c r="V122" s="51">
        <v>10082.959999999999</v>
      </c>
    </row>
    <row r="123" spans="1:22" x14ac:dyDescent="0.4">
      <c r="A123" s="26">
        <v>119</v>
      </c>
      <c r="B123" s="4" t="s">
        <v>3860</v>
      </c>
      <c r="C123" s="3" t="s">
        <v>3515</v>
      </c>
      <c r="D123" s="45" t="s">
        <v>1195</v>
      </c>
      <c r="E123" s="5" t="str">
        <f>VLOOKUP(D123,type2!C:D,2,0)</f>
        <v>ร.ต.อ.พร้อม รอดรักษา (ขายของชำ)</v>
      </c>
      <c r="F123" s="5" t="str">
        <f>VLOOKUP(E123,type2!D:E,2,0)</f>
        <v>26 ถ.คงคา ต.ปากน้ำ อ.เมืองกระบี่ จ.กระบี่</v>
      </c>
      <c r="G123" s="4" t="s">
        <v>69</v>
      </c>
      <c r="H123" s="7">
        <v>0</v>
      </c>
      <c r="I123" s="46">
        <v>0</v>
      </c>
      <c r="J123" s="10">
        <v>3</v>
      </c>
      <c r="K123" s="46">
        <f t="shared" si="6"/>
        <v>10.5</v>
      </c>
      <c r="L123" s="46">
        <f t="shared" si="5"/>
        <v>0.7350000000000001</v>
      </c>
      <c r="M123" s="46">
        <f t="shared" si="7"/>
        <v>11.24</v>
      </c>
      <c r="N123" s="46">
        <v>0.74</v>
      </c>
      <c r="O123" s="46">
        <f t="shared" si="4"/>
        <v>11.24</v>
      </c>
      <c r="P123" s="46">
        <v>11.25</v>
      </c>
      <c r="Q123" s="47"/>
      <c r="R123" s="55"/>
    </row>
    <row r="124" spans="1:22" x14ac:dyDescent="0.4">
      <c r="A124" s="26">
        <v>120</v>
      </c>
      <c r="B124" s="4" t="s">
        <v>3860</v>
      </c>
      <c r="C124" s="3" t="s">
        <v>3516</v>
      </c>
      <c r="D124" s="45" t="s">
        <v>1193</v>
      </c>
      <c r="E124" s="5" t="str">
        <f>VLOOKUP(D124,type2!C:D,2,0)</f>
        <v>นายก้องลุ้น แซ่ต้อง (มิตรโอชา)</v>
      </c>
      <c r="F124" s="5" t="str">
        <f>VLOOKUP(E124,type2!D:E,2,0)</f>
        <v>24 ถ.คงคา ต.ปากน้ำ อ.เมืองกระบี่ จ.กระบี่</v>
      </c>
      <c r="G124" s="4" t="s">
        <v>3352</v>
      </c>
      <c r="H124" s="7">
        <v>35</v>
      </c>
      <c r="I124" s="46">
        <v>2.4500000000000002</v>
      </c>
      <c r="J124" s="10">
        <v>10</v>
      </c>
      <c r="K124" s="46">
        <f t="shared" si="6"/>
        <v>35</v>
      </c>
      <c r="L124" s="46">
        <f t="shared" si="5"/>
        <v>2.4500000000000002</v>
      </c>
      <c r="M124" s="46">
        <f t="shared" si="7"/>
        <v>37.450000000000003</v>
      </c>
      <c r="N124" s="46">
        <v>4.9000000000000004</v>
      </c>
      <c r="O124" s="46">
        <f t="shared" si="4"/>
        <v>74.900000000000006</v>
      </c>
      <c r="P124" s="46">
        <v>75</v>
      </c>
      <c r="Q124" s="47"/>
      <c r="R124" s="55"/>
    </row>
    <row r="125" spans="1:22" x14ac:dyDescent="0.4">
      <c r="A125" s="26">
        <v>121</v>
      </c>
      <c r="B125" s="4" t="s">
        <v>3860</v>
      </c>
      <c r="C125" s="3" t="s">
        <v>3517</v>
      </c>
      <c r="D125" s="45" t="s">
        <v>1197</v>
      </c>
      <c r="E125" s="5" t="str">
        <f>VLOOKUP(D125,type2!C:D,2,0)</f>
        <v xml:space="preserve">นายสำเร็จ ตั้งคำ </v>
      </c>
      <c r="F125" s="5" t="str">
        <f>VLOOKUP(E125,type2!D:E,2,0)</f>
        <v>28 ถ.คงคา ต.ปากน้ำ อ.เมืองกระบี่ จ.กระบี่</v>
      </c>
      <c r="G125" s="4" t="s">
        <v>69</v>
      </c>
      <c r="H125" s="7">
        <v>0</v>
      </c>
      <c r="I125" s="46">
        <v>0</v>
      </c>
      <c r="J125" s="10">
        <v>7</v>
      </c>
      <c r="K125" s="46">
        <f t="shared" si="6"/>
        <v>24.5</v>
      </c>
      <c r="L125" s="46">
        <f t="shared" si="5"/>
        <v>1.7150000000000001</v>
      </c>
      <c r="M125" s="46">
        <f t="shared" si="7"/>
        <v>26.220000000000002</v>
      </c>
      <c r="N125" s="46">
        <v>1.72</v>
      </c>
      <c r="O125" s="46">
        <f t="shared" si="4"/>
        <v>26.220000000000002</v>
      </c>
      <c r="P125" s="46">
        <v>26.25</v>
      </c>
      <c r="Q125" s="47"/>
      <c r="R125" s="55"/>
    </row>
    <row r="126" spans="1:22" x14ac:dyDescent="0.4">
      <c r="A126" s="26">
        <v>122</v>
      </c>
      <c r="B126" s="4" t="s">
        <v>3860</v>
      </c>
      <c r="C126" s="3" t="s">
        <v>3518</v>
      </c>
      <c r="D126" s="45" t="s">
        <v>610</v>
      </c>
      <c r="E126" s="5" t="str">
        <f>VLOOKUP(D126,type2!C:D,2,0)</f>
        <v>น.ส.อัญชลี บุญชนะวิวัฒน์</v>
      </c>
      <c r="F126" s="5" t="str">
        <f>VLOOKUP(E126,type2!D:E,2,0)</f>
        <v>140/1 ถ.มหาราช ต.ปากน้ำ อ.เมืองกระบี่ จ.กระบี่</v>
      </c>
      <c r="G126" s="4" t="s">
        <v>69</v>
      </c>
      <c r="H126" s="7">
        <v>0</v>
      </c>
      <c r="I126" s="46">
        <v>0</v>
      </c>
      <c r="J126" s="10">
        <v>16</v>
      </c>
      <c r="K126" s="46">
        <f t="shared" si="6"/>
        <v>56</v>
      </c>
      <c r="L126" s="46">
        <f t="shared" si="5"/>
        <v>3.9200000000000004</v>
      </c>
      <c r="M126" s="46">
        <f t="shared" si="7"/>
        <v>59.92</v>
      </c>
      <c r="N126" s="46">
        <v>3.92</v>
      </c>
      <c r="O126" s="46">
        <f t="shared" si="4"/>
        <v>59.92</v>
      </c>
      <c r="P126" s="46">
        <v>60</v>
      </c>
      <c r="Q126" s="47"/>
      <c r="R126" s="55"/>
      <c r="U126" s="54"/>
    </row>
    <row r="127" spans="1:22" x14ac:dyDescent="0.4">
      <c r="A127" s="26">
        <v>123</v>
      </c>
      <c r="B127" s="4" t="s">
        <v>3860</v>
      </c>
      <c r="C127" s="3" t="s">
        <v>3519</v>
      </c>
      <c r="D127" s="45" t="s">
        <v>567</v>
      </c>
      <c r="E127" s="5" t="str">
        <f>VLOOKUP(D127,type2!C:D,2,0)</f>
        <v>นางวชิราภรณ์ กุลเถกิง</v>
      </c>
      <c r="F127" s="5" t="str">
        <f>VLOOKUP(E127,type2!D:E,2,0)</f>
        <v>116/5 ถ.มหาราช ต.ปากน้ำ อ.เมืองกระบี่ จ.กระบี่</v>
      </c>
      <c r="G127" s="4" t="s">
        <v>69</v>
      </c>
      <c r="H127" s="7">
        <v>0</v>
      </c>
      <c r="I127" s="46">
        <v>0</v>
      </c>
      <c r="J127" s="10">
        <v>6</v>
      </c>
      <c r="K127" s="46">
        <f t="shared" si="6"/>
        <v>21</v>
      </c>
      <c r="L127" s="46">
        <f t="shared" si="5"/>
        <v>1.4700000000000002</v>
      </c>
      <c r="M127" s="46">
        <f t="shared" si="7"/>
        <v>22.47</v>
      </c>
      <c r="N127" s="46">
        <v>1.47</v>
      </c>
      <c r="O127" s="46">
        <f t="shared" si="4"/>
        <v>22.47</v>
      </c>
      <c r="P127" s="46">
        <v>22.5</v>
      </c>
      <c r="Q127" s="47"/>
      <c r="R127" s="55"/>
    </row>
    <row r="128" spans="1:22" x14ac:dyDescent="0.4">
      <c r="A128" s="26">
        <v>124</v>
      </c>
      <c r="B128" s="4" t="s">
        <v>3860</v>
      </c>
      <c r="C128" s="3" t="s">
        <v>3520</v>
      </c>
      <c r="D128" s="45" t="s">
        <v>570</v>
      </c>
      <c r="E128" s="5" t="str">
        <f>VLOOKUP(D128,type2!C:D,2,0)</f>
        <v>นางวชิราภรณ์ กุลเถกิง(081-9709475)</v>
      </c>
      <c r="F128" s="5" t="str">
        <f>VLOOKUP(E128,type2!D:E,2,0)</f>
        <v>116/6 ถ.มหาราช ต.ปากน้ำ อ.เมืองกระบี่ จ.กระบี่</v>
      </c>
      <c r="G128" s="4" t="s">
        <v>3367</v>
      </c>
      <c r="H128" s="7">
        <v>31.5</v>
      </c>
      <c r="I128" s="46">
        <v>2.2200000000000002</v>
      </c>
      <c r="J128" s="10">
        <v>0</v>
      </c>
      <c r="K128" s="46">
        <f t="shared" si="6"/>
        <v>0</v>
      </c>
      <c r="L128" s="46">
        <f t="shared" si="5"/>
        <v>0</v>
      </c>
      <c r="M128" s="46">
        <f t="shared" si="7"/>
        <v>0</v>
      </c>
      <c r="N128" s="46">
        <v>2.2200000000000002</v>
      </c>
      <c r="O128" s="46">
        <f t="shared" si="4"/>
        <v>33.72</v>
      </c>
      <c r="P128" s="46">
        <v>33.75</v>
      </c>
      <c r="Q128" s="47"/>
      <c r="R128" s="55"/>
      <c r="S128" s="49"/>
      <c r="T128" s="49"/>
      <c r="U128" s="49"/>
      <c r="V128" s="49"/>
    </row>
    <row r="129" spans="1:22" x14ac:dyDescent="0.4">
      <c r="A129" s="26">
        <v>125</v>
      </c>
      <c r="B129" s="4" t="s">
        <v>3860</v>
      </c>
      <c r="C129" s="3" t="s">
        <v>3521</v>
      </c>
      <c r="D129" s="45" t="s">
        <v>576</v>
      </c>
      <c r="E129" s="5" t="str">
        <f>VLOOKUP(D129,type2!C:D,2,0)</f>
        <v>นายจตุพร ลิ่มวัฒนากูล</v>
      </c>
      <c r="F129" s="5" t="str">
        <f>VLOOKUP(E129,type2!D:E,2,0)</f>
        <v>118 ถ.มหาราช ต.ปากน้ำ อ.เมืองกระบี่ จ.กระบี่</v>
      </c>
      <c r="G129" s="4" t="s">
        <v>3352</v>
      </c>
      <c r="H129" s="7">
        <v>245</v>
      </c>
      <c r="I129" s="46">
        <v>17.149999999999999</v>
      </c>
      <c r="J129" s="10">
        <v>58</v>
      </c>
      <c r="K129" s="46">
        <f t="shared" si="6"/>
        <v>203</v>
      </c>
      <c r="L129" s="46">
        <f t="shared" si="5"/>
        <v>14.21</v>
      </c>
      <c r="M129" s="46">
        <f t="shared" si="7"/>
        <v>217.21</v>
      </c>
      <c r="N129" s="46">
        <v>31.36</v>
      </c>
      <c r="O129" s="46">
        <f t="shared" si="4"/>
        <v>479.36</v>
      </c>
      <c r="P129" s="46">
        <v>479.5</v>
      </c>
      <c r="Q129" s="47"/>
      <c r="R129" s="55"/>
    </row>
    <row r="130" spans="1:22" x14ac:dyDescent="0.4">
      <c r="A130" s="26">
        <v>126</v>
      </c>
      <c r="B130" s="4" t="s">
        <v>3860</v>
      </c>
      <c r="C130" s="3" t="s">
        <v>3522</v>
      </c>
      <c r="D130" s="45" t="s">
        <v>542</v>
      </c>
      <c r="E130" s="5" t="str">
        <f>VLOOKUP(D130,type2!C:D,2,0)</f>
        <v>นายผลิพันธ์ ลีลาบูรณพงศ์ (เก็บเงินที่ บจก.แอดไวซ์โฮลดิ้งส์กรุ๊ป)</v>
      </c>
      <c r="F130" s="5" t="str">
        <f>VLOOKUP(E130,type2!D:E,2,0)</f>
        <v>98/9 ถ.มหาราช ต.ปากน้ำ อ.เมืองกระบี่ จ.กระบี่</v>
      </c>
      <c r="G130" s="4" t="s">
        <v>69</v>
      </c>
      <c r="H130" s="7">
        <v>0</v>
      </c>
      <c r="I130" s="46">
        <v>0</v>
      </c>
      <c r="J130" s="10">
        <v>9</v>
      </c>
      <c r="K130" s="46">
        <f t="shared" si="6"/>
        <v>31.5</v>
      </c>
      <c r="L130" s="46">
        <f t="shared" si="5"/>
        <v>2.2050000000000001</v>
      </c>
      <c r="M130" s="46">
        <f t="shared" si="7"/>
        <v>33.71</v>
      </c>
      <c r="N130" s="46">
        <v>2.21</v>
      </c>
      <c r="O130" s="46">
        <f t="shared" si="4"/>
        <v>33.71</v>
      </c>
      <c r="P130" s="46">
        <v>33.75</v>
      </c>
      <c r="Q130" s="47"/>
      <c r="R130" s="55"/>
    </row>
    <row r="131" spans="1:22" x14ac:dyDescent="0.4">
      <c r="A131" s="26">
        <v>127</v>
      </c>
      <c r="B131" s="4" t="s">
        <v>3860</v>
      </c>
      <c r="C131" s="3" t="s">
        <v>3523</v>
      </c>
      <c r="D131" s="45" t="s">
        <v>545</v>
      </c>
      <c r="E131" s="5" t="str">
        <f>VLOOKUP(D131,type2!C:D,2,0)</f>
        <v>นายผลิพันธ์ ลีลาบูรณพงศ์ (เก็บเงินที่ บจก.แอดไวซ์โฮลดิ้งส์กรุ๊ป)</v>
      </c>
      <c r="F131" s="5" t="s">
        <v>546</v>
      </c>
      <c r="G131" s="4" t="s">
        <v>69</v>
      </c>
      <c r="H131" s="7">
        <v>0</v>
      </c>
      <c r="I131" s="46">
        <v>0</v>
      </c>
      <c r="J131" s="10">
        <v>2</v>
      </c>
      <c r="K131" s="46">
        <f t="shared" si="6"/>
        <v>7</v>
      </c>
      <c r="L131" s="46">
        <f t="shared" si="5"/>
        <v>0.49000000000000005</v>
      </c>
      <c r="M131" s="46">
        <f t="shared" si="7"/>
        <v>7.49</v>
      </c>
      <c r="N131" s="46">
        <v>0.49</v>
      </c>
      <c r="O131" s="46">
        <f t="shared" si="4"/>
        <v>7.49</v>
      </c>
      <c r="P131" s="46">
        <v>7.5</v>
      </c>
      <c r="Q131" s="47"/>
      <c r="R131" s="55"/>
      <c r="S131" s="49"/>
      <c r="T131" s="49"/>
      <c r="U131" s="49"/>
      <c r="V131" s="49"/>
    </row>
    <row r="132" spans="1:22" x14ac:dyDescent="0.4">
      <c r="A132" s="26">
        <v>128</v>
      </c>
      <c r="B132" s="4" t="s">
        <v>3860</v>
      </c>
      <c r="C132" s="3" t="s">
        <v>3524</v>
      </c>
      <c r="D132" s="45" t="s">
        <v>521</v>
      </c>
      <c r="E132" s="5" t="str">
        <f>VLOOKUP(D132,type2!C:D,2,0)</f>
        <v>นายชัยศตวรรษ กีรติภักดีกุล</v>
      </c>
      <c r="F132" s="5" t="str">
        <f>VLOOKUP(E132,type2!D:E,2,0)</f>
        <v>94/14 ถ.มหาราช ต.ปากน้ำ อ.เมืองกระบี่ จ.กระบี่</v>
      </c>
      <c r="G132" s="4" t="s">
        <v>69</v>
      </c>
      <c r="H132" s="7">
        <v>0</v>
      </c>
      <c r="I132" s="46">
        <v>0</v>
      </c>
      <c r="J132" s="10">
        <v>46</v>
      </c>
      <c r="K132" s="46">
        <f t="shared" si="6"/>
        <v>161</v>
      </c>
      <c r="L132" s="46">
        <f t="shared" si="5"/>
        <v>11.270000000000001</v>
      </c>
      <c r="M132" s="46">
        <f t="shared" si="7"/>
        <v>172.27</v>
      </c>
      <c r="N132" s="46">
        <v>11.27</v>
      </c>
      <c r="O132" s="46">
        <f t="shared" si="4"/>
        <v>172.27</v>
      </c>
      <c r="P132" s="46">
        <v>172.5</v>
      </c>
      <c r="Q132" s="47"/>
      <c r="R132" s="55"/>
      <c r="U132" s="54"/>
    </row>
    <row r="133" spans="1:22" x14ac:dyDescent="0.4">
      <c r="A133" s="26">
        <v>129</v>
      </c>
      <c r="B133" s="4" t="s">
        <v>3860</v>
      </c>
      <c r="C133" s="3" t="s">
        <v>3525</v>
      </c>
      <c r="D133" s="45" t="s">
        <v>509</v>
      </c>
      <c r="E133" s="5" t="str">
        <f>VLOOKUP(D133,type2!C:D,2,0)</f>
        <v>บริษัท พีซีแอนด์โอเอเซ็นเตอร์ จำกัด</v>
      </c>
      <c r="F133" s="5" t="str">
        <f>VLOOKUP(E133,type2!D:E,2,0)</f>
        <v xml:space="preserve">94/5 ถ.มหาราช ต.ปากน้ำ อ.เมืองกระบี่ จ.กระบี่ </v>
      </c>
      <c r="G133" s="4" t="s">
        <v>69</v>
      </c>
      <c r="H133" s="7">
        <v>0</v>
      </c>
      <c r="I133" s="46">
        <v>0</v>
      </c>
      <c r="J133" s="10">
        <v>2</v>
      </c>
      <c r="K133" s="46">
        <f t="shared" si="6"/>
        <v>7</v>
      </c>
      <c r="L133" s="46">
        <f t="shared" si="5"/>
        <v>0.49000000000000005</v>
      </c>
      <c r="M133" s="46">
        <f t="shared" si="7"/>
        <v>7.49</v>
      </c>
      <c r="N133" s="46">
        <v>0.49</v>
      </c>
      <c r="O133" s="46">
        <f t="shared" si="4"/>
        <v>7.49</v>
      </c>
      <c r="P133" s="46">
        <v>7.5</v>
      </c>
      <c r="Q133" s="47"/>
      <c r="R133" s="55"/>
      <c r="S133" s="49"/>
      <c r="T133" s="49"/>
      <c r="U133" s="49"/>
      <c r="V133" s="49"/>
    </row>
    <row r="134" spans="1:22" x14ac:dyDescent="0.4">
      <c r="A134" s="26">
        <v>130</v>
      </c>
      <c r="B134" s="4" t="s">
        <v>3860</v>
      </c>
      <c r="C134" s="3" t="s">
        <v>3526</v>
      </c>
      <c r="D134" s="45" t="s">
        <v>506</v>
      </c>
      <c r="E134" s="5" t="str">
        <f>VLOOKUP(D134,type2!C:D,2,0)</f>
        <v>ธนาคารอิสลามแห่งประเทศไทยสาขากระบี่</v>
      </c>
      <c r="F134" s="5" t="str">
        <f>VLOOKUP(E134,type2!D:E,2,0)</f>
        <v>94 ถ.มหาราช ต.ปากน้ำ อ.เมืองกระบี่ จ.กระบี่</v>
      </c>
      <c r="G134" s="4" t="s">
        <v>69</v>
      </c>
      <c r="H134" s="7">
        <v>0</v>
      </c>
      <c r="I134" s="46">
        <v>0</v>
      </c>
      <c r="J134" s="10">
        <v>10</v>
      </c>
      <c r="K134" s="46">
        <f t="shared" si="6"/>
        <v>35</v>
      </c>
      <c r="L134" s="46">
        <f t="shared" si="5"/>
        <v>2.4500000000000002</v>
      </c>
      <c r="M134" s="46">
        <f t="shared" si="7"/>
        <v>37.450000000000003</v>
      </c>
      <c r="N134" s="46">
        <v>2.4500000000000002</v>
      </c>
      <c r="O134" s="46">
        <f t="shared" si="4"/>
        <v>37.450000000000003</v>
      </c>
      <c r="P134" s="46">
        <v>37.5</v>
      </c>
      <c r="Q134" s="47"/>
      <c r="R134" s="55"/>
      <c r="S134" s="49"/>
      <c r="T134" s="49"/>
      <c r="U134" s="49"/>
      <c r="V134" s="49"/>
    </row>
    <row r="135" spans="1:22" x14ac:dyDescent="0.4">
      <c r="A135" s="26">
        <v>131</v>
      </c>
      <c r="B135" s="4" t="s">
        <v>3860</v>
      </c>
      <c r="C135" s="3" t="s">
        <v>3527</v>
      </c>
      <c r="D135" s="45" t="s">
        <v>2054</v>
      </c>
      <c r="E135" s="5" t="str">
        <f>VLOOKUP(D135,type2!C:D,2,0)</f>
        <v>นายชวน ภูเก้าล้วน</v>
      </c>
      <c r="F135" s="5" t="s">
        <v>2055</v>
      </c>
      <c r="G135" s="4" t="s">
        <v>69</v>
      </c>
      <c r="H135" s="7">
        <v>0</v>
      </c>
      <c r="I135" s="46">
        <v>0</v>
      </c>
      <c r="J135" s="10">
        <v>28</v>
      </c>
      <c r="K135" s="46">
        <f t="shared" si="6"/>
        <v>98</v>
      </c>
      <c r="L135" s="46">
        <f t="shared" si="5"/>
        <v>6.86</v>
      </c>
      <c r="M135" s="46">
        <f t="shared" si="7"/>
        <v>104.86</v>
      </c>
      <c r="N135" s="46">
        <v>6.86</v>
      </c>
      <c r="O135" s="46">
        <f t="shared" si="4"/>
        <v>104.86</v>
      </c>
      <c r="P135" s="46">
        <v>105</v>
      </c>
      <c r="Q135" s="47"/>
      <c r="R135" s="55"/>
      <c r="U135" s="54"/>
      <c r="V135" s="49"/>
    </row>
    <row r="136" spans="1:22" x14ac:dyDescent="0.4">
      <c r="A136" s="26">
        <v>132</v>
      </c>
      <c r="B136" s="4" t="s">
        <v>3860</v>
      </c>
      <c r="C136" s="3" t="s">
        <v>3528</v>
      </c>
      <c r="D136" s="45" t="s">
        <v>2058</v>
      </c>
      <c r="E136" s="5" t="str">
        <f>VLOOKUP(D136,type2!C:D,2,0)</f>
        <v>บริษัทศรีผ่องพานิชย์ จำกัด (ชื่นบาร์เบอร์)</v>
      </c>
      <c r="F136" s="5" t="str">
        <f>VLOOKUP(E136,type2!D:E,2,0)</f>
        <v>92/8 ถ.หลวงพ่อ ต.ปากน้ำ อ.เมืองกระบี่ จ.กระบี่</v>
      </c>
      <c r="G136" s="4" t="s">
        <v>3350</v>
      </c>
      <c r="H136" s="7">
        <v>63</v>
      </c>
      <c r="I136" s="46">
        <v>4.41</v>
      </c>
      <c r="J136" s="10">
        <v>5</v>
      </c>
      <c r="K136" s="46">
        <f t="shared" si="6"/>
        <v>17.5</v>
      </c>
      <c r="L136" s="46">
        <f t="shared" si="5"/>
        <v>1.2250000000000001</v>
      </c>
      <c r="M136" s="46">
        <f t="shared" si="7"/>
        <v>18.73</v>
      </c>
      <c r="N136" s="46">
        <v>5.64</v>
      </c>
      <c r="O136" s="46">
        <f>H136+M136+I136</f>
        <v>86.14</v>
      </c>
      <c r="P136" s="46">
        <v>86.25</v>
      </c>
      <c r="Q136" s="47"/>
      <c r="R136" s="55"/>
      <c r="S136" s="49"/>
      <c r="T136" s="49"/>
      <c r="U136" s="49"/>
      <c r="V136" s="49"/>
    </row>
    <row r="137" spans="1:22" x14ac:dyDescent="0.4">
      <c r="A137" s="26">
        <v>133</v>
      </c>
      <c r="B137" s="4" t="s">
        <v>3860</v>
      </c>
      <c r="C137" s="3" t="s">
        <v>3529</v>
      </c>
      <c r="D137" s="45" t="s">
        <v>2060</v>
      </c>
      <c r="E137" s="5" t="str">
        <f>VLOOKUP(D137,type2!C:D,2,0)</f>
        <v>บริษัทศรีผ่องพานิชย์ จำกัด</v>
      </c>
      <c r="F137" s="5" t="s">
        <v>2061</v>
      </c>
      <c r="G137" s="4" t="s">
        <v>69</v>
      </c>
      <c r="H137" s="7">
        <v>0</v>
      </c>
      <c r="I137" s="46">
        <v>0</v>
      </c>
      <c r="J137" s="10">
        <v>15</v>
      </c>
      <c r="K137" s="46">
        <f t="shared" si="6"/>
        <v>52.5</v>
      </c>
      <c r="L137" s="46">
        <f t="shared" si="5"/>
        <v>3.6750000000000003</v>
      </c>
      <c r="M137" s="46">
        <f t="shared" si="7"/>
        <v>56.18</v>
      </c>
      <c r="N137" s="46">
        <v>3.68</v>
      </c>
      <c r="O137" s="46">
        <f t="shared" si="4"/>
        <v>56.18</v>
      </c>
      <c r="P137" s="46">
        <v>56.25</v>
      </c>
      <c r="Q137" s="47"/>
      <c r="R137" s="55"/>
      <c r="S137" s="49"/>
      <c r="T137" s="49"/>
      <c r="U137" s="49"/>
      <c r="V137" s="49"/>
    </row>
    <row r="138" spans="1:22" x14ac:dyDescent="0.4">
      <c r="A138" s="26">
        <v>134</v>
      </c>
      <c r="B138" s="4" t="s">
        <v>3860</v>
      </c>
      <c r="C138" s="3" t="s">
        <v>3530</v>
      </c>
      <c r="D138" s="45" t="s">
        <v>488</v>
      </c>
      <c r="E138" s="5" t="str">
        <f>VLOOKUP(D138,type2!C:D,2,0)</f>
        <v>บจก.ศรีผ่องพานิชย์</v>
      </c>
      <c r="F138" s="5" t="str">
        <f>VLOOKUP(E138,type2!D:E,2,0)</f>
        <v>92/10 ถ.หลวงพ่อ ต.ปากน้ำ อ.เมืองกระบี่ จ.กระบี่</v>
      </c>
      <c r="G138" s="4" t="s">
        <v>69</v>
      </c>
      <c r="H138" s="7">
        <v>0</v>
      </c>
      <c r="I138" s="46">
        <v>0</v>
      </c>
      <c r="J138" s="10">
        <v>21</v>
      </c>
      <c r="K138" s="46">
        <f t="shared" si="6"/>
        <v>73.5</v>
      </c>
      <c r="L138" s="46">
        <f t="shared" si="5"/>
        <v>5.1450000000000005</v>
      </c>
      <c r="M138" s="46">
        <f t="shared" si="7"/>
        <v>78.650000000000006</v>
      </c>
      <c r="N138" s="46">
        <v>5.15</v>
      </c>
      <c r="O138" s="46">
        <f t="shared" si="4"/>
        <v>78.650000000000006</v>
      </c>
      <c r="P138" s="46">
        <v>78.75</v>
      </c>
      <c r="Q138" s="47"/>
      <c r="R138" s="55"/>
      <c r="S138" s="49"/>
      <c r="T138" s="49"/>
      <c r="U138" s="49"/>
      <c r="V138" s="49"/>
    </row>
    <row r="139" spans="1:22" x14ac:dyDescent="0.4">
      <c r="A139" s="26">
        <v>135</v>
      </c>
      <c r="B139" s="4" t="s">
        <v>3860</v>
      </c>
      <c r="C139" s="3" t="s">
        <v>3531</v>
      </c>
      <c r="D139" s="45" t="s">
        <v>2507</v>
      </c>
      <c r="E139" s="5" t="str">
        <f>VLOOKUP(D139,type2!C:D,2,0)</f>
        <v>นางเอมอร อริยวงค์</v>
      </c>
      <c r="F139" s="5" t="str">
        <f>VLOOKUP(E139,type2!D:E,2,0)</f>
        <v>140/2 ถ.ตะกั่วทุ่ง ต.ปากน้ำ อ.เมืองกระบี่ จ.กระบี่</v>
      </c>
      <c r="G139" s="4" t="s">
        <v>69</v>
      </c>
      <c r="H139" s="7">
        <v>0</v>
      </c>
      <c r="I139" s="46">
        <v>0</v>
      </c>
      <c r="J139" s="10">
        <v>46</v>
      </c>
      <c r="K139" s="46">
        <f t="shared" si="6"/>
        <v>161</v>
      </c>
      <c r="L139" s="46">
        <f t="shared" si="5"/>
        <v>11.270000000000001</v>
      </c>
      <c r="M139" s="46">
        <f t="shared" si="7"/>
        <v>172.27</v>
      </c>
      <c r="N139" s="46">
        <v>11.27</v>
      </c>
      <c r="O139" s="46">
        <f t="shared" si="4"/>
        <v>172.27</v>
      </c>
      <c r="P139" s="46">
        <v>172.5</v>
      </c>
      <c r="Q139" s="47"/>
      <c r="R139" s="55"/>
      <c r="S139" s="49"/>
      <c r="T139" s="49"/>
      <c r="U139" s="49"/>
      <c r="V139" s="49"/>
    </row>
    <row r="140" spans="1:22" x14ac:dyDescent="0.4">
      <c r="A140" s="26">
        <v>136</v>
      </c>
      <c r="B140" s="4" t="s">
        <v>3860</v>
      </c>
      <c r="C140" s="3" t="s">
        <v>3532</v>
      </c>
      <c r="D140" s="45" t="s">
        <v>2392</v>
      </c>
      <c r="E140" s="5" t="str">
        <f>VLOOKUP(D140,type2!C:D,2,0)</f>
        <v>ที่ทำการไปรษณีย์กระบี่ เลขที่ผู้เสียภาษีอากร 0105546095724</v>
      </c>
      <c r="F140" s="5" t="str">
        <f>VLOOKUP(E140,type2!D:E,2,0)</f>
        <v>190 ถ.อุตรกิจ ต.ปากน้ำ อ.เมืองกระบี่ จ.กระบี่ (สาขา 00944)</v>
      </c>
      <c r="G140" s="4" t="s">
        <v>69</v>
      </c>
      <c r="H140" s="7">
        <v>0</v>
      </c>
      <c r="I140" s="46">
        <v>0</v>
      </c>
      <c r="J140" s="10">
        <v>23</v>
      </c>
      <c r="K140" s="46">
        <f t="shared" si="6"/>
        <v>80.5</v>
      </c>
      <c r="L140" s="46">
        <f t="shared" si="5"/>
        <v>5.6350000000000007</v>
      </c>
      <c r="M140" s="46">
        <f t="shared" si="7"/>
        <v>86.14</v>
      </c>
      <c r="N140" s="46">
        <v>5.64</v>
      </c>
      <c r="O140" s="46">
        <f>H140+M140+I140</f>
        <v>86.14</v>
      </c>
      <c r="P140" s="46">
        <v>86.25</v>
      </c>
      <c r="Q140" s="57"/>
      <c r="R140" s="55"/>
      <c r="S140" s="49"/>
      <c r="T140" s="49"/>
      <c r="U140" s="49"/>
      <c r="V140" s="49"/>
    </row>
    <row r="141" spans="1:22" x14ac:dyDescent="0.4">
      <c r="A141" s="26">
        <v>137</v>
      </c>
      <c r="B141" s="4" t="s">
        <v>3860</v>
      </c>
      <c r="C141" s="3" t="s">
        <v>3533</v>
      </c>
      <c r="D141" s="45" t="s">
        <v>389</v>
      </c>
      <c r="E141" s="5" t="str">
        <f>VLOOKUP(D141,type2!C:D,2,0)</f>
        <v>นายสมพร ปุริมาพันธ์</v>
      </c>
      <c r="F141" s="5" t="str">
        <f>VLOOKUP(E141,type2!D:E,2,0)</f>
        <v>90/9 ถ.มหาราช ต.ปากน้ำ อ.เมืองกระบี่ จ.กระบี่</v>
      </c>
      <c r="G141" s="4" t="s">
        <v>69</v>
      </c>
      <c r="H141" s="7">
        <v>0</v>
      </c>
      <c r="I141" s="46">
        <v>0</v>
      </c>
      <c r="J141" s="10">
        <v>33</v>
      </c>
      <c r="K141" s="46">
        <f t="shared" si="6"/>
        <v>115.5</v>
      </c>
      <c r="L141" s="46">
        <f t="shared" si="5"/>
        <v>8.0850000000000009</v>
      </c>
      <c r="M141" s="46">
        <f t="shared" si="7"/>
        <v>123.59</v>
      </c>
      <c r="N141" s="46">
        <v>8.09</v>
      </c>
      <c r="O141" s="46">
        <f>H141+M141+I141</f>
        <v>123.59</v>
      </c>
      <c r="P141" s="46">
        <v>123.75</v>
      </c>
      <c r="Q141" s="57"/>
      <c r="R141" s="55"/>
      <c r="S141" s="49"/>
      <c r="T141" s="49"/>
      <c r="U141" s="49"/>
      <c r="V141" s="49"/>
    </row>
    <row r="142" spans="1:22" x14ac:dyDescent="0.4">
      <c r="A142" s="26">
        <v>138</v>
      </c>
      <c r="B142" s="4" t="s">
        <v>3860</v>
      </c>
      <c r="C142" s="3" t="s">
        <v>3534</v>
      </c>
      <c r="D142" s="45" t="s">
        <v>392</v>
      </c>
      <c r="E142" s="5" t="str">
        <f>VLOOKUP(D142,type2!C:D,2,0)</f>
        <v>นายสุประดิษฐ์ อรุณธรรมรัตน์ (ดร.มนตรี)</v>
      </c>
      <c r="F142" s="5" t="str">
        <f>VLOOKUP(E142,type2!D:E,2,0)</f>
        <v>90/10 ถ.มหาราช ต.ปากน้ำ อ.เมืองกระบี่ จ.กระบี่</v>
      </c>
      <c r="G142" s="4" t="s">
        <v>69</v>
      </c>
      <c r="H142" s="7">
        <v>0</v>
      </c>
      <c r="I142" s="46">
        <v>0</v>
      </c>
      <c r="J142" s="10">
        <v>8</v>
      </c>
      <c r="K142" s="46">
        <f t="shared" si="6"/>
        <v>28</v>
      </c>
      <c r="L142" s="46">
        <f t="shared" si="5"/>
        <v>1.9600000000000002</v>
      </c>
      <c r="M142" s="46">
        <f t="shared" si="7"/>
        <v>29.96</v>
      </c>
      <c r="N142" s="46">
        <v>1.96</v>
      </c>
      <c r="O142" s="46">
        <f t="shared" si="4"/>
        <v>29.96</v>
      </c>
      <c r="P142" s="46">
        <v>30</v>
      </c>
      <c r="Q142" s="57"/>
      <c r="R142" s="55"/>
      <c r="S142" s="49"/>
      <c r="T142" s="49"/>
      <c r="U142" s="49"/>
      <c r="V142" s="49"/>
    </row>
    <row r="143" spans="1:22" x14ac:dyDescent="0.4">
      <c r="A143" s="26">
        <v>139</v>
      </c>
      <c r="B143" s="4" t="s">
        <v>3860</v>
      </c>
      <c r="C143" s="3" t="s">
        <v>3535</v>
      </c>
      <c r="D143" s="45" t="s">
        <v>419</v>
      </c>
      <c r="E143" s="5" t="str">
        <f>VLOOKUP(D143,type2!C:D,2,0)</f>
        <v>นายอนุศักดิ์ อำไพวิกรัย (ห้างเมอรี่คิง)</v>
      </c>
      <c r="F143" s="5" t="str">
        <f>VLOOKUP(E143,type2!D:E,2,0)</f>
        <v>90/27 ถ.มหาราช ต.ปากน้ำ อ.เมืองกระบี่ จ.กระบี่</v>
      </c>
      <c r="G143" s="4" t="s">
        <v>69</v>
      </c>
      <c r="H143" s="7">
        <v>0</v>
      </c>
      <c r="I143" s="46">
        <v>0</v>
      </c>
      <c r="J143" s="10">
        <v>8</v>
      </c>
      <c r="K143" s="46">
        <f t="shared" si="6"/>
        <v>28</v>
      </c>
      <c r="L143" s="46">
        <f t="shared" si="5"/>
        <v>1.9600000000000002</v>
      </c>
      <c r="M143" s="46">
        <f t="shared" si="7"/>
        <v>29.96</v>
      </c>
      <c r="N143" s="46">
        <v>1.96</v>
      </c>
      <c r="O143" s="46">
        <f t="shared" ref="O143:O213" si="8">H143+M143+I143</f>
        <v>29.96</v>
      </c>
      <c r="P143" s="46">
        <v>30</v>
      </c>
      <c r="Q143" s="57"/>
      <c r="R143" s="55"/>
      <c r="S143" s="49"/>
      <c r="T143" s="49"/>
      <c r="U143" s="49"/>
      <c r="V143" s="49"/>
    </row>
    <row r="144" spans="1:22" x14ac:dyDescent="0.4">
      <c r="A144" s="26">
        <v>140</v>
      </c>
      <c r="B144" s="4" t="s">
        <v>3860</v>
      </c>
      <c r="C144" s="3" t="s">
        <v>3536</v>
      </c>
      <c r="D144" s="45" t="s">
        <v>417</v>
      </c>
      <c r="E144" s="5" t="str">
        <f>VLOOKUP(D144,type2!C:D,2,0)</f>
        <v>นางขิ้ม ด่านพิทักษ์พงศ์ (แก้วฟ้า)</v>
      </c>
      <c r="F144" s="5" t="s">
        <v>418</v>
      </c>
      <c r="G144" s="4" t="s">
        <v>69</v>
      </c>
      <c r="H144" s="7">
        <v>0</v>
      </c>
      <c r="I144" s="46">
        <v>0</v>
      </c>
      <c r="J144" s="10">
        <v>46</v>
      </c>
      <c r="K144" s="46">
        <f t="shared" si="6"/>
        <v>161</v>
      </c>
      <c r="L144" s="46">
        <f t="shared" si="5"/>
        <v>11.270000000000001</v>
      </c>
      <c r="M144" s="46">
        <f t="shared" si="7"/>
        <v>172.27</v>
      </c>
      <c r="N144" s="46">
        <v>11.27</v>
      </c>
      <c r="O144" s="46">
        <f t="shared" si="8"/>
        <v>172.27</v>
      </c>
      <c r="P144" s="46">
        <v>172.5</v>
      </c>
      <c r="Q144" s="57"/>
      <c r="R144" s="55"/>
      <c r="S144" s="49"/>
      <c r="T144" s="49"/>
      <c r="U144" s="49"/>
      <c r="V144" s="49"/>
    </row>
    <row r="145" spans="1:22" x14ac:dyDescent="0.4">
      <c r="A145" s="26">
        <v>141</v>
      </c>
      <c r="B145" s="4" t="s">
        <v>3860</v>
      </c>
      <c r="C145" s="3" t="s">
        <v>3537</v>
      </c>
      <c r="D145" s="45" t="s">
        <v>415</v>
      </c>
      <c r="E145" s="5" t="str">
        <f>VLOOKUP(D145,type2!C:D,2,0)</f>
        <v>นางขิ้ม ด่านพิทักษ์พงศ์ (แก้วฟ้า)</v>
      </c>
      <c r="F145" s="5" t="s">
        <v>416</v>
      </c>
      <c r="G145" s="4" t="s">
        <v>69</v>
      </c>
      <c r="H145" s="7">
        <v>0</v>
      </c>
      <c r="I145" s="46">
        <v>0</v>
      </c>
      <c r="J145" s="10">
        <v>17</v>
      </c>
      <c r="K145" s="46">
        <f t="shared" si="6"/>
        <v>59.5</v>
      </c>
      <c r="L145" s="46">
        <f t="shared" si="5"/>
        <v>4.165</v>
      </c>
      <c r="M145" s="46">
        <f t="shared" si="7"/>
        <v>63.669999999999995</v>
      </c>
      <c r="N145" s="46">
        <v>4.17</v>
      </c>
      <c r="O145" s="46">
        <f t="shared" si="8"/>
        <v>63.669999999999995</v>
      </c>
      <c r="P145" s="46">
        <v>63.75</v>
      </c>
      <c r="Q145" s="57"/>
      <c r="R145" s="55"/>
      <c r="S145" s="49"/>
      <c r="T145" s="49"/>
      <c r="U145" s="49"/>
      <c r="V145" s="49"/>
    </row>
    <row r="146" spans="1:22" x14ac:dyDescent="0.4">
      <c r="A146" s="26">
        <v>142</v>
      </c>
      <c r="B146" s="4" t="s">
        <v>3860</v>
      </c>
      <c r="C146" s="3" t="s">
        <v>3538</v>
      </c>
      <c r="D146" s="45" t="s">
        <v>413</v>
      </c>
      <c r="E146" s="5" t="str">
        <f>VLOOKUP(D146,type2!C:D,2,0)</f>
        <v>นางขิ้ม ด่านพิทักษ์พงศ์ (แก้วฟ้า)</v>
      </c>
      <c r="F146" s="5" t="str">
        <f>VLOOKUP(E146,type2!D:E,2,0)</f>
        <v>90/24 ถ.มหาราช ต.ปากน้ำ อ.เมืองกระบี่ จ.กระบี่</v>
      </c>
      <c r="G146" s="4" t="s">
        <v>69</v>
      </c>
      <c r="H146" s="7">
        <v>0</v>
      </c>
      <c r="I146" s="46">
        <v>0</v>
      </c>
      <c r="J146" s="10">
        <v>13</v>
      </c>
      <c r="K146" s="46">
        <f t="shared" si="6"/>
        <v>45.5</v>
      </c>
      <c r="L146" s="46">
        <f t="shared" si="5"/>
        <v>3.1850000000000005</v>
      </c>
      <c r="M146" s="46">
        <f t="shared" si="7"/>
        <v>48.69</v>
      </c>
      <c r="N146" s="46">
        <v>3.19</v>
      </c>
      <c r="O146" s="46">
        <f t="shared" si="8"/>
        <v>48.69</v>
      </c>
      <c r="P146" s="46">
        <v>48.75</v>
      </c>
      <c r="Q146" s="57"/>
      <c r="R146" s="55"/>
      <c r="S146" s="49"/>
      <c r="T146" s="49"/>
      <c r="U146" s="49"/>
      <c r="V146" s="49"/>
    </row>
    <row r="147" spans="1:22" x14ac:dyDescent="0.4">
      <c r="A147" s="26">
        <v>143</v>
      </c>
      <c r="B147" s="4" t="s">
        <v>3860</v>
      </c>
      <c r="C147" s="3" t="s">
        <v>3539</v>
      </c>
      <c r="D147" s="45" t="s">
        <v>425</v>
      </c>
      <c r="E147" s="5" t="str">
        <f>VLOOKUP(D147,type2!C:D,2,0)</f>
        <v>น.ส.สมฤดี ริมดุสิต (ร้านรักษ์สุขภาพ)</v>
      </c>
      <c r="F147" s="5" t="str">
        <f>VLOOKUP(E147,type2!D:E,2,0)</f>
        <v>90/30 ถ.มหาราช ต.ปากน้ำ อ.เมืองกระบี่ จ.กระบี่</v>
      </c>
      <c r="G147" s="4" t="s">
        <v>69</v>
      </c>
      <c r="H147" s="7">
        <v>0</v>
      </c>
      <c r="I147" s="46">
        <v>0</v>
      </c>
      <c r="J147" s="10">
        <v>2</v>
      </c>
      <c r="K147" s="46">
        <f t="shared" si="6"/>
        <v>7</v>
      </c>
      <c r="L147" s="46">
        <f t="shared" si="5"/>
        <v>0.49000000000000005</v>
      </c>
      <c r="M147" s="46">
        <f t="shared" si="7"/>
        <v>7.49</v>
      </c>
      <c r="N147" s="46">
        <v>0.49</v>
      </c>
      <c r="O147" s="46">
        <f t="shared" si="8"/>
        <v>7.49</v>
      </c>
      <c r="P147" s="46">
        <v>7.5</v>
      </c>
      <c r="Q147" s="57"/>
      <c r="R147" s="55"/>
      <c r="U147" s="54"/>
    </row>
    <row r="148" spans="1:22" x14ac:dyDescent="0.4">
      <c r="A148" s="26">
        <v>144</v>
      </c>
      <c r="B148" s="4" t="s">
        <v>3860</v>
      </c>
      <c r="C148" s="3" t="s">
        <v>3540</v>
      </c>
      <c r="D148" s="45" t="s">
        <v>434</v>
      </c>
      <c r="E148" s="5" t="str">
        <f>VLOOKUP(D148,type2!C:D,2,0)</f>
        <v>นายวิชัย ประดิษฐ์สถบดี</v>
      </c>
      <c r="F148" s="5" t="str">
        <f>VLOOKUP(E148,type2!D:E,2,0)</f>
        <v>90/38 ถ.มหาราช ต.ปากน้ำ อ.เมืองกระบี่ จ.กระบี่</v>
      </c>
      <c r="G148" s="4" t="s">
        <v>69</v>
      </c>
      <c r="H148" s="7">
        <v>0</v>
      </c>
      <c r="I148" s="46">
        <v>0</v>
      </c>
      <c r="J148" s="10">
        <v>18</v>
      </c>
      <c r="K148" s="46">
        <f t="shared" si="6"/>
        <v>63</v>
      </c>
      <c r="L148" s="46">
        <f t="shared" si="5"/>
        <v>4.41</v>
      </c>
      <c r="M148" s="46">
        <f t="shared" si="7"/>
        <v>67.41</v>
      </c>
      <c r="N148" s="46">
        <v>4.41</v>
      </c>
      <c r="O148" s="46">
        <f t="shared" si="8"/>
        <v>67.41</v>
      </c>
      <c r="P148" s="46">
        <v>67.5</v>
      </c>
      <c r="Q148" s="57"/>
      <c r="R148" s="55"/>
      <c r="S148" s="49"/>
      <c r="T148" s="49"/>
      <c r="U148" s="49"/>
      <c r="V148" s="49"/>
    </row>
    <row r="149" spans="1:22" x14ac:dyDescent="0.4">
      <c r="A149" s="26">
        <v>145</v>
      </c>
      <c r="B149" s="4" t="s">
        <v>3860</v>
      </c>
      <c r="C149" s="3" t="s">
        <v>3541</v>
      </c>
      <c r="D149" s="45" t="s">
        <v>431</v>
      </c>
      <c r="E149" s="5" t="str">
        <f>VLOOKUP(D149,type2!C:D,2,0)</f>
        <v>บริษัท รวมใจยนตรการ จำกัด</v>
      </c>
      <c r="F149" s="5" t="str">
        <f>VLOOKUP(E149,type2!D:E,2,0)</f>
        <v>90/33 ถ.มหาราช ต.ปากน้ำ อ.เมืองกระบี่ จ.กระบี่</v>
      </c>
      <c r="G149" s="4" t="s">
        <v>69</v>
      </c>
      <c r="H149" s="7">
        <v>0</v>
      </c>
      <c r="I149" s="46">
        <v>0</v>
      </c>
      <c r="J149" s="10">
        <v>10</v>
      </c>
      <c r="K149" s="46">
        <f t="shared" si="6"/>
        <v>35</v>
      </c>
      <c r="L149" s="46">
        <f t="shared" ref="L149:L221" si="9">K149*7%</f>
        <v>2.4500000000000002</v>
      </c>
      <c r="M149" s="46">
        <f t="shared" si="7"/>
        <v>37.450000000000003</v>
      </c>
      <c r="N149" s="46">
        <v>2.4500000000000002</v>
      </c>
      <c r="O149" s="46">
        <f t="shared" si="8"/>
        <v>37.450000000000003</v>
      </c>
      <c r="P149" s="46">
        <v>37.5</v>
      </c>
      <c r="Q149" s="57"/>
      <c r="R149" s="55"/>
      <c r="S149" s="49"/>
      <c r="T149" s="49"/>
      <c r="U149" s="49"/>
      <c r="V149" s="49"/>
    </row>
    <row r="150" spans="1:22" x14ac:dyDescent="0.4">
      <c r="A150" s="26">
        <v>146</v>
      </c>
      <c r="B150" s="4" t="s">
        <v>3860</v>
      </c>
      <c r="C150" s="3" t="s">
        <v>3542</v>
      </c>
      <c r="D150" s="45" t="s">
        <v>439</v>
      </c>
      <c r="E150" s="5" t="str">
        <f>VLOOKUP(D150,type2!C:D,2,0)</f>
        <v>นายสิทธิศักดิ์ เฮงพงษ์ธร</v>
      </c>
      <c r="F150" s="5" t="str">
        <f>VLOOKUP(E150,type2!D:E,2,0)</f>
        <v>90/40 ถ.มหาราช ต.ปากน้ำ อ.เมืองกระบี่ จ.กระบี่</v>
      </c>
      <c r="G150" s="4" t="s">
        <v>69</v>
      </c>
      <c r="H150" s="7">
        <v>0</v>
      </c>
      <c r="I150" s="46">
        <v>0</v>
      </c>
      <c r="J150" s="10">
        <v>17</v>
      </c>
      <c r="K150" s="46">
        <f t="shared" si="6"/>
        <v>59.5</v>
      </c>
      <c r="L150" s="46">
        <f t="shared" si="9"/>
        <v>4.165</v>
      </c>
      <c r="M150" s="46">
        <f t="shared" si="7"/>
        <v>63.669999999999995</v>
      </c>
      <c r="N150" s="46">
        <v>4.17</v>
      </c>
      <c r="O150" s="46">
        <f t="shared" si="8"/>
        <v>63.669999999999995</v>
      </c>
      <c r="P150" s="46">
        <v>63.75</v>
      </c>
      <c r="Q150" s="57"/>
      <c r="R150" s="55"/>
      <c r="S150" s="53"/>
      <c r="T150" s="53"/>
      <c r="U150" s="53"/>
      <c r="V150" s="53"/>
    </row>
    <row r="151" spans="1:22" x14ac:dyDescent="0.4">
      <c r="A151" s="26">
        <v>147</v>
      </c>
      <c r="B151" s="4" t="s">
        <v>3860</v>
      </c>
      <c r="C151" s="3" t="s">
        <v>3543</v>
      </c>
      <c r="D151" s="45" t="s">
        <v>456</v>
      </c>
      <c r="E151" s="5" t="str">
        <f>VLOOKUP(D151,type2!C:D,2,0)</f>
        <v>นายสมพร ศุภธาราวิศาล</v>
      </c>
      <c r="F151" s="5" t="str">
        <f>VLOOKUP(E151,type2!D:E,2,0)</f>
        <v>90/51 ถ.มหาราช ต.ปากน้ำ อ.เมืองกระบี่ จ.กระบี่</v>
      </c>
      <c r="G151" s="4" t="s">
        <v>3352</v>
      </c>
      <c r="H151" s="7">
        <v>21</v>
      </c>
      <c r="I151" s="46">
        <v>1.47</v>
      </c>
      <c r="J151" s="10">
        <v>3</v>
      </c>
      <c r="K151" s="46">
        <f t="shared" si="6"/>
        <v>10.5</v>
      </c>
      <c r="L151" s="46">
        <f t="shared" si="9"/>
        <v>0.7350000000000001</v>
      </c>
      <c r="M151" s="46">
        <f t="shared" si="7"/>
        <v>11.24</v>
      </c>
      <c r="N151" s="46">
        <v>2.21</v>
      </c>
      <c r="O151" s="46">
        <f>H151+M151+I151</f>
        <v>33.71</v>
      </c>
      <c r="P151" s="46">
        <v>33.75</v>
      </c>
      <c r="Q151" s="57"/>
      <c r="R151" s="55"/>
    </row>
    <row r="152" spans="1:22" x14ac:dyDescent="0.4">
      <c r="A152" s="26">
        <v>148</v>
      </c>
      <c r="B152" s="4" t="s">
        <v>3860</v>
      </c>
      <c r="C152" s="3" t="s">
        <v>3544</v>
      </c>
      <c r="D152" s="45" t="s">
        <v>453</v>
      </c>
      <c r="E152" s="5" t="str">
        <f>VLOOKUP(D152,type2!C:D,2,0)</f>
        <v>นายรอง ภูเก้าล้วน (มหาราชเภสัช)</v>
      </c>
      <c r="F152" s="5" t="str">
        <f>VLOOKUP(E152,type2!D:E,2,0)</f>
        <v>90/50 ถ.มหาราช ต.ปากน้ำ อ.เมืองกระบี่ จ.กระบี่</v>
      </c>
      <c r="G152" s="4" t="s">
        <v>69</v>
      </c>
      <c r="H152" s="7">
        <v>0</v>
      </c>
      <c r="I152" s="46">
        <v>0</v>
      </c>
      <c r="J152" s="10">
        <v>12</v>
      </c>
      <c r="K152" s="46">
        <f t="shared" si="6"/>
        <v>42</v>
      </c>
      <c r="L152" s="46">
        <f t="shared" si="9"/>
        <v>2.9400000000000004</v>
      </c>
      <c r="M152" s="46">
        <f t="shared" si="7"/>
        <v>44.94</v>
      </c>
      <c r="N152" s="46">
        <v>2.94</v>
      </c>
      <c r="O152" s="46">
        <f t="shared" si="8"/>
        <v>44.94</v>
      </c>
      <c r="P152" s="46">
        <v>45</v>
      </c>
      <c r="Q152" s="57"/>
      <c r="R152" s="55"/>
    </row>
    <row r="153" spans="1:22" x14ac:dyDescent="0.4">
      <c r="A153" s="26">
        <v>149</v>
      </c>
      <c r="B153" s="4" t="s">
        <v>3860</v>
      </c>
      <c r="C153" s="3" t="s">
        <v>3545</v>
      </c>
      <c r="D153" s="45" t="s">
        <v>450</v>
      </c>
      <c r="E153" s="5" t="str">
        <f>VLOOKUP(D153,type2!C:D,2,0)</f>
        <v>นายรอง ภูเก้าล้วน</v>
      </c>
      <c r="F153" s="5" t="str">
        <f>VLOOKUP(E153,type2!D:E,2,0)</f>
        <v>90/48 ถ.มหาราช ต.ปากน้ำ อ.เมืองกระบี่ จ.กระบี่</v>
      </c>
      <c r="G153" s="4" t="s">
        <v>69</v>
      </c>
      <c r="H153" s="7">
        <v>0</v>
      </c>
      <c r="I153" s="46">
        <v>0</v>
      </c>
      <c r="J153" s="10">
        <v>11</v>
      </c>
      <c r="K153" s="46">
        <f>J153*3.5</f>
        <v>38.5</v>
      </c>
      <c r="L153" s="46">
        <f>K153*7%</f>
        <v>2.6950000000000003</v>
      </c>
      <c r="M153" s="46">
        <f>ROUNDUP(K153+L153,2)</f>
        <v>41.199999999999996</v>
      </c>
      <c r="N153" s="46">
        <v>2.7</v>
      </c>
      <c r="O153" s="46">
        <f>H153+M153+I153</f>
        <v>41.199999999999996</v>
      </c>
      <c r="P153" s="46">
        <v>41.25</v>
      </c>
      <c r="Q153" s="57"/>
      <c r="R153" s="55"/>
      <c r="S153" s="49"/>
      <c r="T153" s="49"/>
      <c r="U153" s="49"/>
      <c r="V153" s="49"/>
    </row>
    <row r="154" spans="1:22" x14ac:dyDescent="0.4">
      <c r="A154" s="26">
        <v>150</v>
      </c>
      <c r="B154" s="4" t="s">
        <v>3860</v>
      </c>
      <c r="C154" s="3" t="s">
        <v>3546</v>
      </c>
      <c r="D154" s="45" t="s">
        <v>447</v>
      </c>
      <c r="E154" s="5" t="str">
        <f>VLOOKUP(D154,type2!C:D,2,0)</f>
        <v>นางวรรณภา วงศ์เกียรติ์สุภาพ (สนิท 69)</v>
      </c>
      <c r="F154" s="5" t="str">
        <f>VLOOKUP(E154,type2!D:E,2,0)</f>
        <v>90/45-46 ถ.มหาราช ต.ปากน้ำ อ.เมืองกระบี่ จ.กระบี่</v>
      </c>
      <c r="G154" s="4" t="s">
        <v>69</v>
      </c>
      <c r="H154" s="7">
        <v>0</v>
      </c>
      <c r="I154" s="46">
        <v>0</v>
      </c>
      <c r="J154" s="10">
        <v>12</v>
      </c>
      <c r="K154" s="46">
        <f t="shared" si="6"/>
        <v>42</v>
      </c>
      <c r="L154" s="46">
        <f t="shared" si="9"/>
        <v>2.9400000000000004</v>
      </c>
      <c r="M154" s="46">
        <f t="shared" si="7"/>
        <v>44.94</v>
      </c>
      <c r="N154" s="46">
        <v>2.94</v>
      </c>
      <c r="O154" s="46">
        <f t="shared" si="8"/>
        <v>44.94</v>
      </c>
      <c r="P154" s="46">
        <v>45</v>
      </c>
      <c r="Q154" s="57"/>
      <c r="R154" s="55"/>
      <c r="S154" s="49"/>
      <c r="T154" s="49"/>
      <c r="U154" s="49"/>
      <c r="V154" s="49"/>
    </row>
    <row r="155" spans="1:22" x14ac:dyDescent="0.4">
      <c r="A155" s="26">
        <v>151</v>
      </c>
      <c r="B155" s="4" t="s">
        <v>3860</v>
      </c>
      <c r="C155" s="3" t="s">
        <v>3547</v>
      </c>
      <c r="D155" s="45" t="s">
        <v>445</v>
      </c>
      <c r="E155" s="5" t="str">
        <f>VLOOKUP(D155,type2!C:D,2,0)</f>
        <v>นางเปรมฤดี ศุภธาราวิศาล</v>
      </c>
      <c r="F155" s="5" t="s">
        <v>446</v>
      </c>
      <c r="G155" s="4" t="s">
        <v>69</v>
      </c>
      <c r="H155" s="7">
        <v>0</v>
      </c>
      <c r="I155" s="46">
        <v>0</v>
      </c>
      <c r="J155" s="10">
        <v>5</v>
      </c>
      <c r="K155" s="46">
        <f t="shared" ref="K155:K225" si="10">J155*3.5</f>
        <v>17.5</v>
      </c>
      <c r="L155" s="46">
        <f t="shared" si="9"/>
        <v>1.2250000000000001</v>
      </c>
      <c r="M155" s="46">
        <f t="shared" si="7"/>
        <v>18.73</v>
      </c>
      <c r="N155" s="46">
        <v>1.23</v>
      </c>
      <c r="O155" s="46">
        <f t="shared" si="8"/>
        <v>18.73</v>
      </c>
      <c r="P155" s="46">
        <v>18.75</v>
      </c>
      <c r="Q155" s="57"/>
      <c r="R155" s="55"/>
      <c r="U155" s="54"/>
    </row>
    <row r="156" spans="1:22" x14ac:dyDescent="0.4">
      <c r="A156" s="26">
        <v>152</v>
      </c>
      <c r="B156" s="4" t="s">
        <v>3860</v>
      </c>
      <c r="C156" s="3" t="s">
        <v>3548</v>
      </c>
      <c r="D156" s="45" t="s">
        <v>482</v>
      </c>
      <c r="E156" s="5" t="str">
        <f>VLOOKUP(D156,type2!C:D,2,0)</f>
        <v>นายสุระชาติ เจ้าสวน (โรงเรียนเสริมสวยเกศเจริญ)</v>
      </c>
      <c r="F156" s="5" t="str">
        <f>VLOOKUP(E156,type2!D:E,2,0)</f>
        <v>90/76 ถ.มหาราช ต.ปากน้ำ อ.เมืองกระบี่ จ.กระบี่</v>
      </c>
      <c r="G156" s="4" t="s">
        <v>69</v>
      </c>
      <c r="H156" s="7">
        <v>0</v>
      </c>
      <c r="I156" s="46">
        <v>0</v>
      </c>
      <c r="J156" s="10">
        <v>13</v>
      </c>
      <c r="K156" s="46">
        <f t="shared" si="10"/>
        <v>45.5</v>
      </c>
      <c r="L156" s="46">
        <f t="shared" si="9"/>
        <v>3.1850000000000005</v>
      </c>
      <c r="M156" s="46">
        <f t="shared" si="7"/>
        <v>48.69</v>
      </c>
      <c r="N156" s="46">
        <v>3.19</v>
      </c>
      <c r="O156" s="46">
        <f t="shared" si="8"/>
        <v>48.69</v>
      </c>
      <c r="P156" s="46">
        <v>48.75</v>
      </c>
      <c r="Q156" s="57"/>
      <c r="R156" s="55"/>
      <c r="U156" s="54"/>
    </row>
    <row r="157" spans="1:22" x14ac:dyDescent="0.4">
      <c r="A157" s="26">
        <v>153</v>
      </c>
      <c r="B157" s="4" t="s">
        <v>3860</v>
      </c>
      <c r="C157" s="3" t="s">
        <v>3549</v>
      </c>
      <c r="D157" s="45" t="s">
        <v>462</v>
      </c>
      <c r="E157" s="5" t="str">
        <f>VLOOKUP(D157,type2!C:D,2,0)</f>
        <v>นายป้อมเพชร สุคนธกนิษฐ (เจ.พี.กระบี่ทราเวล จก.)</v>
      </c>
      <c r="F157" s="5" t="str">
        <f>VLOOKUP(E157,type2!D:E,2,0)</f>
        <v>90/62-63 ถ.มหาราช ต.ปากน้ำ อ.เมืองกระบี่ จ.กระบี่</v>
      </c>
      <c r="G157" s="4" t="s">
        <v>3361</v>
      </c>
      <c r="H157" s="7">
        <v>94.5</v>
      </c>
      <c r="I157" s="46">
        <v>6.63</v>
      </c>
      <c r="J157" s="10">
        <v>10</v>
      </c>
      <c r="K157" s="46">
        <f t="shared" si="10"/>
        <v>35</v>
      </c>
      <c r="L157" s="46">
        <f t="shared" si="9"/>
        <v>2.4500000000000002</v>
      </c>
      <c r="M157" s="46">
        <f t="shared" si="7"/>
        <v>37.450000000000003</v>
      </c>
      <c r="N157" s="46">
        <v>9.08</v>
      </c>
      <c r="O157" s="46">
        <f t="shared" si="8"/>
        <v>138.57999999999998</v>
      </c>
      <c r="P157" s="46">
        <v>138.75</v>
      </c>
      <c r="Q157" s="57"/>
      <c r="R157" s="55"/>
      <c r="U157" s="54"/>
    </row>
    <row r="158" spans="1:22" x14ac:dyDescent="0.4">
      <c r="A158" s="26">
        <v>154</v>
      </c>
      <c r="B158" s="4" t="s">
        <v>3860</v>
      </c>
      <c r="C158" s="3" t="s">
        <v>3550</v>
      </c>
      <c r="D158" s="45" t="s">
        <v>465</v>
      </c>
      <c r="E158" s="5" t="str">
        <f>VLOOKUP(D158,type2!C:D,2,0)</f>
        <v>นางพิมพ์ภัทรา อุนันธิกุลชัย (คลินิคหมอแอน)</v>
      </c>
      <c r="F158" s="5" t="str">
        <f>VLOOKUP(E158,type2!D:E,2,0)</f>
        <v>90/64 ถ.มหาราช ต.ปากน้ำ อ.เมืองกระบี่ จ.กระบี่</v>
      </c>
      <c r="G158" s="4" t="s">
        <v>69</v>
      </c>
      <c r="H158" s="7">
        <v>0</v>
      </c>
      <c r="I158" s="46">
        <v>0</v>
      </c>
      <c r="J158" s="10">
        <v>18</v>
      </c>
      <c r="K158" s="46">
        <f t="shared" si="10"/>
        <v>63</v>
      </c>
      <c r="L158" s="46">
        <f t="shared" si="9"/>
        <v>4.41</v>
      </c>
      <c r="M158" s="46">
        <f t="shared" si="7"/>
        <v>67.41</v>
      </c>
      <c r="N158" s="46">
        <v>4.41</v>
      </c>
      <c r="O158" s="46">
        <f t="shared" si="8"/>
        <v>67.41</v>
      </c>
      <c r="P158" s="46">
        <v>67.5</v>
      </c>
      <c r="Q158" s="57"/>
      <c r="R158" s="55"/>
      <c r="U158" s="54"/>
    </row>
    <row r="159" spans="1:22" x14ac:dyDescent="0.4">
      <c r="A159" s="26">
        <v>155</v>
      </c>
      <c r="B159" s="4" t="s">
        <v>3860</v>
      </c>
      <c r="C159" s="3" t="s">
        <v>3551</v>
      </c>
      <c r="D159" s="45" t="s">
        <v>468</v>
      </c>
      <c r="E159" s="5" t="str">
        <f>VLOOKUP(D159,type2!C:D,2,0)</f>
        <v>นายสุบิลย์ บุญรินทร์ (TAXI)</v>
      </c>
      <c r="F159" s="5" t="str">
        <f>VLOOKUP(E159,type2!D:E,2,0)</f>
        <v>90/66 ถ.มหาราช ต.ปากน้ำ อ.เมืองกระบี่ จ.กระบี่</v>
      </c>
      <c r="G159" s="4" t="s">
        <v>69</v>
      </c>
      <c r="H159" s="7">
        <v>0</v>
      </c>
      <c r="I159" s="46">
        <v>0</v>
      </c>
      <c r="J159" s="10">
        <v>14</v>
      </c>
      <c r="K159" s="46">
        <f t="shared" si="10"/>
        <v>49</v>
      </c>
      <c r="L159" s="46">
        <f t="shared" si="9"/>
        <v>3.43</v>
      </c>
      <c r="M159" s="46">
        <f t="shared" si="7"/>
        <v>52.43</v>
      </c>
      <c r="N159" s="46">
        <v>3.43</v>
      </c>
      <c r="O159" s="46">
        <f t="shared" si="8"/>
        <v>52.43</v>
      </c>
      <c r="P159" s="46">
        <v>52.5</v>
      </c>
      <c r="Q159" s="57"/>
      <c r="R159" s="55"/>
      <c r="U159" s="54"/>
    </row>
    <row r="160" spans="1:22" x14ac:dyDescent="0.4">
      <c r="A160" s="26">
        <v>156</v>
      </c>
      <c r="B160" s="4" t="s">
        <v>3860</v>
      </c>
      <c r="C160" s="3" t="s">
        <v>3552</v>
      </c>
      <c r="D160" s="45" t="s">
        <v>2039</v>
      </c>
      <c r="E160" s="5" t="str">
        <f>VLOOKUP(D160,type2!C:D,2,0)</f>
        <v>บริษัทศรีผ่องพานิชย์ จำกัด</v>
      </c>
      <c r="F160" s="5" t="str">
        <f>VLOOKUP(E160,type2!D:E,2,0)</f>
        <v>92 ถ.หลวงพ่อ ต.ปากน้ำ อ.เมืองกระบี่ จ.กระบี่</v>
      </c>
      <c r="G160" s="4" t="s">
        <v>69</v>
      </c>
      <c r="H160" s="7">
        <v>0</v>
      </c>
      <c r="I160" s="46">
        <v>0</v>
      </c>
      <c r="J160" s="10">
        <v>14</v>
      </c>
      <c r="K160" s="46">
        <f t="shared" si="10"/>
        <v>49</v>
      </c>
      <c r="L160" s="46">
        <f t="shared" si="9"/>
        <v>3.43</v>
      </c>
      <c r="M160" s="46">
        <f t="shared" ref="M160:M228" si="11">ROUNDUP(K160+L160,2)</f>
        <v>52.43</v>
      </c>
      <c r="N160" s="46">
        <v>3.43</v>
      </c>
      <c r="O160" s="46">
        <f t="shared" si="8"/>
        <v>52.43</v>
      </c>
      <c r="P160" s="46">
        <v>52.5</v>
      </c>
      <c r="Q160" s="57"/>
      <c r="R160" s="55"/>
      <c r="S160" s="49"/>
      <c r="T160" s="49"/>
      <c r="U160" s="49"/>
      <c r="V160" s="49"/>
    </row>
    <row r="161" spans="1:22" x14ac:dyDescent="0.4">
      <c r="A161" s="26">
        <v>157</v>
      </c>
      <c r="B161" s="4" t="s">
        <v>3860</v>
      </c>
      <c r="C161" s="3" t="s">
        <v>3553</v>
      </c>
      <c r="D161" s="45" t="s">
        <v>2056</v>
      </c>
      <c r="E161" s="5" t="str">
        <f>VLOOKUP(D161,type2!C:D,2,0)</f>
        <v>บริษัทศรีผ่องพานิชย์ จำกัด</v>
      </c>
      <c r="F161" s="5" t="s">
        <v>2057</v>
      </c>
      <c r="G161" s="4" t="s">
        <v>69</v>
      </c>
      <c r="H161" s="7">
        <v>0</v>
      </c>
      <c r="I161" s="46">
        <v>0</v>
      </c>
      <c r="J161" s="10">
        <v>7</v>
      </c>
      <c r="K161" s="46">
        <f t="shared" si="10"/>
        <v>24.5</v>
      </c>
      <c r="L161" s="46">
        <f t="shared" si="9"/>
        <v>1.7150000000000001</v>
      </c>
      <c r="M161" s="46">
        <f t="shared" si="11"/>
        <v>26.220000000000002</v>
      </c>
      <c r="N161" s="46">
        <v>1.72</v>
      </c>
      <c r="O161" s="46">
        <f t="shared" si="8"/>
        <v>26.220000000000002</v>
      </c>
      <c r="P161" s="46">
        <v>26.25</v>
      </c>
      <c r="Q161" s="57"/>
      <c r="R161" s="55"/>
      <c r="U161" s="52"/>
      <c r="V161" s="52"/>
    </row>
    <row r="162" spans="1:22" x14ac:dyDescent="0.4">
      <c r="A162" s="26">
        <v>158</v>
      </c>
      <c r="B162" s="4" t="s">
        <v>3860</v>
      </c>
      <c r="C162" s="3" t="s">
        <v>3554</v>
      </c>
      <c r="D162" s="45" t="s">
        <v>1994</v>
      </c>
      <c r="E162" s="5" t="str">
        <f>VLOOKUP(D162,type2!C:D,2,0)</f>
        <v>นายกรีฑา ธัญญาทร (แอปเปิ้ล)</v>
      </c>
      <c r="F162" s="5" t="str">
        <f>VLOOKUP(E162,type2!D:E,2,0)</f>
        <v>19 ถ.สุคนธ์ มหาราช ซ.10 ต.ปากน้ำ อ.เมืองกระบี่ จ.กระบี่</v>
      </c>
      <c r="G162" s="4" t="s">
        <v>3361</v>
      </c>
      <c r="H162" s="7">
        <v>84</v>
      </c>
      <c r="I162" s="46">
        <v>5.89</v>
      </c>
      <c r="J162" s="10">
        <v>6</v>
      </c>
      <c r="K162" s="46">
        <f t="shared" si="10"/>
        <v>21</v>
      </c>
      <c r="L162" s="46">
        <f t="shared" si="9"/>
        <v>1.4700000000000002</v>
      </c>
      <c r="M162" s="46">
        <f t="shared" si="11"/>
        <v>22.47</v>
      </c>
      <c r="N162" s="46">
        <v>7.36</v>
      </c>
      <c r="O162" s="46">
        <f t="shared" si="8"/>
        <v>112.36</v>
      </c>
      <c r="P162" s="46">
        <v>112.5</v>
      </c>
      <c r="Q162" s="57"/>
      <c r="R162" s="55"/>
      <c r="S162" s="52">
        <f>SUM(N123:N162)</f>
        <v>188.28</v>
      </c>
      <c r="T162" s="52">
        <f>SUM(O123:O162)</f>
        <v>2876.2799999999997</v>
      </c>
      <c r="U162" s="52">
        <f>SUM(P123:P162)</f>
        <v>2879.5</v>
      </c>
      <c r="V162" s="51">
        <v>2879.5</v>
      </c>
    </row>
    <row r="163" spans="1:22" x14ac:dyDescent="0.4">
      <c r="A163" s="26">
        <v>159</v>
      </c>
      <c r="B163" s="4" t="s">
        <v>3861</v>
      </c>
      <c r="C163" s="3" t="s">
        <v>3555</v>
      </c>
      <c r="D163" s="45" t="s">
        <v>1106</v>
      </c>
      <c r="E163" s="5" t="str">
        <f>VLOOKUP(D163,type2!C:D,2,0)</f>
        <v>นางทิพากร ประชุมพรรณ</v>
      </c>
      <c r="F163" s="5" t="str">
        <f>VLOOKUP(E163,type2!D:E,2,0)</f>
        <v>1/9 ถ.ร่วมจิตร ต.ปากน้ำ อ.เมืองกระบี่ จ.กระบี่</v>
      </c>
      <c r="G163" s="4" t="s">
        <v>3350</v>
      </c>
      <c r="H163" s="7">
        <v>70</v>
      </c>
      <c r="I163" s="46">
        <v>4.91</v>
      </c>
      <c r="J163" s="10">
        <v>3</v>
      </c>
      <c r="K163" s="46">
        <f t="shared" si="10"/>
        <v>10.5</v>
      </c>
      <c r="L163" s="46">
        <f t="shared" si="9"/>
        <v>0.7350000000000001</v>
      </c>
      <c r="M163" s="46">
        <f t="shared" si="11"/>
        <v>11.24</v>
      </c>
      <c r="N163" s="46">
        <v>5.65</v>
      </c>
      <c r="O163" s="46">
        <f>H163+M163+I163</f>
        <v>86.149999999999991</v>
      </c>
      <c r="P163" s="46">
        <v>86.25</v>
      </c>
      <c r="Q163" s="57"/>
      <c r="R163" s="48"/>
      <c r="S163" s="49"/>
      <c r="T163" s="49"/>
      <c r="U163" s="49"/>
      <c r="V163" s="49"/>
    </row>
    <row r="164" spans="1:22" x14ac:dyDescent="0.4">
      <c r="A164" s="26">
        <v>160</v>
      </c>
      <c r="B164" s="4" t="s">
        <v>3861</v>
      </c>
      <c r="C164" s="3" t="s">
        <v>3556</v>
      </c>
      <c r="D164" s="45" t="s">
        <v>1770</v>
      </c>
      <c r="E164" s="5" t="str">
        <f>VLOOKUP(D164,type2!C:D,2,0)</f>
        <v>นายชาญจิต นาวงศ์ศรี</v>
      </c>
      <c r="F164" s="5" t="str">
        <f>VLOOKUP(E164,type2!D:E,2,0)</f>
        <v>4 ถ.เจ้าคุณ ต.ปากน้ำ อ.เมืองกระบี่ จ.กระบี่</v>
      </c>
      <c r="G164" s="4" t="s">
        <v>3350</v>
      </c>
      <c r="H164" s="7">
        <v>171.5</v>
      </c>
      <c r="I164" s="46">
        <v>12.01</v>
      </c>
      <c r="J164" s="10">
        <v>22</v>
      </c>
      <c r="K164" s="46">
        <f t="shared" si="10"/>
        <v>77</v>
      </c>
      <c r="L164" s="46">
        <f t="shared" si="9"/>
        <v>5.3900000000000006</v>
      </c>
      <c r="M164" s="46">
        <f t="shared" si="11"/>
        <v>82.39</v>
      </c>
      <c r="N164" s="46">
        <v>17.399999999999999</v>
      </c>
      <c r="O164" s="46">
        <f>H164+M164+I164</f>
        <v>265.89999999999998</v>
      </c>
      <c r="P164" s="46">
        <v>266</v>
      </c>
      <c r="Q164" s="57"/>
      <c r="R164" s="48"/>
      <c r="S164" s="49"/>
      <c r="T164" s="49"/>
      <c r="U164" s="49"/>
      <c r="V164" s="49"/>
    </row>
    <row r="165" spans="1:22" x14ac:dyDescent="0.4">
      <c r="A165" s="26">
        <v>161</v>
      </c>
      <c r="B165" s="4" t="s">
        <v>3861</v>
      </c>
      <c r="C165" s="3" t="s">
        <v>3557</v>
      </c>
      <c r="D165" s="45" t="s">
        <v>3824</v>
      </c>
      <c r="E165" s="5" t="str">
        <f>VLOOKUP(D165,type2!C:D,2,0)</f>
        <v>นายชาญจิต นาวงศ์ศรี</v>
      </c>
      <c r="F165" s="5" t="s">
        <v>3825</v>
      </c>
      <c r="G165" s="4" t="s">
        <v>3810</v>
      </c>
      <c r="H165" s="7">
        <v>3.5</v>
      </c>
      <c r="I165" s="46">
        <v>0.25</v>
      </c>
      <c r="J165" s="10">
        <v>0</v>
      </c>
      <c r="K165" s="46">
        <f t="shared" si="10"/>
        <v>0</v>
      </c>
      <c r="L165" s="46">
        <f t="shared" si="9"/>
        <v>0</v>
      </c>
      <c r="M165" s="46">
        <f t="shared" si="11"/>
        <v>0</v>
      </c>
      <c r="N165" s="46">
        <v>0.25</v>
      </c>
      <c r="O165" s="46">
        <f>H165+M165+I165</f>
        <v>3.75</v>
      </c>
      <c r="P165" s="46">
        <v>3.75</v>
      </c>
      <c r="Q165" s="57"/>
      <c r="R165" s="48"/>
      <c r="S165" s="49"/>
      <c r="T165" s="49"/>
      <c r="U165" s="49"/>
      <c r="V165" s="49"/>
    </row>
    <row r="166" spans="1:22" x14ac:dyDescent="0.4">
      <c r="A166" s="26">
        <v>162</v>
      </c>
      <c r="B166" s="4" t="s">
        <v>3861</v>
      </c>
      <c r="C166" s="3" t="s">
        <v>3558</v>
      </c>
      <c r="D166" s="45" t="s">
        <v>2205</v>
      </c>
      <c r="E166" s="5" t="str">
        <f>VLOOKUP(D166,type2!C:D,2,0)</f>
        <v>บ.ศรีผ่องพานิชย์(เจ้าพระยาดิจิตอล)</v>
      </c>
      <c r="F166" s="5" t="str">
        <f>VLOOKUP(E166,type2!D:E,2,0)</f>
        <v>13 ถ.ประชาชื่น ต.ปากน้ำ อ.เมืองกระบี่ จ.กระบี่</v>
      </c>
      <c r="G166" s="4" t="s">
        <v>69</v>
      </c>
      <c r="H166" s="7">
        <v>0</v>
      </c>
      <c r="I166" s="46">
        <v>0</v>
      </c>
      <c r="J166" s="10">
        <v>19</v>
      </c>
      <c r="K166" s="46">
        <f t="shared" si="10"/>
        <v>66.5</v>
      </c>
      <c r="L166" s="46">
        <f t="shared" si="9"/>
        <v>4.6550000000000002</v>
      </c>
      <c r="M166" s="46">
        <f t="shared" si="11"/>
        <v>71.160000000000011</v>
      </c>
      <c r="N166" s="46">
        <v>4.66</v>
      </c>
      <c r="O166" s="46">
        <f>H166+M166+I166</f>
        <v>71.160000000000011</v>
      </c>
      <c r="P166" s="46">
        <v>71.25</v>
      </c>
      <c r="Q166" s="57"/>
      <c r="R166" s="48"/>
      <c r="S166" s="49"/>
      <c r="T166" s="49"/>
      <c r="U166" s="49"/>
      <c r="V166" s="49"/>
    </row>
    <row r="167" spans="1:22" x14ac:dyDescent="0.4">
      <c r="A167" s="26">
        <v>163</v>
      </c>
      <c r="B167" s="4" t="s">
        <v>3861</v>
      </c>
      <c r="C167" s="3" t="s">
        <v>3559</v>
      </c>
      <c r="D167" s="45" t="s">
        <v>2225</v>
      </c>
      <c r="E167" s="5" t="str">
        <f>VLOOKUP(D167,type2!C:D,2,0)</f>
        <v>บ.ศรีผ่องพานิชย์(เจ้าพระยาดิจิตอล)</v>
      </c>
      <c r="F167" s="5" t="s">
        <v>2226</v>
      </c>
      <c r="G167" s="4" t="s">
        <v>69</v>
      </c>
      <c r="H167" s="7">
        <v>0</v>
      </c>
      <c r="I167" s="46">
        <v>0</v>
      </c>
      <c r="J167" s="10">
        <v>26</v>
      </c>
      <c r="K167" s="46">
        <f t="shared" si="10"/>
        <v>91</v>
      </c>
      <c r="L167" s="46">
        <f t="shared" si="9"/>
        <v>6.370000000000001</v>
      </c>
      <c r="M167" s="46">
        <f t="shared" si="11"/>
        <v>97.37</v>
      </c>
      <c r="N167" s="46">
        <v>6.37</v>
      </c>
      <c r="O167" s="46">
        <f t="shared" si="8"/>
        <v>97.37</v>
      </c>
      <c r="P167" s="46">
        <v>97.5</v>
      </c>
      <c r="Q167" s="57"/>
      <c r="R167" s="48"/>
      <c r="S167" s="49"/>
      <c r="T167" s="49"/>
      <c r="U167" s="49"/>
      <c r="V167" s="49"/>
    </row>
    <row r="168" spans="1:22" x14ac:dyDescent="0.4">
      <c r="A168" s="26">
        <v>164</v>
      </c>
      <c r="B168" s="4" t="s">
        <v>3861</v>
      </c>
      <c r="C168" s="3" t="s">
        <v>3560</v>
      </c>
      <c r="D168" s="45" t="s">
        <v>2222</v>
      </c>
      <c r="E168" s="5" t="str">
        <f>VLOOKUP(D168,type2!C:D,2,0)</f>
        <v>นายชวน ศิขรินรัตน์</v>
      </c>
      <c r="F168" s="5" t="str">
        <f>VLOOKUP(E168,type2!D:E,2,0)</f>
        <v>10,12 ถ.มหาราช ประชาชื่น ซ.4 ต.ปากน้ำ อ.เมืองกระบี่ จ.กระบี่</v>
      </c>
      <c r="G168" s="4" t="s">
        <v>69</v>
      </c>
      <c r="H168" s="7">
        <v>0</v>
      </c>
      <c r="I168" s="46">
        <v>0</v>
      </c>
      <c r="J168" s="10">
        <v>13</v>
      </c>
      <c r="K168" s="46">
        <f t="shared" si="10"/>
        <v>45.5</v>
      </c>
      <c r="L168" s="46">
        <f t="shared" si="9"/>
        <v>3.1850000000000005</v>
      </c>
      <c r="M168" s="46">
        <f t="shared" si="11"/>
        <v>48.69</v>
      </c>
      <c r="N168" s="46">
        <v>3.19</v>
      </c>
      <c r="O168" s="46">
        <f t="shared" si="8"/>
        <v>48.69</v>
      </c>
      <c r="P168" s="46">
        <v>48.75</v>
      </c>
      <c r="Q168" s="57"/>
      <c r="R168" s="48"/>
      <c r="S168" s="49"/>
      <c r="T168" s="49"/>
      <c r="U168" s="49"/>
      <c r="V168" s="49"/>
    </row>
    <row r="169" spans="1:22" x14ac:dyDescent="0.4">
      <c r="A169" s="26">
        <v>165</v>
      </c>
      <c r="B169" s="4" t="s">
        <v>3861</v>
      </c>
      <c r="C169" s="3" t="s">
        <v>3561</v>
      </c>
      <c r="D169" s="45" t="s">
        <v>2216</v>
      </c>
      <c r="E169" s="5" t="str">
        <f>VLOOKUP(D169,type2!C:D,2,0)</f>
        <v>บ.ศรีผ่องพานิชย์ (สงวนพงศ์)</v>
      </c>
      <c r="F169" s="5" t="str">
        <f>VLOOKUP(E169,type2!D:E,2,0)</f>
        <v>6 ถ.ประชาชื่น ต.ปากน้ำ อ.เมืองกระบี่ จ.กระบี่</v>
      </c>
      <c r="G169" s="4" t="s">
        <v>69</v>
      </c>
      <c r="H169" s="7">
        <v>0</v>
      </c>
      <c r="I169" s="46">
        <v>0</v>
      </c>
      <c r="J169" s="10">
        <v>6</v>
      </c>
      <c r="K169" s="46">
        <f t="shared" si="10"/>
        <v>21</v>
      </c>
      <c r="L169" s="46">
        <f t="shared" si="9"/>
        <v>1.4700000000000002</v>
      </c>
      <c r="M169" s="46">
        <f t="shared" si="11"/>
        <v>22.47</v>
      </c>
      <c r="N169" s="46">
        <v>1.47</v>
      </c>
      <c r="O169" s="46">
        <f t="shared" si="8"/>
        <v>22.47</v>
      </c>
      <c r="P169" s="46">
        <v>22.5</v>
      </c>
      <c r="Q169" s="57"/>
      <c r="R169" s="48"/>
      <c r="U169" s="52"/>
      <c r="V169" s="52"/>
    </row>
    <row r="170" spans="1:22" x14ac:dyDescent="0.4">
      <c r="A170" s="26">
        <v>166</v>
      </c>
      <c r="B170" s="4" t="s">
        <v>3861</v>
      </c>
      <c r="C170" s="3" t="s">
        <v>3562</v>
      </c>
      <c r="D170" s="45" t="s">
        <v>2219</v>
      </c>
      <c r="E170" s="5" t="str">
        <f>VLOOKUP(D170,type2!C:D,2,0)</f>
        <v>บ.ศรีผ่องพานิชย์ (ตัดผ้า อาร์ซี)</v>
      </c>
      <c r="F170" s="5" t="str">
        <f>VLOOKUP(E170,type2!D:E,2,0)</f>
        <v>8 ถ.ประชาชื่น ต.ปากน้ำ อ.เมืองกระบี่ จ.กระบี่</v>
      </c>
      <c r="G170" s="4" t="s">
        <v>69</v>
      </c>
      <c r="H170" s="7">
        <v>0</v>
      </c>
      <c r="I170" s="46">
        <v>0</v>
      </c>
      <c r="J170" s="10">
        <v>7</v>
      </c>
      <c r="K170" s="46">
        <f t="shared" si="10"/>
        <v>24.5</v>
      </c>
      <c r="L170" s="46">
        <f t="shared" si="9"/>
        <v>1.7150000000000001</v>
      </c>
      <c r="M170" s="46">
        <f t="shared" si="11"/>
        <v>26.220000000000002</v>
      </c>
      <c r="N170" s="46">
        <v>1.72</v>
      </c>
      <c r="O170" s="46">
        <f t="shared" si="8"/>
        <v>26.220000000000002</v>
      </c>
      <c r="P170" s="46">
        <v>26.25</v>
      </c>
      <c r="Q170" s="57"/>
      <c r="R170" s="48"/>
      <c r="S170" s="49"/>
      <c r="T170" s="49"/>
      <c r="U170" s="49"/>
      <c r="V170" s="49"/>
    </row>
    <row r="171" spans="1:22" x14ac:dyDescent="0.4">
      <c r="A171" s="26">
        <v>167</v>
      </c>
      <c r="B171" s="4" t="s">
        <v>3861</v>
      </c>
      <c r="C171" s="3" t="s">
        <v>3563</v>
      </c>
      <c r="D171" s="45" t="s">
        <v>2213</v>
      </c>
      <c r="E171" s="5" t="str">
        <f>VLOOKUP(D171,type2!C:D,2,0)</f>
        <v>บ.ศรีผ่องพานิชย์ (น.ส.ลัดดา)</v>
      </c>
      <c r="F171" s="5" t="str">
        <f>VLOOKUP(E171,type2!D:E,2,0)</f>
        <v>4 ถ.ประชาชื่น ต.ปากน้ำ อ.เมืองกระบี่ จ.กระบี่</v>
      </c>
      <c r="G171" s="4" t="s">
        <v>69</v>
      </c>
      <c r="H171" s="7">
        <v>0</v>
      </c>
      <c r="I171" s="46">
        <v>0</v>
      </c>
      <c r="J171" s="10">
        <v>93</v>
      </c>
      <c r="K171" s="46">
        <f t="shared" si="10"/>
        <v>325.5</v>
      </c>
      <c r="L171" s="46">
        <f t="shared" si="9"/>
        <v>22.785000000000004</v>
      </c>
      <c r="M171" s="46">
        <f t="shared" si="11"/>
        <v>348.28999999999996</v>
      </c>
      <c r="N171" s="46">
        <v>22.79</v>
      </c>
      <c r="O171" s="46">
        <f t="shared" si="8"/>
        <v>348.28999999999996</v>
      </c>
      <c r="P171" s="46">
        <v>348.5</v>
      </c>
      <c r="Q171" s="57"/>
      <c r="R171" s="48"/>
      <c r="S171" s="49"/>
      <c r="T171" s="49"/>
      <c r="U171" s="49"/>
      <c r="V171" s="49"/>
    </row>
    <row r="172" spans="1:22" x14ac:dyDescent="0.4">
      <c r="A172" s="26">
        <v>168</v>
      </c>
      <c r="B172" s="4" t="s">
        <v>3861</v>
      </c>
      <c r="C172" s="3" t="s">
        <v>3564</v>
      </c>
      <c r="D172" s="45" t="s">
        <v>2233</v>
      </c>
      <c r="E172" s="5" t="str">
        <f>VLOOKUP(D172,type2!C:D,2,0)</f>
        <v>นายบุญเวช ตันธนวัฒน์</v>
      </c>
      <c r="F172" s="5" t="str">
        <f>VLOOKUP(E172,type2!D:E,2,0)</f>
        <v>28 ถ.มหาราช ประชาชื่น ซ.4 ต.ปากน้ำ อ.เมืองกระบี่ จ.กระบี่</v>
      </c>
      <c r="G172" s="4" t="s">
        <v>3352</v>
      </c>
      <c r="H172" s="7">
        <v>24.5</v>
      </c>
      <c r="I172" s="46">
        <v>1.72</v>
      </c>
      <c r="J172" s="10">
        <v>12</v>
      </c>
      <c r="K172" s="46">
        <f t="shared" si="10"/>
        <v>42</v>
      </c>
      <c r="L172" s="46">
        <f t="shared" si="9"/>
        <v>2.9400000000000004</v>
      </c>
      <c r="M172" s="46">
        <f t="shared" si="11"/>
        <v>44.94</v>
      </c>
      <c r="N172" s="46">
        <v>4.66</v>
      </c>
      <c r="O172" s="46">
        <f t="shared" si="8"/>
        <v>71.16</v>
      </c>
      <c r="P172" s="46">
        <v>71.25</v>
      </c>
      <c r="Q172" s="57"/>
      <c r="R172" s="48"/>
      <c r="S172" s="49"/>
      <c r="T172" s="49"/>
      <c r="U172" s="49"/>
      <c r="V172" s="49"/>
    </row>
    <row r="173" spans="1:22" x14ac:dyDescent="0.4">
      <c r="A173" s="26">
        <v>169</v>
      </c>
      <c r="B173" s="4" t="s">
        <v>3861</v>
      </c>
      <c r="C173" s="3" t="s">
        <v>3565</v>
      </c>
      <c r="D173" s="45" t="s">
        <v>2230</v>
      </c>
      <c r="E173" s="5" t="str">
        <f>VLOOKUP(D173,type2!C:D,2,0)</f>
        <v>บ.ศรีผ่องพานิชย์ (เสริมสวยสมจิตร)</v>
      </c>
      <c r="F173" s="5" t="str">
        <f>VLOOKUP(E173,type2!D:E,2,0)</f>
        <v>25 ถ.ประชาชื่น ต.ปากน้ำ อ.เมืองกระบี่ จ.กระบี่</v>
      </c>
      <c r="G173" s="4" t="s">
        <v>69</v>
      </c>
      <c r="H173" s="7">
        <v>0</v>
      </c>
      <c r="I173" s="46">
        <v>0</v>
      </c>
      <c r="J173" s="10">
        <v>16</v>
      </c>
      <c r="K173" s="46">
        <f t="shared" si="10"/>
        <v>56</v>
      </c>
      <c r="L173" s="46">
        <f t="shared" si="9"/>
        <v>3.9200000000000004</v>
      </c>
      <c r="M173" s="46">
        <f t="shared" si="11"/>
        <v>59.92</v>
      </c>
      <c r="N173" s="46">
        <v>3.92</v>
      </c>
      <c r="O173" s="46">
        <f t="shared" si="8"/>
        <v>59.92</v>
      </c>
      <c r="P173" s="46">
        <v>60</v>
      </c>
      <c r="Q173" s="57"/>
      <c r="R173" s="48"/>
      <c r="S173" s="49"/>
      <c r="T173" s="49"/>
      <c r="U173" s="49"/>
      <c r="V173" s="49"/>
    </row>
    <row r="174" spans="1:22" x14ac:dyDescent="0.4">
      <c r="A174" s="26">
        <v>170</v>
      </c>
      <c r="B174" s="4" t="s">
        <v>3861</v>
      </c>
      <c r="C174" s="3" t="s">
        <v>3566</v>
      </c>
      <c r="D174" s="45" t="s">
        <v>2067</v>
      </c>
      <c r="E174" s="5" t="str">
        <f>VLOOKUP(D174,type2!C:D,2,0)</f>
        <v>นายโสภณ กสิณะโสภณ(บ.AIA)</v>
      </c>
      <c r="F174" s="5" t="str">
        <f>VLOOKUP(E174,type2!D:E,2,0)</f>
        <v>2 ถ.รื่นฤดี ต.ปากน้ำ อ.เมืองกระบี่ จ.กระบี่</v>
      </c>
      <c r="G174" s="4" t="s">
        <v>69</v>
      </c>
      <c r="H174" s="7">
        <v>0</v>
      </c>
      <c r="I174" s="46">
        <v>0</v>
      </c>
      <c r="J174" s="10">
        <v>9</v>
      </c>
      <c r="K174" s="46">
        <f t="shared" si="10"/>
        <v>31.5</v>
      </c>
      <c r="L174" s="46">
        <f t="shared" si="9"/>
        <v>2.2050000000000001</v>
      </c>
      <c r="M174" s="46">
        <f t="shared" si="11"/>
        <v>33.71</v>
      </c>
      <c r="N174" s="46">
        <v>2.21</v>
      </c>
      <c r="O174" s="46">
        <f t="shared" si="8"/>
        <v>33.71</v>
      </c>
      <c r="P174" s="46">
        <v>33.75</v>
      </c>
      <c r="Q174" s="57"/>
      <c r="R174" s="48"/>
      <c r="S174" s="49"/>
      <c r="T174" s="49"/>
      <c r="U174" s="49"/>
      <c r="V174" s="49"/>
    </row>
    <row r="175" spans="1:22" x14ac:dyDescent="0.4">
      <c r="A175" s="26">
        <v>171</v>
      </c>
      <c r="B175" s="4" t="s">
        <v>3861</v>
      </c>
      <c r="C175" s="3" t="s">
        <v>3567</v>
      </c>
      <c r="D175" s="45" t="s">
        <v>2088</v>
      </c>
      <c r="E175" s="5" t="str">
        <f>VLOOKUP(D175,type2!C:D,2,0)</f>
        <v>หจก.กสิณะ แอร์ซัพพลาย</v>
      </c>
      <c r="F175" s="5" t="str">
        <f>VLOOKUP(E175,type2!D:E,2,0)</f>
        <v>12 ถ.รื่นฤดี ต.ปากน้ำ อ.เมืองกระบี่ จ.กระบี่</v>
      </c>
      <c r="G175" s="4" t="s">
        <v>69</v>
      </c>
      <c r="H175" s="7">
        <v>0</v>
      </c>
      <c r="I175" s="46">
        <v>0</v>
      </c>
      <c r="J175" s="10">
        <v>13</v>
      </c>
      <c r="K175" s="46">
        <f t="shared" si="10"/>
        <v>45.5</v>
      </c>
      <c r="L175" s="46">
        <f t="shared" si="9"/>
        <v>3.1850000000000005</v>
      </c>
      <c r="M175" s="46">
        <f t="shared" si="11"/>
        <v>48.69</v>
      </c>
      <c r="N175" s="46">
        <v>3.19</v>
      </c>
      <c r="O175" s="46">
        <f t="shared" si="8"/>
        <v>48.69</v>
      </c>
      <c r="P175" s="46">
        <v>48.75</v>
      </c>
      <c r="Q175" s="57"/>
      <c r="R175" s="48"/>
      <c r="S175" s="49"/>
      <c r="T175" s="49"/>
      <c r="U175" s="49"/>
      <c r="V175" s="49"/>
    </row>
    <row r="176" spans="1:22" x14ac:dyDescent="0.4">
      <c r="A176" s="26">
        <v>172</v>
      </c>
      <c r="B176" s="4" t="s">
        <v>3861</v>
      </c>
      <c r="C176" s="3" t="s">
        <v>3568</v>
      </c>
      <c r="D176" s="45" t="s">
        <v>2100</v>
      </c>
      <c r="E176" s="5" t="str">
        <f>VLOOKUP(D176,type2!C:D,2,0)</f>
        <v>นายวิชัย ลิ้มวัฒนกูล (KL House)</v>
      </c>
      <c r="F176" s="5" t="str">
        <f>VLOOKUP(E176,type2!D:E,2,0)</f>
        <v>24-26 ถ.รื่นฤดี ต.ปากน้ำ อ.เมืองกระบี่ จ.กระบี่</v>
      </c>
      <c r="G176" s="4" t="s">
        <v>69</v>
      </c>
      <c r="H176" s="7">
        <v>0</v>
      </c>
      <c r="I176" s="46">
        <v>0</v>
      </c>
      <c r="J176" s="10">
        <v>20</v>
      </c>
      <c r="K176" s="46">
        <f t="shared" si="10"/>
        <v>70</v>
      </c>
      <c r="L176" s="46">
        <f t="shared" si="9"/>
        <v>4.9000000000000004</v>
      </c>
      <c r="M176" s="46">
        <f t="shared" si="11"/>
        <v>74.900000000000006</v>
      </c>
      <c r="N176" s="46">
        <v>4.9000000000000004</v>
      </c>
      <c r="O176" s="46">
        <f t="shared" si="8"/>
        <v>74.900000000000006</v>
      </c>
      <c r="P176" s="46">
        <v>75</v>
      </c>
      <c r="Q176" s="57"/>
      <c r="R176" s="48"/>
      <c r="S176" s="49"/>
      <c r="T176" s="49"/>
      <c r="U176" s="49"/>
      <c r="V176" s="49"/>
    </row>
    <row r="177" spans="1:22" x14ac:dyDescent="0.4">
      <c r="A177" s="26">
        <v>173</v>
      </c>
      <c r="B177" s="4" t="s">
        <v>3861</v>
      </c>
      <c r="C177" s="3" t="s">
        <v>3569</v>
      </c>
      <c r="D177" s="45" t="s">
        <v>2106</v>
      </c>
      <c r="E177" s="5" t="str">
        <f>VLOOKUP(D177,type2!C:D,2,0)</f>
        <v xml:space="preserve">นายวิชัย ลิ้มวัฒนากูล </v>
      </c>
      <c r="F177" s="5" t="str">
        <f>VLOOKUP(E177,type2!D:E,2,0)</f>
        <v>30 ถ.รื่นฤดี มหาราช ซ.2  ต.ปากน้ำ อ.เมืองกระบี่ จ.กระบี่</v>
      </c>
      <c r="G177" s="4" t="s">
        <v>3352</v>
      </c>
      <c r="H177" s="7">
        <v>192.5</v>
      </c>
      <c r="I177" s="46">
        <v>13.48</v>
      </c>
      <c r="J177" s="10">
        <v>58</v>
      </c>
      <c r="K177" s="46">
        <f t="shared" si="10"/>
        <v>203</v>
      </c>
      <c r="L177" s="46">
        <f t="shared" si="9"/>
        <v>14.21</v>
      </c>
      <c r="M177" s="46">
        <f t="shared" si="11"/>
        <v>217.21</v>
      </c>
      <c r="N177" s="46">
        <v>27.69</v>
      </c>
      <c r="O177" s="46">
        <f t="shared" si="8"/>
        <v>423.19000000000005</v>
      </c>
      <c r="P177" s="46">
        <v>423.25</v>
      </c>
      <c r="Q177" s="57"/>
      <c r="R177" s="48"/>
      <c r="S177" s="49"/>
      <c r="T177" s="49"/>
      <c r="U177" s="49"/>
      <c r="V177" s="49"/>
    </row>
    <row r="178" spans="1:22" x14ac:dyDescent="0.4">
      <c r="A178" s="26">
        <v>174</v>
      </c>
      <c r="B178" s="4" t="s">
        <v>3861</v>
      </c>
      <c r="C178" s="3" t="s">
        <v>3570</v>
      </c>
      <c r="D178" s="45" t="s">
        <v>197</v>
      </c>
      <c r="E178" s="5" t="str">
        <f>VLOOKUP(D178,type2!C:D,2,0)</f>
        <v>หจก.กระบี่เอกมอเตอร์</v>
      </c>
      <c r="F178" s="5" t="str">
        <f>VLOOKUP(E178,type2!D:E,2,0)</f>
        <v>16,18,20 ถ.มหาราช ต.ปากน้ำ อ.เมืองกระบี่ จ.กระบี่</v>
      </c>
      <c r="G178" s="4" t="s">
        <v>69</v>
      </c>
      <c r="H178" s="7">
        <v>0</v>
      </c>
      <c r="I178" s="46">
        <v>0</v>
      </c>
      <c r="J178" s="10">
        <v>12</v>
      </c>
      <c r="K178" s="46">
        <f t="shared" si="10"/>
        <v>42</v>
      </c>
      <c r="L178" s="46">
        <f t="shared" si="9"/>
        <v>2.9400000000000004</v>
      </c>
      <c r="M178" s="46">
        <f t="shared" si="11"/>
        <v>44.94</v>
      </c>
      <c r="N178" s="46">
        <v>2.94</v>
      </c>
      <c r="O178" s="46">
        <f t="shared" si="8"/>
        <v>44.94</v>
      </c>
      <c r="P178" s="46">
        <v>45</v>
      </c>
      <c r="Q178" s="57"/>
      <c r="R178" s="48"/>
      <c r="S178" s="49"/>
      <c r="T178" s="49"/>
      <c r="U178" s="49"/>
      <c r="V178" s="49"/>
    </row>
    <row r="179" spans="1:22" x14ac:dyDescent="0.4">
      <c r="A179" s="26">
        <v>175</v>
      </c>
      <c r="B179" s="4" t="s">
        <v>3861</v>
      </c>
      <c r="C179" s="3" t="s">
        <v>3571</v>
      </c>
      <c r="D179" s="45" t="s">
        <v>224</v>
      </c>
      <c r="E179" s="5" t="str">
        <f>VLOOKUP(D179,type2!C:D,2,0)</f>
        <v>พ.ญ.จันทร์ฉาย อร่ามรุ่งโรจน์</v>
      </c>
      <c r="F179" s="5" t="str">
        <f>VLOOKUP(E179,type2!D:E,2,0)</f>
        <v>28/11-12 ถ.มหาราช ต.ปากน้ำ อ.เมืองกระบี่ จ.กระบี่</v>
      </c>
      <c r="G179" s="4" t="s">
        <v>69</v>
      </c>
      <c r="H179" s="7">
        <v>0</v>
      </c>
      <c r="I179" s="46">
        <v>0</v>
      </c>
      <c r="J179" s="10">
        <v>60</v>
      </c>
      <c r="K179" s="46">
        <f t="shared" si="10"/>
        <v>210</v>
      </c>
      <c r="L179" s="46">
        <f t="shared" si="9"/>
        <v>14.700000000000001</v>
      </c>
      <c r="M179" s="46">
        <f t="shared" si="11"/>
        <v>224.7</v>
      </c>
      <c r="N179" s="46">
        <v>14.7</v>
      </c>
      <c r="O179" s="46">
        <f t="shared" si="8"/>
        <v>224.7</v>
      </c>
      <c r="P179" s="46">
        <v>224.75</v>
      </c>
      <c r="Q179" s="57"/>
      <c r="R179" s="48"/>
      <c r="S179" s="49"/>
      <c r="T179" s="49"/>
      <c r="U179" s="49"/>
      <c r="V179" s="49"/>
    </row>
    <row r="180" spans="1:22" x14ac:dyDescent="0.4">
      <c r="A180" s="26">
        <v>176</v>
      </c>
      <c r="B180" s="4" t="s">
        <v>3861</v>
      </c>
      <c r="C180" s="3" t="s">
        <v>3572</v>
      </c>
      <c r="D180" s="45" t="s">
        <v>3800</v>
      </c>
      <c r="E180" s="5" t="str">
        <f>VLOOKUP(D180,type2!C:D,2,0)</f>
        <v>นายชัชวาลย์ วณิชไพสิฐ</v>
      </c>
      <c r="F180" s="5" t="str">
        <f>VLOOKUP(E180,type2!D:E,2,0)</f>
        <v>48 ถ.มหาราช ถนนสายหลักระว่าง ซ.6 กับ ซ.4 ต.ปากน้ำ อ.เมืองกระบี่ จ.กระบี่</v>
      </c>
      <c r="G180" s="4" t="s">
        <v>69</v>
      </c>
      <c r="H180" s="7">
        <v>0</v>
      </c>
      <c r="I180" s="46">
        <v>0</v>
      </c>
      <c r="J180" s="10">
        <v>2</v>
      </c>
      <c r="K180" s="46">
        <f t="shared" si="10"/>
        <v>7</v>
      </c>
      <c r="L180" s="46">
        <f t="shared" si="9"/>
        <v>0.49000000000000005</v>
      </c>
      <c r="M180" s="46">
        <f t="shared" si="11"/>
        <v>7.49</v>
      </c>
      <c r="N180" s="46">
        <v>0.49</v>
      </c>
      <c r="O180" s="46">
        <f t="shared" si="8"/>
        <v>7.49</v>
      </c>
      <c r="P180" s="46">
        <v>7.5</v>
      </c>
      <c r="Q180" s="57"/>
      <c r="R180" s="48"/>
      <c r="S180" s="49"/>
      <c r="T180" s="49"/>
      <c r="U180" s="49"/>
      <c r="V180" s="49"/>
    </row>
    <row r="181" spans="1:22" x14ac:dyDescent="0.4">
      <c r="A181" s="26">
        <v>177</v>
      </c>
      <c r="B181" s="4" t="s">
        <v>3861</v>
      </c>
      <c r="C181" s="3" t="s">
        <v>3573</v>
      </c>
      <c r="D181" s="45" t="s">
        <v>278</v>
      </c>
      <c r="E181" s="5" t="str">
        <f>VLOOKUP(D181,type2!C:D,2,0)</f>
        <v>นางคนึงนิตย์ ชัยสวัสดิ์ (เอกภัณฑ์)</v>
      </c>
      <c r="F181" s="5" t="str">
        <f>VLOOKUP(E181,type2!D:E,2,0)</f>
        <v>54 ถ.มหาราช ต.ปากน้ำ อ.เมืองกระบี่ จ.กระบี่</v>
      </c>
      <c r="G181" s="4" t="s">
        <v>69</v>
      </c>
      <c r="H181" s="7">
        <v>0</v>
      </c>
      <c r="I181" s="46">
        <v>0</v>
      </c>
      <c r="J181" s="10">
        <v>2</v>
      </c>
      <c r="K181" s="46">
        <f t="shared" si="10"/>
        <v>7</v>
      </c>
      <c r="L181" s="46">
        <f t="shared" si="9"/>
        <v>0.49000000000000005</v>
      </c>
      <c r="M181" s="46">
        <f t="shared" si="11"/>
        <v>7.49</v>
      </c>
      <c r="N181" s="46">
        <v>0.49</v>
      </c>
      <c r="O181" s="46">
        <f t="shared" si="8"/>
        <v>7.49</v>
      </c>
      <c r="P181" s="46">
        <v>7.5</v>
      </c>
      <c r="Q181" s="57"/>
      <c r="R181" s="48"/>
      <c r="S181" s="49"/>
      <c r="T181" s="49"/>
      <c r="U181" s="49"/>
      <c r="V181" s="49"/>
    </row>
    <row r="182" spans="1:22" x14ac:dyDescent="0.4">
      <c r="A182" s="26">
        <v>178</v>
      </c>
      <c r="B182" s="4" t="s">
        <v>3861</v>
      </c>
      <c r="C182" s="3" t="s">
        <v>3574</v>
      </c>
      <c r="D182" s="45" t="s">
        <v>291</v>
      </c>
      <c r="E182" s="5" t="str">
        <f>VLOOKUP(D182,type2!C:D,2,0)</f>
        <v>ร้านติ๋มบูติค</v>
      </c>
      <c r="F182" s="5" t="str">
        <f>VLOOKUP(E182,type2!D:E,2,0)</f>
        <v>58 ถ.มหาราช ต.ปากน้ำ อ.เมืองกระบี่ จ.กระบี่</v>
      </c>
      <c r="G182" s="4" t="s">
        <v>69</v>
      </c>
      <c r="H182" s="7">
        <v>0</v>
      </c>
      <c r="I182" s="46">
        <v>0</v>
      </c>
      <c r="J182" s="10">
        <v>13</v>
      </c>
      <c r="K182" s="46">
        <f t="shared" si="10"/>
        <v>45.5</v>
      </c>
      <c r="L182" s="46">
        <f t="shared" si="9"/>
        <v>3.1850000000000005</v>
      </c>
      <c r="M182" s="46">
        <f t="shared" si="11"/>
        <v>48.69</v>
      </c>
      <c r="N182" s="46">
        <v>3.19</v>
      </c>
      <c r="O182" s="46">
        <f t="shared" si="8"/>
        <v>48.69</v>
      </c>
      <c r="P182" s="46">
        <v>48.75</v>
      </c>
      <c r="Q182" s="57"/>
      <c r="R182" s="48"/>
      <c r="S182" s="49"/>
      <c r="T182" s="49"/>
      <c r="U182" s="49"/>
      <c r="V182" s="49"/>
    </row>
    <row r="183" spans="1:22" x14ac:dyDescent="0.4">
      <c r="A183" s="26">
        <v>179</v>
      </c>
      <c r="B183" s="4" t="s">
        <v>3861</v>
      </c>
      <c r="C183" s="3" t="s">
        <v>3575</v>
      </c>
      <c r="D183" s="45" t="s">
        <v>326</v>
      </c>
      <c r="E183" s="5" t="str">
        <f>VLOOKUP(D183,type2!C:D,2,0)</f>
        <v>นายศุภทัต อภิรติธรรม (อินเนอร์สปอร์ต)</v>
      </c>
      <c r="F183" s="5" t="str">
        <f>VLOOKUP(E183,type2!D:E,2,0)</f>
        <v>74 ถ.มหาราช ต.ปากน้ำ อ.เมืองกระบี่ จ.กระบี่</v>
      </c>
      <c r="G183" s="4" t="s">
        <v>69</v>
      </c>
      <c r="H183" s="7">
        <v>0</v>
      </c>
      <c r="I183" s="46">
        <v>0</v>
      </c>
      <c r="J183" s="10">
        <v>4</v>
      </c>
      <c r="K183" s="46">
        <f t="shared" si="10"/>
        <v>14</v>
      </c>
      <c r="L183" s="46">
        <f t="shared" si="9"/>
        <v>0.98000000000000009</v>
      </c>
      <c r="M183" s="46">
        <f t="shared" si="11"/>
        <v>14.98</v>
      </c>
      <c r="N183" s="46">
        <v>0.98</v>
      </c>
      <c r="O183" s="46">
        <f t="shared" si="8"/>
        <v>14.98</v>
      </c>
      <c r="P183" s="46">
        <v>15</v>
      </c>
      <c r="Q183" s="57"/>
      <c r="R183" s="48"/>
      <c r="S183" s="49"/>
      <c r="T183" s="49"/>
      <c r="U183" s="49"/>
      <c r="V183" s="49"/>
    </row>
    <row r="184" spans="1:22" x14ac:dyDescent="0.4">
      <c r="A184" s="26">
        <v>180</v>
      </c>
      <c r="B184" s="4" t="s">
        <v>3861</v>
      </c>
      <c r="C184" s="3" t="s">
        <v>3576</v>
      </c>
      <c r="D184" s="45" t="s">
        <v>318</v>
      </c>
      <c r="E184" s="5" t="str">
        <f>VLOOKUP(D184,type2!C:D,2,0)</f>
        <v>นายจำลอง เชษฐเผาพันธ์(ร้านทองมหาราช)</v>
      </c>
      <c r="F184" s="5" t="str">
        <f>VLOOKUP(E184,type2!D:E,2,0)</f>
        <v>72 ถ.มหาราช ต.ปากน้ำ อ.เมืองกระบี่ จ.กระบี่</v>
      </c>
      <c r="G184" s="4" t="s">
        <v>69</v>
      </c>
      <c r="H184" s="7">
        <v>0</v>
      </c>
      <c r="I184" s="46">
        <v>0</v>
      </c>
      <c r="J184" s="10">
        <v>26</v>
      </c>
      <c r="K184" s="46">
        <f t="shared" si="10"/>
        <v>91</v>
      </c>
      <c r="L184" s="46">
        <f t="shared" si="9"/>
        <v>6.370000000000001</v>
      </c>
      <c r="M184" s="46">
        <f t="shared" si="11"/>
        <v>97.37</v>
      </c>
      <c r="N184" s="46">
        <v>6.37</v>
      </c>
      <c r="O184" s="46">
        <f t="shared" si="8"/>
        <v>97.37</v>
      </c>
      <c r="P184" s="46">
        <v>97.5</v>
      </c>
      <c r="Q184" s="57"/>
      <c r="R184" s="48"/>
      <c r="S184" s="49"/>
      <c r="T184" s="49"/>
      <c r="U184" s="49"/>
      <c r="V184" s="49"/>
    </row>
    <row r="185" spans="1:22" x14ac:dyDescent="0.4">
      <c r="A185" s="26">
        <v>181</v>
      </c>
      <c r="B185" s="4" t="s">
        <v>3861</v>
      </c>
      <c r="C185" s="3" t="s">
        <v>3577</v>
      </c>
      <c r="D185" s="45" t="s">
        <v>356</v>
      </c>
      <c r="E185" s="5" t="str">
        <f>VLOOKUP(D185,type2!C:D,2,0)</f>
        <v>หจก.กระบี่ไพศาลลิสซิ่ง</v>
      </c>
      <c r="F185" s="5" t="str">
        <f>VLOOKUP(E185,type2!D:E,2,0)</f>
        <v>88/4 ถ.มหาราช ต.ปากน้ำ อ.เมืองกระบี่ จ.กระบี่</v>
      </c>
      <c r="G185" s="4" t="s">
        <v>69</v>
      </c>
      <c r="H185" s="7">
        <v>0</v>
      </c>
      <c r="I185" s="46">
        <v>0</v>
      </c>
      <c r="J185" s="10">
        <v>57</v>
      </c>
      <c r="K185" s="46">
        <f t="shared" si="10"/>
        <v>199.5</v>
      </c>
      <c r="L185" s="46">
        <f t="shared" si="9"/>
        <v>13.965000000000002</v>
      </c>
      <c r="M185" s="46">
        <f t="shared" si="11"/>
        <v>213.47</v>
      </c>
      <c r="N185" s="46">
        <v>13.97</v>
      </c>
      <c r="O185" s="46">
        <f t="shared" si="8"/>
        <v>213.47</v>
      </c>
      <c r="P185" s="46">
        <v>213.5</v>
      </c>
      <c r="Q185" s="57"/>
      <c r="R185" s="48"/>
      <c r="S185" s="49"/>
      <c r="T185" s="49"/>
      <c r="U185" s="49"/>
      <c r="V185" s="49"/>
    </row>
    <row r="186" spans="1:22" x14ac:dyDescent="0.4">
      <c r="A186" s="26">
        <v>182</v>
      </c>
      <c r="B186" s="4" t="s">
        <v>3861</v>
      </c>
      <c r="C186" s="3" t="s">
        <v>3578</v>
      </c>
      <c r="D186" s="45" t="s">
        <v>401</v>
      </c>
      <c r="E186" s="5" t="str">
        <f>VLOOKUP(D186,type2!C:D,2,0)</f>
        <v>บริษัทกระบี่ประดิษฐ์เทรดดิ้งจำกัด</v>
      </c>
      <c r="F186" s="5" t="str">
        <f>VLOOKUP(E186,type2!D:E,2,0)</f>
        <v>90/16 ถ.มหาราช ต.ปากน้ำ อ.เมืองกระบี่ จ.กระบี่</v>
      </c>
      <c r="G186" s="4" t="s">
        <v>69</v>
      </c>
      <c r="H186" s="7">
        <v>0</v>
      </c>
      <c r="I186" s="46">
        <v>0</v>
      </c>
      <c r="J186" s="10">
        <v>29</v>
      </c>
      <c r="K186" s="46">
        <f t="shared" si="10"/>
        <v>101.5</v>
      </c>
      <c r="L186" s="46">
        <f t="shared" si="9"/>
        <v>7.1050000000000004</v>
      </c>
      <c r="M186" s="46">
        <f t="shared" si="11"/>
        <v>108.61</v>
      </c>
      <c r="N186" s="46">
        <v>7.11</v>
      </c>
      <c r="O186" s="46">
        <f t="shared" si="8"/>
        <v>108.61</v>
      </c>
      <c r="P186" s="46">
        <v>108.75</v>
      </c>
      <c r="Q186" s="57"/>
      <c r="R186" s="48"/>
      <c r="S186" s="49"/>
      <c r="T186" s="49"/>
      <c r="U186" s="49"/>
      <c r="V186" s="49"/>
    </row>
    <row r="187" spans="1:22" x14ac:dyDescent="0.4">
      <c r="A187" s="26">
        <v>183</v>
      </c>
      <c r="B187" s="4" t="s">
        <v>3861</v>
      </c>
      <c r="C187" s="3" t="s">
        <v>3579</v>
      </c>
      <c r="D187" s="45" t="s">
        <v>404</v>
      </c>
      <c r="E187" s="5" t="str">
        <f>VLOOKUP(D187,type2!C:D,2,0)</f>
        <v>นายสามารถ ไหมแก้ว</v>
      </c>
      <c r="F187" s="5" t="str">
        <f>VLOOKUP(E187,type2!D:E,2,0)</f>
        <v>90/17 ถ.มหาราช ต.ปากน้ำ อ.เมืองกระบี่ จ.กระบี่</v>
      </c>
      <c r="G187" s="4" t="s">
        <v>69</v>
      </c>
      <c r="H187" s="7">
        <v>0</v>
      </c>
      <c r="I187" s="46">
        <v>0</v>
      </c>
      <c r="J187" s="10">
        <v>63</v>
      </c>
      <c r="K187" s="46">
        <f t="shared" si="10"/>
        <v>220.5</v>
      </c>
      <c r="L187" s="46">
        <f t="shared" si="9"/>
        <v>15.435000000000002</v>
      </c>
      <c r="M187" s="46">
        <f t="shared" si="11"/>
        <v>235.94</v>
      </c>
      <c r="N187" s="46">
        <v>15.44</v>
      </c>
      <c r="O187" s="46">
        <f t="shared" si="8"/>
        <v>235.94</v>
      </c>
      <c r="P187" s="46">
        <v>236</v>
      </c>
      <c r="Q187" s="57"/>
      <c r="R187" s="48"/>
      <c r="S187" s="49"/>
      <c r="T187" s="49"/>
      <c r="U187" s="49"/>
      <c r="V187" s="49"/>
    </row>
    <row r="188" spans="1:22" x14ac:dyDescent="0.4">
      <c r="A188" s="26">
        <v>184</v>
      </c>
      <c r="B188" s="4" t="s">
        <v>3861</v>
      </c>
      <c r="C188" s="3" t="s">
        <v>3580</v>
      </c>
      <c r="D188" s="45" t="s">
        <v>1377</v>
      </c>
      <c r="E188" s="5" t="str">
        <f>VLOOKUP(D188,type2!C:D,2,0)</f>
        <v>นางนานิตย์ หมื่นหนู</v>
      </c>
      <c r="F188" s="5" t="s">
        <v>1378</v>
      </c>
      <c r="G188" s="4" t="s">
        <v>69</v>
      </c>
      <c r="H188" s="7">
        <v>0</v>
      </c>
      <c r="I188" s="46">
        <v>0</v>
      </c>
      <c r="J188" s="10">
        <v>9</v>
      </c>
      <c r="K188" s="46">
        <f t="shared" si="10"/>
        <v>31.5</v>
      </c>
      <c r="L188" s="46">
        <f t="shared" si="9"/>
        <v>2.2050000000000001</v>
      </c>
      <c r="M188" s="46">
        <f t="shared" si="11"/>
        <v>33.71</v>
      </c>
      <c r="N188" s="46">
        <v>2.21</v>
      </c>
      <c r="O188" s="46">
        <f t="shared" si="8"/>
        <v>33.71</v>
      </c>
      <c r="P188" s="46">
        <v>33.75</v>
      </c>
      <c r="Q188" s="57"/>
      <c r="R188" s="48"/>
      <c r="S188" s="49"/>
      <c r="T188" s="49"/>
      <c r="U188" s="49"/>
      <c r="V188" s="49"/>
    </row>
    <row r="189" spans="1:22" x14ac:dyDescent="0.4">
      <c r="A189" s="26">
        <v>185</v>
      </c>
      <c r="B189" s="4" t="s">
        <v>3861</v>
      </c>
      <c r="C189" s="3" t="s">
        <v>3581</v>
      </c>
      <c r="D189" s="45" t="s">
        <v>240</v>
      </c>
      <c r="E189" s="5" t="str">
        <f>VLOOKUP(D189,type2!C:D,2,0)</f>
        <v>บริษัท กระบี่รวมทุน จำกัด</v>
      </c>
      <c r="F189" s="5" t="s">
        <v>3863</v>
      </c>
      <c r="G189" s="4" t="s">
        <v>69</v>
      </c>
      <c r="H189" s="7">
        <v>0</v>
      </c>
      <c r="I189" s="46">
        <v>0</v>
      </c>
      <c r="J189" s="10">
        <v>21</v>
      </c>
      <c r="K189" s="46">
        <f t="shared" si="10"/>
        <v>73.5</v>
      </c>
      <c r="L189" s="46">
        <f t="shared" si="9"/>
        <v>5.1450000000000005</v>
      </c>
      <c r="M189" s="46">
        <f t="shared" si="11"/>
        <v>78.650000000000006</v>
      </c>
      <c r="N189" s="46">
        <v>5.15</v>
      </c>
      <c r="O189" s="46">
        <f t="shared" si="8"/>
        <v>78.650000000000006</v>
      </c>
      <c r="P189" s="46">
        <v>78.75</v>
      </c>
      <c r="Q189" s="57"/>
      <c r="R189" s="48"/>
      <c r="S189" s="49"/>
      <c r="T189" s="49"/>
      <c r="U189" s="49"/>
      <c r="V189" s="49"/>
    </row>
    <row r="190" spans="1:22" x14ac:dyDescent="0.4">
      <c r="A190" s="26">
        <v>186</v>
      </c>
      <c r="B190" s="4" t="s">
        <v>3861</v>
      </c>
      <c r="C190" s="3" t="s">
        <v>3582</v>
      </c>
      <c r="D190" s="45" t="s">
        <v>259</v>
      </c>
      <c r="E190" s="5" t="str">
        <f>VLOOKUP(D190,type2!C:D,2,0)</f>
        <v>หจก.กระบี่ลิซซิ่ง (กระบี่รวมทุน)</v>
      </c>
      <c r="F190" s="5" t="str">
        <f>VLOOKUP(E190,type2!D:E,2,0)</f>
        <v>49 ถ.มหาราช ต.ปากน้ำ อ.เมืองกระบี่ จ.กระบี่</v>
      </c>
      <c r="G190" s="4" t="s">
        <v>69</v>
      </c>
      <c r="H190" s="7">
        <v>0</v>
      </c>
      <c r="I190" s="46">
        <v>0</v>
      </c>
      <c r="J190" s="10">
        <v>42</v>
      </c>
      <c r="K190" s="46">
        <f t="shared" si="10"/>
        <v>147</v>
      </c>
      <c r="L190" s="46">
        <f t="shared" si="9"/>
        <v>10.290000000000001</v>
      </c>
      <c r="M190" s="46">
        <f t="shared" si="11"/>
        <v>157.29</v>
      </c>
      <c r="N190" s="46">
        <v>10.29</v>
      </c>
      <c r="O190" s="46">
        <f>H190+M190+I190</f>
        <v>157.29</v>
      </c>
      <c r="P190" s="46">
        <v>157.5</v>
      </c>
      <c r="Q190" s="57"/>
      <c r="R190" s="48"/>
      <c r="S190" s="53"/>
      <c r="T190" s="53"/>
      <c r="U190" s="53"/>
      <c r="V190" s="53"/>
    </row>
    <row r="191" spans="1:22" x14ac:dyDescent="0.4">
      <c r="A191" s="26">
        <v>187</v>
      </c>
      <c r="B191" s="4" t="s">
        <v>3861</v>
      </c>
      <c r="C191" s="3" t="s">
        <v>3583</v>
      </c>
      <c r="D191" s="45" t="s">
        <v>242</v>
      </c>
      <c r="E191" s="5" t="str">
        <f>VLOOKUP(D191,type2!C:D,2,0)</f>
        <v>บริษัท กระบี่รวมทุน จำกัด</v>
      </c>
      <c r="F191" s="5" t="str">
        <f>VLOOKUP(E191,type2!D:E,2,0)</f>
        <v>35 ถ.มหาราช ต.ปากน้ำ อ.เมืองกระบี่ จ.กระบี่</v>
      </c>
      <c r="G191" s="4" t="s">
        <v>69</v>
      </c>
      <c r="H191" s="7">
        <v>0</v>
      </c>
      <c r="I191" s="46">
        <v>0</v>
      </c>
      <c r="J191" s="10">
        <v>81</v>
      </c>
      <c r="K191" s="46">
        <f t="shared" si="10"/>
        <v>283.5</v>
      </c>
      <c r="L191" s="46">
        <f t="shared" si="9"/>
        <v>19.845000000000002</v>
      </c>
      <c r="M191" s="46">
        <f t="shared" si="11"/>
        <v>303.34999999999997</v>
      </c>
      <c r="N191" s="46">
        <v>19.850000000000001</v>
      </c>
      <c r="O191" s="46">
        <f t="shared" si="8"/>
        <v>303.34999999999997</v>
      </c>
      <c r="P191" s="46">
        <v>303.5</v>
      </c>
      <c r="Q191" s="57"/>
      <c r="R191" s="48"/>
      <c r="S191" s="49"/>
      <c r="T191" s="49"/>
      <c r="U191" s="49"/>
      <c r="V191" s="49"/>
    </row>
    <row r="192" spans="1:22" x14ac:dyDescent="0.4">
      <c r="A192" s="26">
        <v>188</v>
      </c>
      <c r="B192" s="4" t="s">
        <v>3861</v>
      </c>
      <c r="C192" s="3" t="s">
        <v>3584</v>
      </c>
      <c r="D192" s="45" t="s">
        <v>252</v>
      </c>
      <c r="E192" s="5" t="str">
        <f>VLOOKUP(D192,type2!C:D,2,0)</f>
        <v>นายวัฒนชัย วะรินทร์อิน (ออมทองการแว่น)</v>
      </c>
      <c r="F192" s="5" t="str">
        <f>VLOOKUP(E192,type2!D:E,2,0)</f>
        <v>46 ถ.มหาราช ต.ปากน้ำ อ.เมืองกระบี่ จ.กระบี่</v>
      </c>
      <c r="G192" s="4" t="s">
        <v>3352</v>
      </c>
      <c r="H192" s="7">
        <v>87.5</v>
      </c>
      <c r="I192" s="46">
        <v>6.13</v>
      </c>
      <c r="J192" s="10">
        <v>25</v>
      </c>
      <c r="K192" s="46">
        <f t="shared" si="10"/>
        <v>87.5</v>
      </c>
      <c r="L192" s="46">
        <f t="shared" si="9"/>
        <v>6.1250000000000009</v>
      </c>
      <c r="M192" s="46">
        <f t="shared" si="11"/>
        <v>93.63000000000001</v>
      </c>
      <c r="N192" s="46">
        <v>12.26</v>
      </c>
      <c r="O192" s="46">
        <f t="shared" si="8"/>
        <v>187.26</v>
      </c>
      <c r="P192" s="46">
        <v>187.5</v>
      </c>
      <c r="Q192" s="57"/>
      <c r="R192" s="48"/>
      <c r="S192" s="52">
        <f>SUM(N163:N192)</f>
        <v>225.51</v>
      </c>
      <c r="T192" s="52">
        <f>SUM(O163:O192)</f>
        <v>3445.51</v>
      </c>
      <c r="U192" s="52">
        <f>SUM(P163:P192)</f>
        <v>3448</v>
      </c>
      <c r="V192" s="51">
        <v>3448</v>
      </c>
    </row>
    <row r="193" spans="1:22" x14ac:dyDescent="0.4">
      <c r="A193" s="26">
        <v>189</v>
      </c>
      <c r="B193" s="4" t="s">
        <v>3862</v>
      </c>
      <c r="C193" s="3" t="s">
        <v>3585</v>
      </c>
      <c r="D193" s="45" t="s">
        <v>1678</v>
      </c>
      <c r="E193" s="5" t="str">
        <f>VLOOKUP(D193,type2!C:D,2,0)</f>
        <v>นายประหยัด ทองเกิด</v>
      </c>
      <c r="F193" s="5" t="str">
        <f>VLOOKUP(E193,type2!D:E,2,0)</f>
        <v>20/1 ถ.เจ้าฟ้า ต.ปากน้ำ อ.เมืองกระบี่ จ.กระบี่</v>
      </c>
      <c r="G193" s="4" t="s">
        <v>69</v>
      </c>
      <c r="H193" s="7">
        <v>0</v>
      </c>
      <c r="I193" s="46">
        <v>0</v>
      </c>
      <c r="J193" s="10">
        <v>71</v>
      </c>
      <c r="K193" s="46">
        <f t="shared" si="10"/>
        <v>248.5</v>
      </c>
      <c r="L193" s="46">
        <f t="shared" si="9"/>
        <v>17.395000000000003</v>
      </c>
      <c r="M193" s="46">
        <f t="shared" si="11"/>
        <v>265.89999999999998</v>
      </c>
      <c r="N193" s="46">
        <v>17.399999999999999</v>
      </c>
      <c r="O193" s="46">
        <f t="shared" si="8"/>
        <v>265.89999999999998</v>
      </c>
      <c r="P193" s="46">
        <v>266</v>
      </c>
      <c r="Q193" s="57"/>
      <c r="R193" s="48"/>
      <c r="S193" s="49"/>
      <c r="T193" s="49"/>
      <c r="U193" s="49"/>
      <c r="V193" s="49"/>
    </row>
    <row r="194" spans="1:22" x14ac:dyDescent="0.4">
      <c r="A194" s="26">
        <v>190</v>
      </c>
      <c r="B194" s="4" t="s">
        <v>3862</v>
      </c>
      <c r="C194" s="3" t="s">
        <v>3586</v>
      </c>
      <c r="D194" s="45" t="s">
        <v>113</v>
      </c>
      <c r="E194" s="5" t="str">
        <f>VLOOKUP(D194,type2!C:D,2,0)</f>
        <v>นายสมศักดิ์ ผิวเหลือง</v>
      </c>
      <c r="F194" s="5" t="str">
        <f>VLOOKUP(E194,type2!D:E,2,0)</f>
        <v>11 ถ.มหาราช ซ.9 ต.ปากน้ำ อ.เมืองกระบี่ จ.กระบี่</v>
      </c>
      <c r="G194" s="4" t="s">
        <v>69</v>
      </c>
      <c r="H194" s="7">
        <v>0</v>
      </c>
      <c r="I194" s="46">
        <v>0</v>
      </c>
      <c r="J194" s="10">
        <v>9</v>
      </c>
      <c r="K194" s="46">
        <f t="shared" si="10"/>
        <v>31.5</v>
      </c>
      <c r="L194" s="46">
        <f t="shared" si="9"/>
        <v>2.2050000000000001</v>
      </c>
      <c r="M194" s="46">
        <f t="shared" si="11"/>
        <v>33.71</v>
      </c>
      <c r="N194" s="46">
        <v>2.21</v>
      </c>
      <c r="O194" s="46">
        <f t="shared" si="8"/>
        <v>33.71</v>
      </c>
      <c r="P194" s="46">
        <v>33.75</v>
      </c>
      <c r="Q194" s="57"/>
      <c r="R194" s="48"/>
      <c r="S194" s="49"/>
      <c r="T194" s="49"/>
      <c r="U194" s="49"/>
      <c r="V194" s="49"/>
    </row>
    <row r="195" spans="1:22" x14ac:dyDescent="0.4">
      <c r="A195" s="26">
        <v>191</v>
      </c>
      <c r="B195" s="4" t="s">
        <v>3862</v>
      </c>
      <c r="C195" s="3" t="s">
        <v>3587</v>
      </c>
      <c r="D195" s="45" t="s">
        <v>116</v>
      </c>
      <c r="E195" s="5" t="str">
        <f>VLOOKUP(D195,type2!C:D,2,0)</f>
        <v>นายเสวต วงศ์กูล</v>
      </c>
      <c r="F195" s="5" t="str">
        <f>VLOOKUP(E195,type2!D:E,2,0)</f>
        <v>19 ถ.มหาราช ซ.9  ต.ปากน้ำ อ.เมืองกระบี่ จ.กระบี่</v>
      </c>
      <c r="G195" s="4" t="s">
        <v>69</v>
      </c>
      <c r="H195" s="7">
        <v>0</v>
      </c>
      <c r="I195" s="46">
        <v>0</v>
      </c>
      <c r="J195" s="10">
        <v>57</v>
      </c>
      <c r="K195" s="46">
        <f t="shared" si="10"/>
        <v>199.5</v>
      </c>
      <c r="L195" s="46">
        <f t="shared" si="9"/>
        <v>13.965000000000002</v>
      </c>
      <c r="M195" s="46">
        <f t="shared" si="11"/>
        <v>213.47</v>
      </c>
      <c r="N195" s="46">
        <v>13.97</v>
      </c>
      <c r="O195" s="46">
        <f t="shared" si="8"/>
        <v>213.47</v>
      </c>
      <c r="P195" s="46">
        <v>213.5</v>
      </c>
      <c r="Q195" s="57"/>
      <c r="R195" s="48"/>
      <c r="S195" s="49"/>
      <c r="T195" s="49"/>
      <c r="U195" s="49"/>
      <c r="V195" s="49"/>
    </row>
    <row r="196" spans="1:22" x14ac:dyDescent="0.4">
      <c r="A196" s="26">
        <v>192</v>
      </c>
      <c r="B196" s="4" t="s">
        <v>3862</v>
      </c>
      <c r="C196" s="3" t="s">
        <v>3588</v>
      </c>
      <c r="D196" s="45" t="s">
        <v>107</v>
      </c>
      <c r="E196" s="5" t="str">
        <f>VLOOKUP(D196,type2!C:D,2,0)</f>
        <v>บริษัท ซีพีเอฟเทรดดิ้ง จำกัด เลขที่ผู้เสียภาษีอากร 01055431128605</v>
      </c>
      <c r="F196" s="5" t="str">
        <f>VLOOKUP(E196,type2!D:E,2,0)</f>
        <v>3 ถ.มหาราช ซ.9  ต.ปากน้ำ อ.เมืองกระบี่ จ.กระบี่ (สาขา 310)</v>
      </c>
      <c r="G196" s="4" t="s">
        <v>69</v>
      </c>
      <c r="H196" s="7">
        <v>0</v>
      </c>
      <c r="I196" s="46">
        <v>0</v>
      </c>
      <c r="J196" s="10">
        <v>11</v>
      </c>
      <c r="K196" s="46">
        <f t="shared" si="10"/>
        <v>38.5</v>
      </c>
      <c r="L196" s="46">
        <f t="shared" si="9"/>
        <v>2.6950000000000003</v>
      </c>
      <c r="M196" s="46">
        <f t="shared" si="11"/>
        <v>41.199999999999996</v>
      </c>
      <c r="N196" s="46">
        <v>2.7</v>
      </c>
      <c r="O196" s="46">
        <f t="shared" si="8"/>
        <v>41.199999999999996</v>
      </c>
      <c r="P196" s="46">
        <v>41.25</v>
      </c>
      <c r="Q196" s="57"/>
      <c r="R196" s="48"/>
      <c r="S196" s="49"/>
      <c r="T196" s="49"/>
      <c r="U196" s="49"/>
      <c r="V196" s="49"/>
    </row>
    <row r="197" spans="1:22" x14ac:dyDescent="0.4">
      <c r="A197" s="26">
        <v>193</v>
      </c>
      <c r="B197" s="4" t="s">
        <v>3862</v>
      </c>
      <c r="C197" s="3" t="s">
        <v>3589</v>
      </c>
      <c r="D197" s="45" t="s">
        <v>98</v>
      </c>
      <c r="E197" s="5" t="str">
        <f>VLOOKUP(D197,type2!C:D,2,0)</f>
        <v>น.ส.ลดาวัลย์ ช่วยชาติ</v>
      </c>
      <c r="F197" s="5" t="str">
        <f>VLOOKUP(E197,type2!D:E,2,0)</f>
        <v>51 ถ.มหาราช ซ.7 ต.ปากน้ำ อ.เมืองกระบี่ จ.กระบี่</v>
      </c>
      <c r="G197" s="4" t="s">
        <v>69</v>
      </c>
      <c r="H197" s="7">
        <v>0</v>
      </c>
      <c r="I197" s="46">
        <v>0</v>
      </c>
      <c r="J197" s="10">
        <v>66</v>
      </c>
      <c r="K197" s="46">
        <f t="shared" si="10"/>
        <v>231</v>
      </c>
      <c r="L197" s="46">
        <f t="shared" si="9"/>
        <v>16.170000000000002</v>
      </c>
      <c r="M197" s="46">
        <f t="shared" si="11"/>
        <v>247.17</v>
      </c>
      <c r="N197" s="46">
        <v>16.170000000000002</v>
      </c>
      <c r="O197" s="46">
        <f t="shared" si="8"/>
        <v>247.17</v>
      </c>
      <c r="P197" s="46">
        <v>247.25</v>
      </c>
      <c r="Q197" s="57"/>
      <c r="R197" s="48"/>
      <c r="S197" s="49"/>
      <c r="T197" s="49"/>
      <c r="U197" s="49"/>
      <c r="V197" s="49"/>
    </row>
    <row r="198" spans="1:22" x14ac:dyDescent="0.4">
      <c r="A198" s="26">
        <v>194</v>
      </c>
      <c r="B198" s="4" t="s">
        <v>3862</v>
      </c>
      <c r="C198" s="3" t="s">
        <v>3590</v>
      </c>
      <c r="D198" s="45" t="s">
        <v>89</v>
      </c>
      <c r="E198" s="5" t="str">
        <f>VLOOKUP(D198,type2!C:D,2,0)</f>
        <v>นายนพดล ผลึกเพ็ชร์</v>
      </c>
      <c r="F198" s="5" t="str">
        <f>VLOOKUP(E198,type2!D:E,2,0)</f>
        <v>27 ถ.มหาราช ซ.7 ต.ปากน้ำ อ.เมืองกระบี่ จ.กระบี่</v>
      </c>
      <c r="G198" s="4" t="s">
        <v>69</v>
      </c>
      <c r="H198" s="7">
        <v>0</v>
      </c>
      <c r="I198" s="46">
        <v>0</v>
      </c>
      <c r="J198" s="10">
        <v>16</v>
      </c>
      <c r="K198" s="46">
        <f t="shared" si="10"/>
        <v>56</v>
      </c>
      <c r="L198" s="46">
        <f t="shared" si="9"/>
        <v>3.9200000000000004</v>
      </c>
      <c r="M198" s="46">
        <f t="shared" si="11"/>
        <v>59.92</v>
      </c>
      <c r="N198" s="46">
        <v>3.92</v>
      </c>
      <c r="O198" s="46">
        <f t="shared" si="8"/>
        <v>59.92</v>
      </c>
      <c r="P198" s="46">
        <v>60</v>
      </c>
      <c r="Q198" s="57"/>
      <c r="R198" s="48"/>
      <c r="S198" s="49"/>
      <c r="T198" s="49"/>
      <c r="U198" s="49"/>
      <c r="V198" s="49"/>
    </row>
    <row r="199" spans="1:22" x14ac:dyDescent="0.4">
      <c r="A199" s="26">
        <v>195</v>
      </c>
      <c r="B199" s="4" t="s">
        <v>3862</v>
      </c>
      <c r="C199" s="3" t="s">
        <v>3591</v>
      </c>
      <c r="D199" s="45" t="s">
        <v>70</v>
      </c>
      <c r="E199" s="5" t="str">
        <f>VLOOKUP(D199,type2!C:D,2,0)</f>
        <v>น.ส.ผ่องศรี ภูเก้าล้วน (บ.ปูนซีเมนต์)</v>
      </c>
      <c r="F199" s="5" t="str">
        <f>VLOOKUP(E199,type2!D:E,2,0)</f>
        <v>42 ถ.มหาราช ซ.5 ต.ปากน้ำ อ.เมืองกระบี่ จ.กระบี่</v>
      </c>
      <c r="G199" s="4" t="s">
        <v>3352</v>
      </c>
      <c r="H199" s="7">
        <v>45.5</v>
      </c>
      <c r="I199" s="46">
        <v>3.19</v>
      </c>
      <c r="J199" s="10">
        <v>15</v>
      </c>
      <c r="K199" s="46">
        <f t="shared" si="10"/>
        <v>52.5</v>
      </c>
      <c r="L199" s="46">
        <f t="shared" si="9"/>
        <v>3.6750000000000003</v>
      </c>
      <c r="M199" s="46">
        <f t="shared" si="11"/>
        <v>56.18</v>
      </c>
      <c r="N199" s="46">
        <v>6.87</v>
      </c>
      <c r="O199" s="46">
        <f t="shared" si="8"/>
        <v>104.87</v>
      </c>
      <c r="P199" s="46">
        <v>105</v>
      </c>
      <c r="Q199" s="57"/>
      <c r="R199" s="48"/>
      <c r="U199" s="52"/>
      <c r="V199" s="52"/>
    </row>
    <row r="200" spans="1:22" x14ac:dyDescent="0.4">
      <c r="A200" s="26">
        <v>196</v>
      </c>
      <c r="B200" s="4" t="s">
        <v>3862</v>
      </c>
      <c r="C200" s="3" t="s">
        <v>3592</v>
      </c>
      <c r="D200" s="45" t="s">
        <v>2509</v>
      </c>
      <c r="E200" s="5" t="str">
        <f>VLOOKUP(D200,type2!C:D,2,0)</f>
        <v>นายสมบูรณ์ เพชรล้วน</v>
      </c>
      <c r="F200" s="5" t="s">
        <v>2510</v>
      </c>
      <c r="G200" s="4" t="s">
        <v>69</v>
      </c>
      <c r="H200" s="7">
        <v>0</v>
      </c>
      <c r="I200" s="46">
        <v>0</v>
      </c>
      <c r="J200" s="10">
        <v>18</v>
      </c>
      <c r="K200" s="46">
        <f t="shared" si="10"/>
        <v>63</v>
      </c>
      <c r="L200" s="46">
        <f t="shared" si="9"/>
        <v>4.41</v>
      </c>
      <c r="M200" s="46">
        <f t="shared" si="11"/>
        <v>67.41</v>
      </c>
      <c r="N200" s="46">
        <v>4.41</v>
      </c>
      <c r="O200" s="46">
        <f t="shared" si="8"/>
        <v>67.41</v>
      </c>
      <c r="P200" s="46">
        <v>67.5</v>
      </c>
      <c r="Q200" s="57"/>
      <c r="R200" s="48"/>
      <c r="S200" s="49"/>
      <c r="T200" s="49"/>
      <c r="U200" s="49"/>
      <c r="V200" s="49"/>
    </row>
    <row r="201" spans="1:22" x14ac:dyDescent="0.4">
      <c r="A201" s="26">
        <v>197</v>
      </c>
      <c r="B201" s="4" t="s">
        <v>3862</v>
      </c>
      <c r="C201" s="3" t="s">
        <v>3593</v>
      </c>
      <c r="D201" s="45" t="s">
        <v>759</v>
      </c>
      <c r="E201" s="5" t="str">
        <f>VLOOKUP(D201,type2!C:D,2,0)</f>
        <v>น.ส.อุมาพร บุญชนะวิวัฒน์</v>
      </c>
      <c r="F201" s="5" t="str">
        <f>VLOOKUP(E201,type2!D:E,2,0)</f>
        <v>223/45 ถ.มหาราช ต.ปากน้ำ อ.เมืองกระบี่ จ.กระบี่</v>
      </c>
      <c r="G201" s="4" t="s">
        <v>69</v>
      </c>
      <c r="H201" s="7">
        <v>0</v>
      </c>
      <c r="I201" s="46">
        <v>0</v>
      </c>
      <c r="J201" s="10">
        <v>20</v>
      </c>
      <c r="K201" s="46">
        <f t="shared" si="10"/>
        <v>70</v>
      </c>
      <c r="L201" s="46">
        <f t="shared" si="9"/>
        <v>4.9000000000000004</v>
      </c>
      <c r="M201" s="46">
        <f t="shared" si="11"/>
        <v>74.900000000000006</v>
      </c>
      <c r="N201" s="46">
        <v>4.9000000000000004</v>
      </c>
      <c r="O201" s="46">
        <f t="shared" si="8"/>
        <v>74.900000000000006</v>
      </c>
      <c r="P201" s="46">
        <v>75</v>
      </c>
      <c r="Q201" s="57"/>
      <c r="R201" s="48"/>
      <c r="S201" s="49"/>
      <c r="T201" s="49"/>
      <c r="U201" s="49"/>
      <c r="V201" s="49"/>
    </row>
    <row r="202" spans="1:22" x14ac:dyDescent="0.4">
      <c r="A202" s="26">
        <v>198</v>
      </c>
      <c r="B202" s="4" t="s">
        <v>3862</v>
      </c>
      <c r="C202" s="3" t="s">
        <v>3594</v>
      </c>
      <c r="D202" s="45" t="s">
        <v>753</v>
      </c>
      <c r="E202" s="5" t="str">
        <f>VLOOKUP(D202,type2!C:D,2,0)</f>
        <v>นางวิไลวรรณ กลับฉิ่ง</v>
      </c>
      <c r="F202" s="5" t="str">
        <f>VLOOKUP(E202,type2!D:E,2,0)</f>
        <v>223/42 ถ.มหาราช ต.ปากน้ำ อ.เมืองกระบี่ จ.กระบี่</v>
      </c>
      <c r="G202" s="4" t="s">
        <v>69</v>
      </c>
      <c r="H202" s="7">
        <v>0</v>
      </c>
      <c r="I202" s="46">
        <v>0</v>
      </c>
      <c r="J202" s="10">
        <v>9</v>
      </c>
      <c r="K202" s="46">
        <f t="shared" si="10"/>
        <v>31.5</v>
      </c>
      <c r="L202" s="46">
        <f t="shared" si="9"/>
        <v>2.2050000000000001</v>
      </c>
      <c r="M202" s="46">
        <f t="shared" si="11"/>
        <v>33.71</v>
      </c>
      <c r="N202" s="46">
        <v>2.21</v>
      </c>
      <c r="O202" s="46">
        <f t="shared" si="8"/>
        <v>33.71</v>
      </c>
      <c r="P202" s="46">
        <v>33.75</v>
      </c>
      <c r="Q202" s="57"/>
      <c r="R202" s="48"/>
      <c r="S202" s="49"/>
      <c r="T202" s="49"/>
      <c r="U202" s="49"/>
      <c r="V202" s="49"/>
    </row>
    <row r="203" spans="1:22" x14ac:dyDescent="0.4">
      <c r="A203" s="26">
        <v>199</v>
      </c>
      <c r="B203" s="4" t="s">
        <v>3862</v>
      </c>
      <c r="C203" s="3" t="s">
        <v>3595</v>
      </c>
      <c r="D203" s="45" t="s">
        <v>747</v>
      </c>
      <c r="E203" s="5" t="str">
        <f>VLOOKUP(D203,type2!C:D,2,0)</f>
        <v>พ.ต.อ.วาริช พยุงพันธุ์</v>
      </c>
      <c r="F203" s="5" t="str">
        <f>VLOOKUP(E203,type2!D:E,2,0)</f>
        <v>223/38 ถ.มหาราช ต.ปากน้ำ อ.เมืองกระบี่ จ.กระบี่</v>
      </c>
      <c r="G203" s="4" t="s">
        <v>69</v>
      </c>
      <c r="H203" s="7">
        <v>0</v>
      </c>
      <c r="I203" s="46">
        <v>0</v>
      </c>
      <c r="J203" s="10">
        <v>3</v>
      </c>
      <c r="K203" s="46">
        <f t="shared" si="10"/>
        <v>10.5</v>
      </c>
      <c r="L203" s="46">
        <f t="shared" si="9"/>
        <v>0.7350000000000001</v>
      </c>
      <c r="M203" s="46">
        <f t="shared" si="11"/>
        <v>11.24</v>
      </c>
      <c r="N203" s="46">
        <v>0.74</v>
      </c>
      <c r="O203" s="46">
        <f t="shared" si="8"/>
        <v>11.24</v>
      </c>
      <c r="P203" s="46">
        <v>11.25</v>
      </c>
      <c r="Q203" s="57"/>
      <c r="R203" s="48"/>
      <c r="S203" s="49"/>
      <c r="T203" s="49"/>
      <c r="U203" s="49"/>
      <c r="V203" s="49"/>
    </row>
    <row r="204" spans="1:22" x14ac:dyDescent="0.4">
      <c r="A204" s="26">
        <v>200</v>
      </c>
      <c r="B204" s="4" t="s">
        <v>3862</v>
      </c>
      <c r="C204" s="3" t="s">
        <v>3596</v>
      </c>
      <c r="D204" s="45" t="s">
        <v>730</v>
      </c>
      <c r="E204" s="5" t="str">
        <f>VLOOKUP(D204,type2!C:D,2,0)</f>
        <v>นายกิตติพงศ์ จิววุฒิพงศ์ (คลินิกกระบี่แล็บฯ)</v>
      </c>
      <c r="F204" s="5" t="str">
        <f>VLOOKUP(E204,type2!D:E,2,0)</f>
        <v>223/19 ถ.มหาราช ต.ปากน้ำ อ.เมืองกระบี่ จ.กระบี่</v>
      </c>
      <c r="G204" s="4" t="s">
        <v>3352</v>
      </c>
      <c r="H204" s="7">
        <v>98</v>
      </c>
      <c r="I204" s="46">
        <v>6.86</v>
      </c>
      <c r="J204" s="10">
        <v>49</v>
      </c>
      <c r="K204" s="46">
        <f t="shared" si="10"/>
        <v>171.5</v>
      </c>
      <c r="L204" s="46">
        <f t="shared" si="9"/>
        <v>12.005000000000001</v>
      </c>
      <c r="M204" s="46">
        <f t="shared" si="11"/>
        <v>183.51</v>
      </c>
      <c r="N204" s="46">
        <v>18.87</v>
      </c>
      <c r="O204" s="46">
        <f>H204+M204+I204</f>
        <v>288.37</v>
      </c>
      <c r="P204" s="46">
        <v>288.5</v>
      </c>
      <c r="Q204" s="57"/>
      <c r="R204" s="48"/>
      <c r="U204" s="54"/>
    </row>
    <row r="205" spans="1:22" x14ac:dyDescent="0.4">
      <c r="A205" s="26">
        <v>201</v>
      </c>
      <c r="B205" s="4" t="s">
        <v>3862</v>
      </c>
      <c r="C205" s="3" t="s">
        <v>3597</v>
      </c>
      <c r="D205" s="45" t="s">
        <v>733</v>
      </c>
      <c r="E205" s="5" t="str">
        <f>VLOOKUP(D205,type2!C:D,2,0)</f>
        <v>นายกิตติพงศ์ จิววุฒิพงศ์</v>
      </c>
      <c r="F205" s="5" t="s">
        <v>734</v>
      </c>
      <c r="G205" s="4" t="s">
        <v>3352</v>
      </c>
      <c r="H205" s="7">
        <v>28</v>
      </c>
      <c r="I205" s="46">
        <v>1.96</v>
      </c>
      <c r="J205" s="10">
        <v>13</v>
      </c>
      <c r="K205" s="46">
        <f t="shared" si="10"/>
        <v>45.5</v>
      </c>
      <c r="L205" s="46">
        <f t="shared" si="9"/>
        <v>3.1850000000000005</v>
      </c>
      <c r="M205" s="46">
        <f t="shared" si="11"/>
        <v>48.69</v>
      </c>
      <c r="N205" s="46">
        <v>5.15</v>
      </c>
      <c r="O205" s="46">
        <f t="shared" si="8"/>
        <v>78.649999999999991</v>
      </c>
      <c r="P205" s="46">
        <v>78.75</v>
      </c>
      <c r="Q205" s="57"/>
      <c r="R205" s="48"/>
      <c r="S205" s="49"/>
      <c r="T205" s="49"/>
      <c r="U205" s="49"/>
      <c r="V205" s="49"/>
    </row>
    <row r="206" spans="1:22" x14ac:dyDescent="0.4">
      <c r="A206" s="26">
        <v>202</v>
      </c>
      <c r="B206" s="4" t="s">
        <v>3862</v>
      </c>
      <c r="C206" s="3" t="s">
        <v>3598</v>
      </c>
      <c r="D206" s="45" t="s">
        <v>725</v>
      </c>
      <c r="E206" s="5" t="str">
        <f>VLOOKUP(D206,type2!C:D,2,0)</f>
        <v>นางมัทรี เวชวิธาน</v>
      </c>
      <c r="F206" s="5" t="s">
        <v>726</v>
      </c>
      <c r="G206" s="4" t="s">
        <v>3352</v>
      </c>
      <c r="H206" s="7">
        <v>724.5</v>
      </c>
      <c r="I206" s="46">
        <v>50.73</v>
      </c>
      <c r="J206" s="10">
        <v>40</v>
      </c>
      <c r="K206" s="46">
        <f t="shared" si="10"/>
        <v>140</v>
      </c>
      <c r="L206" s="46">
        <f t="shared" si="9"/>
        <v>9.8000000000000007</v>
      </c>
      <c r="M206" s="46">
        <f t="shared" si="11"/>
        <v>149.80000000000001</v>
      </c>
      <c r="N206" s="46">
        <v>60.53</v>
      </c>
      <c r="O206" s="46">
        <f t="shared" si="8"/>
        <v>925.03</v>
      </c>
      <c r="P206" s="46">
        <v>925.25</v>
      </c>
      <c r="Q206" s="57"/>
      <c r="R206" s="48"/>
      <c r="S206" s="49"/>
      <c r="T206" s="49"/>
      <c r="U206" s="49"/>
      <c r="V206" s="49"/>
    </row>
    <row r="207" spans="1:22" x14ac:dyDescent="0.4">
      <c r="A207" s="26">
        <v>203</v>
      </c>
      <c r="B207" s="4" t="s">
        <v>3862</v>
      </c>
      <c r="C207" s="3" t="s">
        <v>3599</v>
      </c>
      <c r="D207" s="45" t="s">
        <v>698</v>
      </c>
      <c r="E207" s="5" t="str">
        <f>VLOOKUP(D207,type2!C:D,2,0)</f>
        <v>นายอั้น เอ่งฉ้วน</v>
      </c>
      <c r="F207" s="5" t="str">
        <f>VLOOKUP(E207,type2!D:E,2,0)</f>
        <v>209 ถ.มหาราช ต.ปากน้ำ อ.เมืองกระบี่ จ.กระบี่</v>
      </c>
      <c r="G207" s="4" t="s">
        <v>69</v>
      </c>
      <c r="H207" s="7">
        <v>0</v>
      </c>
      <c r="I207" s="46">
        <v>0</v>
      </c>
      <c r="J207" s="10">
        <v>35</v>
      </c>
      <c r="K207" s="46">
        <f t="shared" si="10"/>
        <v>122.5</v>
      </c>
      <c r="L207" s="46">
        <f t="shared" si="9"/>
        <v>8.5750000000000011</v>
      </c>
      <c r="M207" s="46">
        <f t="shared" si="11"/>
        <v>131.07999999999998</v>
      </c>
      <c r="N207" s="46">
        <v>8.58</v>
      </c>
      <c r="O207" s="46">
        <f t="shared" si="8"/>
        <v>131.07999999999998</v>
      </c>
      <c r="P207" s="46">
        <v>131.25</v>
      </c>
      <c r="Q207" s="57"/>
      <c r="R207" s="48"/>
      <c r="S207" s="49"/>
      <c r="T207" s="49"/>
      <c r="U207" s="49"/>
      <c r="V207" s="49"/>
    </row>
    <row r="208" spans="1:22" x14ac:dyDescent="0.4">
      <c r="A208" s="26">
        <v>204</v>
      </c>
      <c r="B208" s="4" t="s">
        <v>3862</v>
      </c>
      <c r="C208" s="3" t="s">
        <v>3600</v>
      </c>
      <c r="D208" s="45" t="s">
        <v>701</v>
      </c>
      <c r="E208" s="5" t="str">
        <f>VLOOKUP(D208,type2!C:D,2,0)</f>
        <v>นายสำรวจ รัตนศิริวงศ์วุฒิ</v>
      </c>
      <c r="F208" s="5" t="str">
        <f>VLOOKUP(E208,type2!D:E,2,0)</f>
        <v>211 ถ.มหาราช ต.ปากน้ำ อ.เมืองกระบี่ จ.กระบี่</v>
      </c>
      <c r="G208" s="4" t="s">
        <v>69</v>
      </c>
      <c r="H208" s="7">
        <v>0</v>
      </c>
      <c r="I208" s="46">
        <v>0</v>
      </c>
      <c r="J208" s="10">
        <v>13</v>
      </c>
      <c r="K208" s="46">
        <f t="shared" si="10"/>
        <v>45.5</v>
      </c>
      <c r="L208" s="46">
        <f t="shared" si="9"/>
        <v>3.1850000000000005</v>
      </c>
      <c r="M208" s="46">
        <f t="shared" si="11"/>
        <v>48.69</v>
      </c>
      <c r="N208" s="46">
        <v>3.19</v>
      </c>
      <c r="O208" s="46">
        <f t="shared" si="8"/>
        <v>48.69</v>
      </c>
      <c r="P208" s="46">
        <v>48.75</v>
      </c>
      <c r="Q208" s="57"/>
      <c r="R208" s="48"/>
      <c r="S208" s="53"/>
      <c r="T208" s="53"/>
      <c r="U208" s="53"/>
      <c r="V208" s="53"/>
    </row>
    <row r="209" spans="1:22" x14ac:dyDescent="0.4">
      <c r="A209" s="26">
        <v>205</v>
      </c>
      <c r="B209" s="4" t="s">
        <v>3862</v>
      </c>
      <c r="C209" s="3" t="s">
        <v>3601</v>
      </c>
      <c r="D209" s="45" t="s">
        <v>704</v>
      </c>
      <c r="E209" s="5" t="str">
        <f>VLOOKUP(D209,type2!C:D,2,0)</f>
        <v>นายสมบูรณ์ เพชรล้วน (เก็บเงิน ร้านอาร์เทเลคอม มหาราช)</v>
      </c>
      <c r="F209" s="5" t="str">
        <f>VLOOKUP(E209,type2!D:E,2,0)</f>
        <v>215 ถ.มหาราช ต.ปากน้ำ อ.เมืองกระบี่ จ.กระบี่</v>
      </c>
      <c r="G209" s="4" t="s">
        <v>69</v>
      </c>
      <c r="H209" s="7">
        <v>0</v>
      </c>
      <c r="I209" s="46">
        <v>0</v>
      </c>
      <c r="J209" s="10">
        <v>66</v>
      </c>
      <c r="K209" s="46">
        <f t="shared" si="10"/>
        <v>231</v>
      </c>
      <c r="L209" s="46">
        <f t="shared" si="9"/>
        <v>16.170000000000002</v>
      </c>
      <c r="M209" s="46">
        <f t="shared" si="11"/>
        <v>247.17</v>
      </c>
      <c r="N209" s="46">
        <v>16.170000000000002</v>
      </c>
      <c r="O209" s="46">
        <f t="shared" si="8"/>
        <v>247.17</v>
      </c>
      <c r="P209" s="46">
        <v>247.25</v>
      </c>
      <c r="Q209" s="57"/>
      <c r="R209" s="48"/>
      <c r="S209" s="49"/>
      <c r="T209" s="49"/>
      <c r="U209" s="49"/>
      <c r="V209" s="49"/>
    </row>
    <row r="210" spans="1:22" x14ac:dyDescent="0.4">
      <c r="A210" s="26">
        <v>206</v>
      </c>
      <c r="B210" s="4" t="s">
        <v>3862</v>
      </c>
      <c r="C210" s="3" t="s">
        <v>3602</v>
      </c>
      <c r="D210" s="45" t="s">
        <v>671</v>
      </c>
      <c r="E210" s="5" t="str">
        <f>VLOOKUP(D210,type2!C:D,2,0)</f>
        <v>บจก.บุหงาธานี</v>
      </c>
      <c r="F210" s="5" t="str">
        <f>VLOOKUP(E210,type2!D:E,2,0)</f>
        <v>169-173 ถ.มหาราช ต.ปากน้ำ อ.เมืองกระบี่ จ.กระบี่</v>
      </c>
      <c r="G210" s="4" t="s">
        <v>69</v>
      </c>
      <c r="H210" s="7">
        <v>0</v>
      </c>
      <c r="I210" s="46">
        <v>0</v>
      </c>
      <c r="J210" s="10">
        <v>65</v>
      </c>
      <c r="K210" s="46">
        <f t="shared" si="10"/>
        <v>227.5</v>
      </c>
      <c r="L210" s="46">
        <f t="shared" si="9"/>
        <v>15.925000000000001</v>
      </c>
      <c r="M210" s="46">
        <f t="shared" si="11"/>
        <v>243.42999999999998</v>
      </c>
      <c r="N210" s="46">
        <v>15.93</v>
      </c>
      <c r="O210" s="46">
        <f t="shared" si="8"/>
        <v>243.42999999999998</v>
      </c>
      <c r="P210" s="46">
        <v>243.5</v>
      </c>
      <c r="Q210" s="57"/>
      <c r="R210" s="48"/>
      <c r="S210" s="49"/>
      <c r="T210" s="49"/>
      <c r="U210" s="49"/>
      <c r="V210" s="49"/>
    </row>
    <row r="211" spans="1:22" x14ac:dyDescent="0.4">
      <c r="A211" s="26">
        <v>207</v>
      </c>
      <c r="B211" s="4" t="s">
        <v>3862</v>
      </c>
      <c r="C211" s="3" t="s">
        <v>3603</v>
      </c>
      <c r="D211" s="45" t="s">
        <v>655</v>
      </c>
      <c r="E211" s="5" t="str">
        <f>VLOOKUP(D211,type2!C:D,2,0)</f>
        <v>นายกิตติพงษ์ จิววุฒิพงค์</v>
      </c>
      <c r="F211" s="5" t="s">
        <v>656</v>
      </c>
      <c r="G211" s="4" t="s">
        <v>69</v>
      </c>
      <c r="H211" s="7">
        <v>0</v>
      </c>
      <c r="I211" s="46">
        <v>0</v>
      </c>
      <c r="J211" s="10">
        <v>33</v>
      </c>
      <c r="K211" s="46">
        <f t="shared" si="10"/>
        <v>115.5</v>
      </c>
      <c r="L211" s="46">
        <f t="shared" si="9"/>
        <v>8.0850000000000009</v>
      </c>
      <c r="M211" s="46">
        <f t="shared" si="11"/>
        <v>123.59</v>
      </c>
      <c r="N211" s="46">
        <v>8.09</v>
      </c>
      <c r="O211" s="46">
        <f t="shared" si="8"/>
        <v>123.59</v>
      </c>
      <c r="P211" s="46">
        <v>123.75</v>
      </c>
      <c r="Q211" s="57"/>
      <c r="R211" s="48"/>
      <c r="S211" s="49"/>
      <c r="T211" s="49"/>
      <c r="U211" s="49"/>
      <c r="V211" s="49"/>
    </row>
    <row r="212" spans="1:22" x14ac:dyDescent="0.4">
      <c r="A212" s="26">
        <v>208</v>
      </c>
      <c r="B212" s="4" t="s">
        <v>3862</v>
      </c>
      <c r="C212" s="3" t="s">
        <v>3604</v>
      </c>
      <c r="D212" s="45" t="s">
        <v>604</v>
      </c>
      <c r="E212" s="5" t="str">
        <f>VLOOKUP(D212,type2!C:D,2,0)</f>
        <v>นายวิชัย ตันศรีสุโรจน์</v>
      </c>
      <c r="F212" s="5" t="str">
        <f>VLOOKUP(E212,type2!D:E,2,0)</f>
        <v>137 ถ.มหาราช ต.ปากน้ำ อ.เมืองกระบี่ จ.กระบี่</v>
      </c>
      <c r="G212" s="4" t="s">
        <v>69</v>
      </c>
      <c r="H212" s="7">
        <v>0</v>
      </c>
      <c r="I212" s="46">
        <v>0</v>
      </c>
      <c r="J212" s="10">
        <v>14</v>
      </c>
      <c r="K212" s="46">
        <f t="shared" si="10"/>
        <v>49</v>
      </c>
      <c r="L212" s="46">
        <f t="shared" si="9"/>
        <v>3.43</v>
      </c>
      <c r="M212" s="46">
        <f t="shared" si="11"/>
        <v>52.43</v>
      </c>
      <c r="N212" s="46">
        <v>3.43</v>
      </c>
      <c r="O212" s="46">
        <f t="shared" si="8"/>
        <v>52.43</v>
      </c>
      <c r="P212" s="46">
        <v>52.5</v>
      </c>
      <c r="Q212" s="57"/>
      <c r="R212" s="48"/>
      <c r="S212" s="49"/>
      <c r="T212" s="49"/>
      <c r="U212" s="49"/>
      <c r="V212" s="49"/>
    </row>
    <row r="213" spans="1:22" x14ac:dyDescent="0.4">
      <c r="A213" s="26">
        <v>209</v>
      </c>
      <c r="B213" s="4" t="s">
        <v>3862</v>
      </c>
      <c r="C213" s="3" t="s">
        <v>3605</v>
      </c>
      <c r="D213" s="45" t="s">
        <v>622</v>
      </c>
      <c r="E213" s="5" t="str">
        <f>VLOOKUP(D213,type2!C:D,2,0)</f>
        <v>นายชูศักดิ์ ชูสุวรรณ</v>
      </c>
      <c r="F213" s="5" t="str">
        <f>VLOOKUP(E213,type2!D:E,2,0)</f>
        <v>141 ถ.มหาราช ต.ปากน้ำ อ.เมืองกระบี่ จ.กระบี่</v>
      </c>
      <c r="G213" s="4" t="s">
        <v>69</v>
      </c>
      <c r="H213" s="7">
        <v>0</v>
      </c>
      <c r="I213" s="46">
        <v>0</v>
      </c>
      <c r="J213" s="10">
        <v>22</v>
      </c>
      <c r="K213" s="46">
        <f t="shared" si="10"/>
        <v>77</v>
      </c>
      <c r="L213" s="46">
        <f t="shared" si="9"/>
        <v>5.3900000000000006</v>
      </c>
      <c r="M213" s="46">
        <f t="shared" si="11"/>
        <v>82.39</v>
      </c>
      <c r="N213" s="46">
        <v>5.39</v>
      </c>
      <c r="O213" s="46">
        <f t="shared" si="8"/>
        <v>82.39</v>
      </c>
      <c r="P213" s="46">
        <v>82.5</v>
      </c>
      <c r="Q213" s="57"/>
      <c r="R213" s="48"/>
      <c r="S213" s="49"/>
      <c r="T213" s="49"/>
      <c r="U213" s="49"/>
      <c r="V213" s="49"/>
    </row>
    <row r="214" spans="1:22" x14ac:dyDescent="0.4">
      <c r="A214" s="26">
        <v>210</v>
      </c>
      <c r="B214" s="4" t="s">
        <v>3862</v>
      </c>
      <c r="C214" s="3" t="s">
        <v>3606</v>
      </c>
      <c r="D214" s="45" t="s">
        <v>634</v>
      </c>
      <c r="E214" s="5" t="str">
        <f>VLOOKUP(D214,type2!C:D,2,0)</f>
        <v>นางนรรฐวรรณ สังคะสิน</v>
      </c>
      <c r="F214" s="5" t="str">
        <f>VLOOKUP(E214,type2!D:E,2,0)</f>
        <v>143 ถ.มหาราช ต.ปากน้ำ อ.เมืองกระบี่ จ.กระบี่</v>
      </c>
      <c r="G214" s="4" t="s">
        <v>69</v>
      </c>
      <c r="H214" s="7">
        <v>0</v>
      </c>
      <c r="I214" s="46">
        <v>0</v>
      </c>
      <c r="J214" s="10">
        <v>7</v>
      </c>
      <c r="K214" s="46">
        <f t="shared" si="10"/>
        <v>24.5</v>
      </c>
      <c r="L214" s="46">
        <f t="shared" si="9"/>
        <v>1.7150000000000001</v>
      </c>
      <c r="M214" s="46">
        <f t="shared" si="11"/>
        <v>26.220000000000002</v>
      </c>
      <c r="N214" s="46">
        <v>1.72</v>
      </c>
      <c r="O214" s="46">
        <f t="shared" ref="O214:O285" si="12">H214+M214+I214</f>
        <v>26.220000000000002</v>
      </c>
      <c r="P214" s="46">
        <v>26.25</v>
      </c>
      <c r="Q214" s="57"/>
      <c r="R214" s="48"/>
      <c r="S214" s="49"/>
      <c r="T214" s="49"/>
      <c r="U214" s="49"/>
      <c r="V214" s="49"/>
    </row>
    <row r="215" spans="1:22" x14ac:dyDescent="0.4">
      <c r="A215" s="26">
        <v>211</v>
      </c>
      <c r="B215" s="4" t="s">
        <v>3862</v>
      </c>
      <c r="C215" s="3" t="s">
        <v>3607</v>
      </c>
      <c r="D215" s="45" t="s">
        <v>592</v>
      </c>
      <c r="E215" s="5" t="str">
        <f>VLOOKUP(D215,type2!C:D,2,0)</f>
        <v>นายธวัชชัย วิจาระนันท์</v>
      </c>
      <c r="F215" s="5" t="str">
        <f>VLOOKUP(E215,type2!D:E,2,0)</f>
        <v>129 ถ.มหาราช ต.ปากน้ำ อ.เมืองกระบี่ จ.กระบี่</v>
      </c>
      <c r="G215" s="4" t="s">
        <v>69</v>
      </c>
      <c r="H215" s="7">
        <v>0</v>
      </c>
      <c r="I215" s="46">
        <v>0</v>
      </c>
      <c r="J215" s="10">
        <v>13</v>
      </c>
      <c r="K215" s="46">
        <f t="shared" si="10"/>
        <v>45.5</v>
      </c>
      <c r="L215" s="46">
        <f t="shared" si="9"/>
        <v>3.1850000000000005</v>
      </c>
      <c r="M215" s="46">
        <f t="shared" si="11"/>
        <v>48.69</v>
      </c>
      <c r="N215" s="46">
        <v>3.19</v>
      </c>
      <c r="O215" s="46">
        <f t="shared" si="12"/>
        <v>48.69</v>
      </c>
      <c r="P215" s="46">
        <v>48.75</v>
      </c>
      <c r="Q215" s="57"/>
      <c r="R215" s="48"/>
      <c r="S215" s="53"/>
      <c r="T215" s="53"/>
      <c r="U215" s="53"/>
      <c r="V215" s="53"/>
    </row>
    <row r="216" spans="1:22" x14ac:dyDescent="0.4">
      <c r="A216" s="26">
        <v>212</v>
      </c>
      <c r="B216" s="4" t="s">
        <v>3862</v>
      </c>
      <c r="C216" s="3" t="s">
        <v>3608</v>
      </c>
      <c r="D216" s="45" t="s">
        <v>573</v>
      </c>
      <c r="E216" s="5" t="str">
        <f>VLOOKUP(D216,type2!C:D,2,0)</f>
        <v>ธนาคารธนชาต จำกัด(มหาชน) เลขที่ผู้เสียภาษีอากร 0107536001401</v>
      </c>
      <c r="F216" s="5" t="s">
        <v>3864</v>
      </c>
      <c r="G216" s="4" t="s">
        <v>69</v>
      </c>
      <c r="H216" s="7">
        <v>0</v>
      </c>
      <c r="I216" s="46">
        <v>0</v>
      </c>
      <c r="J216" s="10">
        <v>234</v>
      </c>
      <c r="K216" s="46">
        <f t="shared" si="10"/>
        <v>819</v>
      </c>
      <c r="L216" s="46">
        <f t="shared" si="9"/>
        <v>57.330000000000005</v>
      </c>
      <c r="M216" s="46">
        <f t="shared" si="11"/>
        <v>876.33</v>
      </c>
      <c r="N216" s="46">
        <v>57.33</v>
      </c>
      <c r="O216" s="46">
        <f>H216+M216+I216</f>
        <v>876.33</v>
      </c>
      <c r="P216" s="46">
        <v>876.5</v>
      </c>
      <c r="Q216" s="57"/>
      <c r="R216" s="48"/>
      <c r="S216" s="49"/>
      <c r="T216" s="49"/>
      <c r="U216" s="49"/>
      <c r="V216" s="49"/>
    </row>
    <row r="217" spans="1:22" x14ac:dyDescent="0.4">
      <c r="A217" s="26">
        <v>213</v>
      </c>
      <c r="B217" s="4" t="s">
        <v>3862</v>
      </c>
      <c r="C217" s="3" t="s">
        <v>3609</v>
      </c>
      <c r="D217" s="45" t="s">
        <v>368</v>
      </c>
      <c r="E217" s="5" t="str">
        <f>VLOOKUP(D217,type2!C:D,2,0)</f>
        <v>นายชุมพล แซ่ดึ้ง (ยงรุ่งเรือง)</v>
      </c>
      <c r="F217" s="5" t="str">
        <f>VLOOKUP(E217,type2!D:E,2,0)</f>
        <v>89 ถ.มหาราช ต.ปากน้ำ อ.เมืองกระบี่ จ.กระบี่</v>
      </c>
      <c r="G217" s="4" t="s">
        <v>69</v>
      </c>
      <c r="H217" s="7">
        <v>0</v>
      </c>
      <c r="I217" s="46">
        <v>0</v>
      </c>
      <c r="J217" s="10">
        <v>27</v>
      </c>
      <c r="K217" s="46">
        <f t="shared" si="10"/>
        <v>94.5</v>
      </c>
      <c r="L217" s="46">
        <f t="shared" si="9"/>
        <v>6.6150000000000002</v>
      </c>
      <c r="M217" s="46">
        <f t="shared" si="11"/>
        <v>101.12</v>
      </c>
      <c r="N217" s="46">
        <v>6.62</v>
      </c>
      <c r="O217" s="46">
        <f t="shared" ref="O217:O239" si="13">H217+M217+I217</f>
        <v>101.12</v>
      </c>
      <c r="P217" s="46">
        <v>101.25</v>
      </c>
      <c r="Q217" s="57"/>
      <c r="R217" s="48"/>
      <c r="S217" s="49"/>
      <c r="T217" s="49"/>
      <c r="U217" s="49"/>
      <c r="V217" s="49"/>
    </row>
    <row r="218" spans="1:22" x14ac:dyDescent="0.4">
      <c r="A218" s="26">
        <v>214</v>
      </c>
      <c r="B218" s="4" t="s">
        <v>3862</v>
      </c>
      <c r="C218" s="3" t="s">
        <v>3610</v>
      </c>
      <c r="D218" s="45" t="s">
        <v>335</v>
      </c>
      <c r="E218" s="5" t="str">
        <f>VLOOKUP(D218,type2!C:D,2,0)</f>
        <v>นายกิตติพงษ์ จิววุฒิพงษ์ (ห้างทองเต๊กส้วน)</v>
      </c>
      <c r="F218" s="5" t="str">
        <f>VLOOKUP(E218,type2!D:E,2,0)</f>
        <v>79 ถ.มหาราช ต.ปากน้ำ อ.เมืองกระบี่ จ.กระบี่</v>
      </c>
      <c r="G218" s="4" t="s">
        <v>69</v>
      </c>
      <c r="H218" s="7">
        <v>0</v>
      </c>
      <c r="I218" s="46">
        <v>0</v>
      </c>
      <c r="J218" s="10">
        <v>20</v>
      </c>
      <c r="K218" s="46">
        <f t="shared" si="10"/>
        <v>70</v>
      </c>
      <c r="L218" s="46">
        <f t="shared" si="9"/>
        <v>4.9000000000000004</v>
      </c>
      <c r="M218" s="46">
        <f t="shared" si="11"/>
        <v>74.900000000000006</v>
      </c>
      <c r="N218" s="46">
        <v>4.9000000000000004</v>
      </c>
      <c r="O218" s="46">
        <f t="shared" si="13"/>
        <v>74.900000000000006</v>
      </c>
      <c r="P218" s="46">
        <v>75</v>
      </c>
      <c r="Q218" s="57"/>
      <c r="R218" s="48"/>
      <c r="S218" s="49"/>
      <c r="T218" s="49"/>
      <c r="U218" s="49"/>
      <c r="V218" s="49"/>
    </row>
    <row r="219" spans="1:22" x14ac:dyDescent="0.4">
      <c r="A219" s="26">
        <v>215</v>
      </c>
      <c r="B219" s="4" t="s">
        <v>3862</v>
      </c>
      <c r="C219" s="3" t="s">
        <v>3611</v>
      </c>
      <c r="D219" s="45" t="s">
        <v>341</v>
      </c>
      <c r="E219" s="5" t="str">
        <f>VLOOKUP(D219,type2!C:D,2,0)</f>
        <v>นายกิตติพงษ์ จิววุฒิพงษ์ (ห้างทองเต๊กส้วน)</v>
      </c>
      <c r="F219" s="5" t="s">
        <v>342</v>
      </c>
      <c r="G219" s="4" t="s">
        <v>69</v>
      </c>
      <c r="H219" s="7">
        <v>0</v>
      </c>
      <c r="I219" s="46">
        <v>0</v>
      </c>
      <c r="J219" s="10">
        <v>22</v>
      </c>
      <c r="K219" s="46">
        <f t="shared" si="10"/>
        <v>77</v>
      </c>
      <c r="L219" s="46">
        <f t="shared" si="9"/>
        <v>5.3900000000000006</v>
      </c>
      <c r="M219" s="46">
        <f t="shared" si="11"/>
        <v>82.39</v>
      </c>
      <c r="N219" s="46">
        <v>5.39</v>
      </c>
      <c r="O219" s="46">
        <f t="shared" si="13"/>
        <v>82.39</v>
      </c>
      <c r="P219" s="46">
        <v>82.5</v>
      </c>
      <c r="Q219" s="57"/>
      <c r="R219" s="48"/>
      <c r="S219" s="49"/>
      <c r="T219" s="49"/>
      <c r="U219" s="49"/>
      <c r="V219" s="49"/>
    </row>
    <row r="220" spans="1:22" x14ac:dyDescent="0.4">
      <c r="A220" s="26">
        <v>216</v>
      </c>
      <c r="B220" s="4" t="s">
        <v>3862</v>
      </c>
      <c r="C220" s="3" t="s">
        <v>3612</v>
      </c>
      <c r="D220" s="45" t="s">
        <v>343</v>
      </c>
      <c r="E220" s="5" t="str">
        <f>VLOOKUP(D220,type2!C:D,2,0)</f>
        <v>นายกิตติพงษ์ จิววุฒิพงษ์ (ห้างทองเต๊กส้วน)</v>
      </c>
      <c r="F220" s="5" t="s">
        <v>344</v>
      </c>
      <c r="G220" s="4" t="s">
        <v>69</v>
      </c>
      <c r="H220" s="7">
        <v>0</v>
      </c>
      <c r="I220" s="46">
        <v>0</v>
      </c>
      <c r="J220" s="10">
        <v>9</v>
      </c>
      <c r="K220" s="46">
        <f t="shared" si="10"/>
        <v>31.5</v>
      </c>
      <c r="L220" s="46">
        <f t="shared" si="9"/>
        <v>2.2050000000000001</v>
      </c>
      <c r="M220" s="46">
        <f t="shared" si="11"/>
        <v>33.71</v>
      </c>
      <c r="N220" s="46">
        <v>2.21</v>
      </c>
      <c r="O220" s="46">
        <f>H220+M220+I220</f>
        <v>33.71</v>
      </c>
      <c r="P220" s="46">
        <v>33.75</v>
      </c>
      <c r="Q220" s="57"/>
      <c r="R220" s="48"/>
      <c r="S220" s="53"/>
      <c r="T220" s="53"/>
      <c r="U220" s="53"/>
      <c r="V220" s="53"/>
    </row>
    <row r="221" spans="1:22" x14ac:dyDescent="0.4">
      <c r="A221" s="26">
        <v>217</v>
      </c>
      <c r="B221" s="4" t="s">
        <v>3862</v>
      </c>
      <c r="C221" s="3" t="s">
        <v>3613</v>
      </c>
      <c r="D221" s="45" t="s">
        <v>321</v>
      </c>
      <c r="E221" s="5" t="str">
        <f>VLOOKUP(D221,type2!C:D,2,0)</f>
        <v>นางจันทร์จิรา ฟาร์มไพบูลย์ (คลินิคหมอพีระ)</v>
      </c>
      <c r="F221" s="5" t="str">
        <f>VLOOKUP(E221,type2!D:E,2,0)</f>
        <v>73 ถ.มหาราช ต.ปากน้ำ อ.เมืองกระบี่ จ.กระบี่</v>
      </c>
      <c r="G221" s="4" t="s">
        <v>69</v>
      </c>
      <c r="H221" s="7">
        <v>0</v>
      </c>
      <c r="I221" s="46">
        <v>0</v>
      </c>
      <c r="J221" s="10">
        <v>51</v>
      </c>
      <c r="K221" s="46">
        <f t="shared" si="10"/>
        <v>178.5</v>
      </c>
      <c r="L221" s="46">
        <f t="shared" si="9"/>
        <v>12.495000000000001</v>
      </c>
      <c r="M221" s="46">
        <f t="shared" si="11"/>
        <v>191</v>
      </c>
      <c r="N221" s="46">
        <v>12.5</v>
      </c>
      <c r="O221" s="46">
        <f t="shared" si="13"/>
        <v>191</v>
      </c>
      <c r="P221" s="46">
        <v>191</v>
      </c>
      <c r="Q221" s="57"/>
      <c r="R221" s="48"/>
      <c r="S221" s="49"/>
      <c r="T221" s="49"/>
      <c r="U221" s="49"/>
      <c r="V221" s="49"/>
    </row>
    <row r="222" spans="1:22" x14ac:dyDescent="0.4">
      <c r="A222" s="26">
        <v>218</v>
      </c>
      <c r="B222" s="4" t="s">
        <v>3862</v>
      </c>
      <c r="C222" s="3" t="s">
        <v>3614</v>
      </c>
      <c r="D222" s="45" t="s">
        <v>262</v>
      </c>
      <c r="E222" s="5" t="str">
        <f>VLOOKUP(D222,type2!C:D,2,0)</f>
        <v>น.ส.ศักดิ์ติยา บังใบ (เมงนาฬิกา)</v>
      </c>
      <c r="F222" s="5" t="str">
        <f>VLOOKUP(E222,type2!D:E,2,0)</f>
        <v xml:space="preserve">49 ถ.มหาราช ต.ปากน้ำ อ.เมืองกระบี่ จ.กระบี่ </v>
      </c>
      <c r="G222" s="4" t="s">
        <v>69</v>
      </c>
      <c r="H222" s="7">
        <v>0</v>
      </c>
      <c r="I222" s="46">
        <v>0</v>
      </c>
      <c r="J222" s="10">
        <v>6</v>
      </c>
      <c r="K222" s="46">
        <f>J222*3.5</f>
        <v>21</v>
      </c>
      <c r="L222" s="46">
        <f t="shared" ref="L222:L286" si="14">K222*7%</f>
        <v>1.4700000000000002</v>
      </c>
      <c r="M222" s="46">
        <f t="shared" si="11"/>
        <v>22.47</v>
      </c>
      <c r="N222" s="46">
        <v>1.47</v>
      </c>
      <c r="O222" s="46">
        <f>H222+M222+I222</f>
        <v>22.47</v>
      </c>
      <c r="P222" s="46">
        <v>22.5</v>
      </c>
      <c r="Q222" s="57"/>
      <c r="R222" s="48"/>
      <c r="S222" s="49"/>
      <c r="T222" s="49"/>
      <c r="U222" s="49"/>
      <c r="V222" s="49"/>
    </row>
    <row r="223" spans="1:22" x14ac:dyDescent="0.4">
      <c r="A223" s="26">
        <v>219</v>
      </c>
      <c r="B223" s="4" t="s">
        <v>3862</v>
      </c>
      <c r="C223" s="3" t="s">
        <v>3615</v>
      </c>
      <c r="D223" s="45" t="s">
        <v>268</v>
      </c>
      <c r="E223" s="5" t="str">
        <f>VLOOKUP(D223,type2!C:D,2,0)</f>
        <v>นายกิติพร จิววุฒิพงศ์</v>
      </c>
      <c r="F223" s="5" t="str">
        <f>VLOOKUP(E223,type2!D:E,2,0)</f>
        <v>51 ถ.มหาราช ต.ปากน้ำ อ.เมืองกระบี่ จ.กระบี่</v>
      </c>
      <c r="G223" s="4" t="s">
        <v>3352</v>
      </c>
      <c r="H223" s="7">
        <v>73.5</v>
      </c>
      <c r="I223" s="46">
        <v>5.15</v>
      </c>
      <c r="J223" s="10">
        <v>14</v>
      </c>
      <c r="K223" s="46">
        <f t="shared" si="10"/>
        <v>49</v>
      </c>
      <c r="L223" s="46">
        <f t="shared" si="14"/>
        <v>3.43</v>
      </c>
      <c r="M223" s="46">
        <f t="shared" si="11"/>
        <v>52.43</v>
      </c>
      <c r="N223" s="46">
        <v>8.58</v>
      </c>
      <c r="O223" s="46">
        <f t="shared" si="13"/>
        <v>131.08000000000001</v>
      </c>
      <c r="P223" s="46">
        <v>131.25</v>
      </c>
      <c r="Q223" s="57"/>
      <c r="R223" s="48"/>
      <c r="S223" s="49"/>
      <c r="T223" s="49"/>
      <c r="U223" s="49"/>
      <c r="V223" s="49"/>
    </row>
    <row r="224" spans="1:22" x14ac:dyDescent="0.4">
      <c r="A224" s="26">
        <v>220</v>
      </c>
      <c r="B224" s="4" t="s">
        <v>3862</v>
      </c>
      <c r="C224" s="3" t="s">
        <v>3616</v>
      </c>
      <c r="D224" s="45" t="s">
        <v>255</v>
      </c>
      <c r="E224" s="5" t="str">
        <f>VLOOKUP(D224,type2!C:D,2,0)</f>
        <v>นายดุสิต ธุรหาญ(หมอสมเกียรติ)</v>
      </c>
      <c r="F224" s="5" t="str">
        <f>VLOOKUP(E224,type2!D:E,2,0)</f>
        <v>47 ถ.มหาราช ต.ปากน้ำ อ.เมืองกระบี่ จ.กระบี่</v>
      </c>
      <c r="G224" s="4" t="s">
        <v>69</v>
      </c>
      <c r="H224" s="7">
        <v>0</v>
      </c>
      <c r="I224" s="46">
        <v>0</v>
      </c>
      <c r="J224" s="10">
        <v>137</v>
      </c>
      <c r="K224" s="46">
        <f t="shared" si="10"/>
        <v>479.5</v>
      </c>
      <c r="L224" s="46">
        <f t="shared" si="14"/>
        <v>33.565000000000005</v>
      </c>
      <c r="M224" s="46">
        <f t="shared" si="11"/>
        <v>513.06999999999994</v>
      </c>
      <c r="N224" s="46">
        <v>33.57</v>
      </c>
      <c r="O224" s="46">
        <f t="shared" si="13"/>
        <v>513.06999999999994</v>
      </c>
      <c r="P224" s="46">
        <v>513.25</v>
      </c>
      <c r="Q224" s="57"/>
      <c r="R224" s="48"/>
      <c r="S224" s="49"/>
      <c r="T224" s="49"/>
      <c r="U224" s="49"/>
      <c r="V224" s="49"/>
    </row>
    <row r="225" spans="1:22" x14ac:dyDescent="0.4">
      <c r="A225" s="26">
        <v>221</v>
      </c>
      <c r="B225" s="4" t="s">
        <v>3862</v>
      </c>
      <c r="C225" s="3" t="s">
        <v>3617</v>
      </c>
      <c r="D225" s="45" t="s">
        <v>188</v>
      </c>
      <c r="E225" s="5" t="str">
        <f>VLOOKUP(D225,type2!C:D,2,0)</f>
        <v>น.ส.สุรีมาศ แซ่เตียว</v>
      </c>
      <c r="F225" s="5" t="str">
        <f>VLOOKUP(E225,type2!D:E,2,0)</f>
        <v>11-13 ถ.มหาราช ต.ปากน้ำ อ.เมืองกระบี่ จ.กระบี่</v>
      </c>
      <c r="G225" s="4" t="s">
        <v>69</v>
      </c>
      <c r="H225" s="7">
        <v>0</v>
      </c>
      <c r="I225" s="46">
        <v>0</v>
      </c>
      <c r="J225" s="10">
        <v>87</v>
      </c>
      <c r="K225" s="46">
        <f t="shared" si="10"/>
        <v>304.5</v>
      </c>
      <c r="L225" s="46">
        <f t="shared" si="14"/>
        <v>21.315000000000001</v>
      </c>
      <c r="M225" s="46">
        <f t="shared" si="11"/>
        <v>325.82</v>
      </c>
      <c r="N225" s="46">
        <v>21.32</v>
      </c>
      <c r="O225" s="46">
        <f t="shared" si="13"/>
        <v>325.82</v>
      </c>
      <c r="P225" s="46">
        <v>326</v>
      </c>
      <c r="Q225" s="57"/>
      <c r="R225" s="48"/>
      <c r="S225" s="49"/>
      <c r="T225" s="49"/>
      <c r="U225" s="49"/>
      <c r="V225" s="49"/>
    </row>
    <row r="226" spans="1:22" x14ac:dyDescent="0.4">
      <c r="A226" s="26">
        <v>222</v>
      </c>
      <c r="B226" s="4" t="s">
        <v>3862</v>
      </c>
      <c r="C226" s="3" t="s">
        <v>3618</v>
      </c>
      <c r="D226" s="45" t="s">
        <v>218</v>
      </c>
      <c r="E226" s="5" t="str">
        <f>VLOOKUP(D226,type2!C:D,2,0)</f>
        <v>นายสุรชัย ลิ้มไกรสรรณ์</v>
      </c>
      <c r="F226" s="5" t="str">
        <f>VLOOKUP(E226,type2!D:E,2,0)</f>
        <v>25 ถ.มหาราช ต.ปากน้ำ อ.เมืองกระบี่ จ.กระบี่</v>
      </c>
      <c r="G226" s="4" t="s">
        <v>69</v>
      </c>
      <c r="H226" s="7">
        <v>0</v>
      </c>
      <c r="I226" s="46">
        <v>0</v>
      </c>
      <c r="J226" s="10">
        <v>37</v>
      </c>
      <c r="K226" s="46">
        <f t="shared" ref="K226:K287" si="15">J226*3.5</f>
        <v>129.5</v>
      </c>
      <c r="L226" s="46">
        <f t="shared" si="14"/>
        <v>9.0650000000000013</v>
      </c>
      <c r="M226" s="46">
        <f t="shared" si="11"/>
        <v>138.57</v>
      </c>
      <c r="N226" s="46">
        <v>9.07</v>
      </c>
      <c r="O226" s="46">
        <f t="shared" si="13"/>
        <v>138.57</v>
      </c>
      <c r="P226" s="46">
        <v>138.75</v>
      </c>
      <c r="Q226" s="47"/>
      <c r="R226" s="48"/>
      <c r="S226" s="49"/>
      <c r="T226" s="49"/>
      <c r="U226" s="49"/>
      <c r="V226" s="49"/>
    </row>
    <row r="227" spans="1:22" x14ac:dyDescent="0.4">
      <c r="A227" s="26">
        <v>223</v>
      </c>
      <c r="B227" s="4" t="s">
        <v>3862</v>
      </c>
      <c r="C227" s="3" t="s">
        <v>3619</v>
      </c>
      <c r="D227" s="45" t="s">
        <v>226</v>
      </c>
      <c r="E227" s="5" t="str">
        <f>VLOOKUP(D227,type2!C:D,2,0)</f>
        <v>นายสันชัย ลีลาประศาสน์</v>
      </c>
      <c r="F227" s="5" t="str">
        <f>VLOOKUP(E227,type2!D:E,2,0)</f>
        <v>29 ถ.มหาราช ต.ปากน้ำ อ.เมืองกระบี่ จ.กระบี่</v>
      </c>
      <c r="G227" s="4" t="s">
        <v>69</v>
      </c>
      <c r="H227" s="7">
        <v>0</v>
      </c>
      <c r="I227" s="46">
        <v>0</v>
      </c>
      <c r="J227" s="10">
        <v>4</v>
      </c>
      <c r="K227" s="46">
        <f t="shared" si="15"/>
        <v>14</v>
      </c>
      <c r="L227" s="46">
        <f t="shared" si="14"/>
        <v>0.98000000000000009</v>
      </c>
      <c r="M227" s="46">
        <f t="shared" si="11"/>
        <v>14.98</v>
      </c>
      <c r="N227" s="46">
        <v>0.98</v>
      </c>
      <c r="O227" s="46">
        <f t="shared" si="13"/>
        <v>14.98</v>
      </c>
      <c r="P227" s="46">
        <v>15</v>
      </c>
      <c r="Q227" s="47"/>
      <c r="R227" s="48"/>
      <c r="S227" s="49"/>
      <c r="T227" s="49"/>
      <c r="U227" s="49"/>
      <c r="V227" s="49"/>
    </row>
    <row r="228" spans="1:22" x14ac:dyDescent="0.4">
      <c r="A228" s="26">
        <v>224</v>
      </c>
      <c r="B228" s="4" t="s">
        <v>3862</v>
      </c>
      <c r="C228" s="3" t="s">
        <v>3620</v>
      </c>
      <c r="D228" s="45" t="s">
        <v>1046</v>
      </c>
      <c r="E228" s="5" t="str">
        <f>VLOOKUP(D228,type2!C:D,2,0)</f>
        <v>นางสุภาพร สวาปการ</v>
      </c>
      <c r="F228" s="5" t="str">
        <f>VLOOKUP(E228,type2!D:E,2,0)</f>
        <v>9/3 ถ.ร่วมใจ ต.ปากน้ำ อ.เมืองกระบี่ จ.กระบี่</v>
      </c>
      <c r="G228" s="4" t="s">
        <v>69</v>
      </c>
      <c r="H228" s="7">
        <v>0</v>
      </c>
      <c r="I228" s="46">
        <v>0</v>
      </c>
      <c r="J228" s="10">
        <v>24</v>
      </c>
      <c r="K228" s="46">
        <f t="shared" si="15"/>
        <v>84</v>
      </c>
      <c r="L228" s="46">
        <f t="shared" si="14"/>
        <v>5.8800000000000008</v>
      </c>
      <c r="M228" s="46">
        <f t="shared" si="11"/>
        <v>89.88</v>
      </c>
      <c r="N228" s="46">
        <v>5.88</v>
      </c>
      <c r="O228" s="46">
        <f t="shared" si="13"/>
        <v>89.88</v>
      </c>
      <c r="P228" s="46">
        <v>90</v>
      </c>
      <c r="Q228" s="47"/>
      <c r="R228" s="48"/>
      <c r="S228" s="49"/>
      <c r="T228" s="49"/>
      <c r="U228" s="49"/>
      <c r="V228" s="49"/>
    </row>
    <row r="229" spans="1:22" x14ac:dyDescent="0.4">
      <c r="A229" s="26">
        <v>225</v>
      </c>
      <c r="B229" s="4" t="s">
        <v>3862</v>
      </c>
      <c r="C229" s="3" t="s">
        <v>3621</v>
      </c>
      <c r="D229" s="45" t="s">
        <v>1644</v>
      </c>
      <c r="E229" s="5" t="str">
        <f>VLOOKUP(D229,type2!C:D,2,0)</f>
        <v>นายบวร สุวรรณเนาว์</v>
      </c>
      <c r="F229" s="5" t="str">
        <f>VLOOKUP(E229,type2!D:E,2,0)</f>
        <v xml:space="preserve">9/2 ถ.เจ้าฟ้า ต.ปากน้ำ อ.เมืองกระบี่ จ.กระบี่ </v>
      </c>
      <c r="G229" s="4" t="s">
        <v>69</v>
      </c>
      <c r="H229" s="7">
        <v>0</v>
      </c>
      <c r="I229" s="46">
        <v>0</v>
      </c>
      <c r="J229" s="10">
        <v>11</v>
      </c>
      <c r="K229" s="46">
        <f t="shared" si="15"/>
        <v>38.5</v>
      </c>
      <c r="L229" s="46">
        <f t="shared" si="14"/>
        <v>2.6950000000000003</v>
      </c>
      <c r="M229" s="46">
        <f t="shared" ref="M229:M287" si="16">ROUNDUP(K229+L229,2)</f>
        <v>41.199999999999996</v>
      </c>
      <c r="N229" s="46">
        <v>2.7</v>
      </c>
      <c r="O229" s="46">
        <f t="shared" si="13"/>
        <v>41.199999999999996</v>
      </c>
      <c r="P229" s="46">
        <v>41.25</v>
      </c>
      <c r="Q229" s="47"/>
      <c r="S229" s="52">
        <f>SUM(N193:N229)</f>
        <v>398.25999999999993</v>
      </c>
      <c r="T229" s="52">
        <f>SUM(O193:O229)</f>
        <v>6085.7599999999984</v>
      </c>
      <c r="U229" s="52">
        <f>SUM(P193:P229)</f>
        <v>6089.25</v>
      </c>
      <c r="V229" s="51">
        <v>6089.25</v>
      </c>
    </row>
    <row r="230" spans="1:22" x14ac:dyDescent="0.4">
      <c r="A230" s="26">
        <v>226</v>
      </c>
      <c r="B230" s="4" t="s">
        <v>3865</v>
      </c>
      <c r="C230" s="3" t="s">
        <v>3622</v>
      </c>
      <c r="D230" s="45" t="s">
        <v>738</v>
      </c>
      <c r="E230" s="5" t="str">
        <f>VLOOKUP(D230,type2!C:D,2,0)</f>
        <v>นายกิตติพงศ์ จิววุฒิพงศ์ (เก็บเงิน บจก.นำนคร)</v>
      </c>
      <c r="F230" s="5" t="s">
        <v>739</v>
      </c>
      <c r="G230" s="4" t="s">
        <v>3347</v>
      </c>
      <c r="H230" s="7">
        <v>315</v>
      </c>
      <c r="I230" s="46">
        <v>22.07</v>
      </c>
      <c r="J230" s="10">
        <v>2</v>
      </c>
      <c r="K230" s="46">
        <f t="shared" si="15"/>
        <v>7</v>
      </c>
      <c r="L230" s="46">
        <f t="shared" si="14"/>
        <v>0.49000000000000005</v>
      </c>
      <c r="M230" s="46">
        <f t="shared" si="16"/>
        <v>7.49</v>
      </c>
      <c r="N230" s="46">
        <v>22.56</v>
      </c>
      <c r="O230" s="46">
        <f t="shared" si="13"/>
        <v>344.56</v>
      </c>
      <c r="P230" s="46">
        <v>344.75</v>
      </c>
      <c r="Q230" s="47"/>
      <c r="S230" s="49"/>
      <c r="T230" s="49"/>
      <c r="U230" s="49"/>
      <c r="V230" s="49"/>
    </row>
    <row r="231" spans="1:22" x14ac:dyDescent="0.4">
      <c r="A231" s="26">
        <v>227</v>
      </c>
      <c r="B231" s="4" t="s">
        <v>3865</v>
      </c>
      <c r="C231" s="3" t="s">
        <v>3623</v>
      </c>
      <c r="D231" s="45" t="s">
        <v>2324</v>
      </c>
      <c r="E231" s="5" t="str">
        <f>VLOOKUP(D231,type2!C:D,2,0)</f>
        <v>นายวินัส เดชเจริญ-สนิทพานิชย์</v>
      </c>
      <c r="F231" s="5" t="str">
        <f>VLOOKUP(E231,type2!D:E,2,0)</f>
        <v>60 ถ.อุตรกิจ ต.ปากน้ำ อ.เมืองกระบี่ จ.กระบี่</v>
      </c>
      <c r="G231" s="4" t="s">
        <v>3347</v>
      </c>
      <c r="H231" s="7">
        <v>80.5</v>
      </c>
      <c r="I231" s="46">
        <v>5.65</v>
      </c>
      <c r="J231" s="10">
        <v>2</v>
      </c>
      <c r="K231" s="46">
        <f t="shared" si="15"/>
        <v>7</v>
      </c>
      <c r="L231" s="46">
        <f t="shared" si="14"/>
        <v>0.49000000000000005</v>
      </c>
      <c r="M231" s="46">
        <f t="shared" si="16"/>
        <v>7.49</v>
      </c>
      <c r="N231" s="46">
        <v>6.14</v>
      </c>
      <c r="O231" s="46">
        <f t="shared" si="13"/>
        <v>93.64</v>
      </c>
      <c r="P231" s="46">
        <v>93.75</v>
      </c>
      <c r="Q231" s="47"/>
      <c r="S231" s="49"/>
      <c r="T231" s="49"/>
      <c r="U231" s="49"/>
      <c r="V231" s="49"/>
    </row>
    <row r="232" spans="1:22" x14ac:dyDescent="0.4">
      <c r="A232" s="26">
        <v>228</v>
      </c>
      <c r="B232" s="4" t="s">
        <v>3865</v>
      </c>
      <c r="C232" s="3" t="s">
        <v>3624</v>
      </c>
      <c r="D232" s="45" t="s">
        <v>2277</v>
      </c>
      <c r="E232" s="5" t="str">
        <f>VLOOKUP(D232,type2!C:D,2,0)</f>
        <v>นายประชา ยินดีริญ-สนิทพานิชย์</v>
      </c>
      <c r="F232" s="5" t="str">
        <f>VLOOKUP(E232,type2!D:E,2,0)</f>
        <v>ถ.อุตรกิจ ต.ปากน้ำ อ.เมืองกระบี่ จ.กระบี่</v>
      </c>
      <c r="G232" s="4" t="s">
        <v>3351</v>
      </c>
      <c r="H232" s="7">
        <v>364</v>
      </c>
      <c r="I232" s="46">
        <v>25.49</v>
      </c>
      <c r="J232" s="10">
        <v>15</v>
      </c>
      <c r="K232" s="46">
        <f t="shared" si="15"/>
        <v>52.5</v>
      </c>
      <c r="L232" s="46">
        <f t="shared" si="14"/>
        <v>3.6750000000000003</v>
      </c>
      <c r="M232" s="46">
        <f t="shared" si="16"/>
        <v>56.18</v>
      </c>
      <c r="N232" s="46">
        <v>29.17</v>
      </c>
      <c r="O232" s="46">
        <f t="shared" si="13"/>
        <v>445.67</v>
      </c>
      <c r="P232" s="46">
        <v>445.75</v>
      </c>
      <c r="Q232" s="47"/>
      <c r="S232" s="49"/>
      <c r="T232" s="49"/>
      <c r="U232" s="49"/>
      <c r="V232" s="49"/>
    </row>
    <row r="233" spans="1:22" x14ac:dyDescent="0.4">
      <c r="A233" s="26">
        <v>229</v>
      </c>
      <c r="B233" s="4" t="s">
        <v>3865</v>
      </c>
      <c r="C233" s="3" t="s">
        <v>3625</v>
      </c>
      <c r="D233" s="45" t="s">
        <v>1205</v>
      </c>
      <c r="E233" s="5" t="str">
        <f>VLOOKUP(D233,type2!C:D,2,0)</f>
        <v>นางสุรีย์ เอียดสุด</v>
      </c>
      <c r="F233" s="5" t="str">
        <f>VLOOKUP(E233,type2!D:E,2,0)</f>
        <v>42 ถ.คงคา ต.ปากน้ำ อ.เมืองกระบี่ จ.กระบี่</v>
      </c>
      <c r="G233" s="4" t="s">
        <v>3363</v>
      </c>
      <c r="H233" s="7">
        <v>73.5</v>
      </c>
      <c r="I233" s="46">
        <v>5.16</v>
      </c>
      <c r="J233" s="10">
        <v>8</v>
      </c>
      <c r="K233" s="46">
        <f t="shared" si="15"/>
        <v>28</v>
      </c>
      <c r="L233" s="46">
        <f t="shared" si="14"/>
        <v>1.9600000000000002</v>
      </c>
      <c r="M233" s="46">
        <f t="shared" si="16"/>
        <v>29.96</v>
      </c>
      <c r="N233" s="46">
        <v>7.12</v>
      </c>
      <c r="O233" s="46">
        <f t="shared" si="13"/>
        <v>108.62</v>
      </c>
      <c r="P233" s="46">
        <v>108.75</v>
      </c>
      <c r="Q233" s="47"/>
      <c r="S233" s="49"/>
      <c r="T233" s="49"/>
      <c r="U233" s="49"/>
      <c r="V233" s="49"/>
    </row>
    <row r="234" spans="1:22" x14ac:dyDescent="0.4">
      <c r="A234" s="26">
        <v>230</v>
      </c>
      <c r="B234" s="4" t="s">
        <v>3865</v>
      </c>
      <c r="C234" s="3" t="s">
        <v>3626</v>
      </c>
      <c r="D234" s="45" t="s">
        <v>1681</v>
      </c>
      <c r="E234" s="5" t="str">
        <f>VLOOKUP(D234,type2!C:D,2,0)</f>
        <v>นายประชา ยินดี</v>
      </c>
      <c r="F234" s="5" t="s">
        <v>1682</v>
      </c>
      <c r="G234" s="4" t="s">
        <v>69</v>
      </c>
      <c r="H234" s="7">
        <v>0</v>
      </c>
      <c r="I234" s="46">
        <v>0</v>
      </c>
      <c r="J234" s="10">
        <v>25</v>
      </c>
      <c r="K234" s="46">
        <f t="shared" si="15"/>
        <v>87.5</v>
      </c>
      <c r="L234" s="46">
        <f t="shared" si="14"/>
        <v>6.1250000000000009</v>
      </c>
      <c r="M234" s="46">
        <f t="shared" si="16"/>
        <v>93.63000000000001</v>
      </c>
      <c r="N234" s="46">
        <v>6.13</v>
      </c>
      <c r="O234" s="46">
        <f t="shared" si="13"/>
        <v>93.63000000000001</v>
      </c>
      <c r="P234" s="46">
        <v>93.75</v>
      </c>
      <c r="Q234" s="47"/>
      <c r="S234" s="49"/>
      <c r="T234" s="49"/>
      <c r="U234" s="49"/>
      <c r="V234" s="49"/>
    </row>
    <row r="235" spans="1:22" x14ac:dyDescent="0.4">
      <c r="A235" s="26">
        <v>231</v>
      </c>
      <c r="B235" s="4" t="s">
        <v>3865</v>
      </c>
      <c r="C235" s="3" t="s">
        <v>3627</v>
      </c>
      <c r="D235" s="45" t="s">
        <v>351</v>
      </c>
      <c r="E235" s="5" t="str">
        <f>VLOOKUP(D235,type2!C:D,2,0)</f>
        <v>ธนาคารกรุงศรีอยุธยา จำกัด (มหาชน) เลขที่ผู้เสียภาษีอากร 0107536001079</v>
      </c>
      <c r="F235" s="5" t="str">
        <f>VLOOKUP(E235,type2!D:E,2,0)</f>
        <v>85 ถ.มหาราช ต.ปากน้ำ อ.เมืองกระบี่ จ.กระบี่ (สาขา ถนนมหาราช กระบี่)</v>
      </c>
      <c r="G235" s="4" t="s">
        <v>69</v>
      </c>
      <c r="H235" s="7">
        <v>0</v>
      </c>
      <c r="I235" s="46">
        <v>0</v>
      </c>
      <c r="J235" s="10">
        <v>35</v>
      </c>
      <c r="K235" s="46">
        <f t="shared" si="15"/>
        <v>122.5</v>
      </c>
      <c r="L235" s="46">
        <f t="shared" si="14"/>
        <v>8.5750000000000011</v>
      </c>
      <c r="M235" s="46">
        <f t="shared" si="16"/>
        <v>131.07999999999998</v>
      </c>
      <c r="N235" s="46">
        <v>8.58</v>
      </c>
      <c r="O235" s="46">
        <f t="shared" si="13"/>
        <v>131.07999999999998</v>
      </c>
      <c r="P235" s="46">
        <v>131.08000000000001</v>
      </c>
      <c r="Q235" s="47" t="s">
        <v>3867</v>
      </c>
      <c r="S235" s="49"/>
      <c r="T235" s="49"/>
      <c r="U235" s="49"/>
      <c r="V235" s="49"/>
    </row>
    <row r="236" spans="1:22" x14ac:dyDescent="0.4">
      <c r="A236" s="26">
        <v>232</v>
      </c>
      <c r="B236" s="4" t="s">
        <v>3865</v>
      </c>
      <c r="C236" s="3" t="s">
        <v>3628</v>
      </c>
      <c r="D236" s="45" t="s">
        <v>1851</v>
      </c>
      <c r="E236" s="5" t="str">
        <f>VLOOKUP(D236,type2!C:D,2,0)</f>
        <v>วัดแก้วโกรวาราม</v>
      </c>
      <c r="F236" s="5" t="s">
        <v>1852</v>
      </c>
      <c r="G236" s="4" t="s">
        <v>69</v>
      </c>
      <c r="H236" s="7">
        <v>0</v>
      </c>
      <c r="I236" s="46">
        <v>0</v>
      </c>
      <c r="J236" s="10">
        <v>2</v>
      </c>
      <c r="K236" s="46">
        <f t="shared" si="15"/>
        <v>7</v>
      </c>
      <c r="L236" s="46">
        <f t="shared" si="14"/>
        <v>0.49000000000000005</v>
      </c>
      <c r="M236" s="46">
        <f t="shared" si="16"/>
        <v>7.49</v>
      </c>
      <c r="N236" s="46">
        <v>0.49</v>
      </c>
      <c r="O236" s="46">
        <f t="shared" si="13"/>
        <v>7.49</v>
      </c>
      <c r="P236" s="46">
        <v>7.5</v>
      </c>
      <c r="Q236" s="47"/>
      <c r="S236" s="49"/>
      <c r="T236" s="49"/>
      <c r="U236" s="49"/>
      <c r="V236" s="49"/>
    </row>
    <row r="237" spans="1:22" x14ac:dyDescent="0.4">
      <c r="A237" s="26">
        <v>233</v>
      </c>
      <c r="B237" s="4" t="s">
        <v>3865</v>
      </c>
      <c r="C237" s="3" t="s">
        <v>3629</v>
      </c>
      <c r="D237" s="45" t="s">
        <v>1359</v>
      </c>
      <c r="E237" s="5" t="str">
        <f>VLOOKUP(D237,type2!C:D,2,0)</f>
        <v>วัดแก้วโกรวาราม(สนง.จจ.กบ.)</v>
      </c>
      <c r="F237" s="5" t="str">
        <f>VLOOKUP(E237,type2!D:E,2,0)</f>
        <v>82/13 ถ.อิศรา ต.ปากน้ำ อ.เมืองกระบี่ จ.กระบี่</v>
      </c>
      <c r="G237" s="4" t="s">
        <v>69</v>
      </c>
      <c r="H237" s="7">
        <v>0</v>
      </c>
      <c r="I237" s="46">
        <v>0</v>
      </c>
      <c r="J237" s="10">
        <v>12</v>
      </c>
      <c r="K237" s="46">
        <f t="shared" si="15"/>
        <v>42</v>
      </c>
      <c r="L237" s="46">
        <f t="shared" si="14"/>
        <v>2.9400000000000004</v>
      </c>
      <c r="M237" s="46">
        <f t="shared" si="16"/>
        <v>44.94</v>
      </c>
      <c r="N237" s="46">
        <v>2.94</v>
      </c>
      <c r="O237" s="46">
        <f t="shared" si="13"/>
        <v>44.94</v>
      </c>
      <c r="P237" s="46">
        <v>45</v>
      </c>
      <c r="Q237" s="47"/>
      <c r="S237" s="49"/>
      <c r="T237" s="49"/>
      <c r="U237" s="49"/>
      <c r="V237" s="49"/>
    </row>
    <row r="238" spans="1:22" x14ac:dyDescent="0.4">
      <c r="A238" s="26">
        <v>234</v>
      </c>
      <c r="B238" s="4" t="s">
        <v>3865</v>
      </c>
      <c r="C238" s="3" t="s">
        <v>3630</v>
      </c>
      <c r="D238" s="45" t="s">
        <v>1341</v>
      </c>
      <c r="E238" s="5" t="str">
        <f>VLOOKUP(D238,type2!C:D,2,0)</f>
        <v>วัดแก้วโกรวาราม อารามหลวง</v>
      </c>
      <c r="F238" s="5" t="str">
        <f>VLOOKUP(E238,type2!D:E,2,0)</f>
        <v>71/9 ถ.อิศรา ต.ปากน้ำ อ.เมืองกระบี่ จ.กระบี่</v>
      </c>
      <c r="G238" s="4" t="s">
        <v>69</v>
      </c>
      <c r="H238" s="7">
        <v>0</v>
      </c>
      <c r="I238" s="46">
        <v>0</v>
      </c>
      <c r="J238" s="10">
        <v>109</v>
      </c>
      <c r="K238" s="46">
        <f t="shared" si="15"/>
        <v>381.5</v>
      </c>
      <c r="L238" s="46">
        <f t="shared" si="14"/>
        <v>26.705000000000002</v>
      </c>
      <c r="M238" s="46">
        <f t="shared" si="16"/>
        <v>408.21</v>
      </c>
      <c r="N238" s="46">
        <v>26.71</v>
      </c>
      <c r="O238" s="46">
        <f t="shared" si="13"/>
        <v>408.21</v>
      </c>
      <c r="P238" s="46">
        <v>408.25</v>
      </c>
      <c r="Q238" s="47"/>
      <c r="S238" s="49"/>
      <c r="T238" s="49"/>
      <c r="U238" s="49"/>
      <c r="V238" s="49"/>
    </row>
    <row r="239" spans="1:22" x14ac:dyDescent="0.4">
      <c r="A239" s="26">
        <v>235</v>
      </c>
      <c r="B239" s="4" t="s">
        <v>3865</v>
      </c>
      <c r="C239" s="3" t="s">
        <v>3631</v>
      </c>
      <c r="D239" s="45" t="s">
        <v>1344</v>
      </c>
      <c r="E239" s="5" t="str">
        <f>VLOOKUP(D239,type2!C:D,2,0)</f>
        <v>วัดแก้วโกรวาราม อารามหลวง</v>
      </c>
      <c r="F239" s="5" t="s">
        <v>1345</v>
      </c>
      <c r="G239" s="4" t="s">
        <v>69</v>
      </c>
      <c r="H239" s="7">
        <v>0</v>
      </c>
      <c r="I239" s="46">
        <v>0</v>
      </c>
      <c r="J239" s="10">
        <v>110</v>
      </c>
      <c r="K239" s="46">
        <f t="shared" si="15"/>
        <v>385</v>
      </c>
      <c r="L239" s="46">
        <f t="shared" si="14"/>
        <v>26.950000000000003</v>
      </c>
      <c r="M239" s="46">
        <f t="shared" si="16"/>
        <v>411.95</v>
      </c>
      <c r="N239" s="46">
        <v>26.95</v>
      </c>
      <c r="O239" s="46">
        <f t="shared" si="13"/>
        <v>411.95</v>
      </c>
      <c r="P239" s="46">
        <v>412</v>
      </c>
      <c r="Q239" s="47"/>
      <c r="S239" s="53"/>
      <c r="T239" s="53"/>
      <c r="U239" s="53"/>
      <c r="V239" s="53"/>
    </row>
    <row r="240" spans="1:22" x14ac:dyDescent="0.4">
      <c r="A240" s="26">
        <v>236</v>
      </c>
      <c r="B240" s="4" t="s">
        <v>3865</v>
      </c>
      <c r="C240" s="3" t="s">
        <v>3632</v>
      </c>
      <c r="D240" s="45" t="s">
        <v>1346</v>
      </c>
      <c r="E240" s="5" t="str">
        <f>VLOOKUP(D240,type2!C:D,2,0)</f>
        <v>วัดแก้วโกรวาราม อารามหลวง</v>
      </c>
      <c r="F240" s="5" t="s">
        <v>1347</v>
      </c>
      <c r="G240" s="4" t="s">
        <v>69</v>
      </c>
      <c r="H240" s="7">
        <v>0</v>
      </c>
      <c r="I240" s="46">
        <v>0</v>
      </c>
      <c r="J240" s="10">
        <v>28</v>
      </c>
      <c r="K240" s="46">
        <f t="shared" si="15"/>
        <v>98</v>
      </c>
      <c r="L240" s="46">
        <f t="shared" si="14"/>
        <v>6.86</v>
      </c>
      <c r="M240" s="46">
        <f t="shared" si="16"/>
        <v>104.86</v>
      </c>
      <c r="N240" s="46">
        <v>6.86</v>
      </c>
      <c r="O240" s="46">
        <f t="shared" si="12"/>
        <v>104.86</v>
      </c>
      <c r="P240" s="46">
        <v>105</v>
      </c>
      <c r="Q240" s="62"/>
      <c r="S240" s="49"/>
      <c r="T240" s="49"/>
      <c r="U240" s="49"/>
      <c r="V240" s="49"/>
    </row>
    <row r="241" spans="1:22" x14ac:dyDescent="0.4">
      <c r="A241" s="26">
        <v>237</v>
      </c>
      <c r="B241" s="4" t="s">
        <v>3865</v>
      </c>
      <c r="C241" s="3" t="s">
        <v>3633</v>
      </c>
      <c r="D241" s="45" t="s">
        <v>1348</v>
      </c>
      <c r="E241" s="5" t="str">
        <f>VLOOKUP(D241,type2!C:D,2,0)</f>
        <v>วัดแก้วโกรวาราม</v>
      </c>
      <c r="F241" s="5" t="s">
        <v>1349</v>
      </c>
      <c r="G241" s="4" t="s">
        <v>69</v>
      </c>
      <c r="H241" s="7">
        <v>0</v>
      </c>
      <c r="I241" s="46">
        <v>0</v>
      </c>
      <c r="J241" s="10">
        <v>47</v>
      </c>
      <c r="K241" s="46">
        <f t="shared" si="15"/>
        <v>164.5</v>
      </c>
      <c r="L241" s="46">
        <f t="shared" si="14"/>
        <v>11.515000000000001</v>
      </c>
      <c r="M241" s="46">
        <f t="shared" si="16"/>
        <v>176.01999999999998</v>
      </c>
      <c r="N241" s="46">
        <v>11.52</v>
      </c>
      <c r="O241" s="46">
        <f t="shared" si="12"/>
        <v>176.01999999999998</v>
      </c>
      <c r="P241" s="46">
        <v>176.25</v>
      </c>
      <c r="Q241" s="47"/>
      <c r="U241" s="52"/>
      <c r="V241" s="52"/>
    </row>
    <row r="242" spans="1:22" x14ac:dyDescent="0.4">
      <c r="A242" s="26">
        <v>238</v>
      </c>
      <c r="B242" s="4" t="s">
        <v>3865</v>
      </c>
      <c r="C242" s="3" t="s">
        <v>3634</v>
      </c>
      <c r="D242" s="45" t="s">
        <v>1350</v>
      </c>
      <c r="E242" s="5" t="str">
        <f>VLOOKUP(D242,type2!C:D,2,0)</f>
        <v>วัดแก้วโกรวาราม</v>
      </c>
      <c r="F242" s="5" t="s">
        <v>1351</v>
      </c>
      <c r="G242" s="4" t="s">
        <v>69</v>
      </c>
      <c r="H242" s="7">
        <v>0</v>
      </c>
      <c r="I242" s="46">
        <v>0</v>
      </c>
      <c r="J242" s="10">
        <v>84</v>
      </c>
      <c r="K242" s="46">
        <f t="shared" si="15"/>
        <v>294</v>
      </c>
      <c r="L242" s="46">
        <f t="shared" si="14"/>
        <v>20.580000000000002</v>
      </c>
      <c r="M242" s="46">
        <f t="shared" si="16"/>
        <v>314.58</v>
      </c>
      <c r="N242" s="46">
        <v>20.58</v>
      </c>
      <c r="O242" s="46">
        <f t="shared" si="12"/>
        <v>314.58</v>
      </c>
      <c r="P242" s="46">
        <v>314.75</v>
      </c>
      <c r="Q242" s="47"/>
      <c r="S242" s="49"/>
      <c r="T242" s="49"/>
      <c r="U242" s="49"/>
      <c r="V242" s="49"/>
    </row>
    <row r="243" spans="1:22" x14ac:dyDescent="0.4">
      <c r="A243" s="26">
        <v>239</v>
      </c>
      <c r="B243" s="4" t="s">
        <v>3865</v>
      </c>
      <c r="C243" s="3" t="s">
        <v>3635</v>
      </c>
      <c r="D243" s="45" t="s">
        <v>1365</v>
      </c>
      <c r="E243" s="5" t="str">
        <f>VLOOKUP(D243,type2!C:D,2,0)</f>
        <v>วัดแก้วโกรวาราม(พระมหาอดิศร)</v>
      </c>
      <c r="F243" s="5" t="s">
        <v>3866</v>
      </c>
      <c r="G243" s="4" t="s">
        <v>69</v>
      </c>
      <c r="H243" s="7">
        <v>0</v>
      </c>
      <c r="I243" s="46">
        <v>0</v>
      </c>
      <c r="J243" s="10">
        <v>1</v>
      </c>
      <c r="K243" s="46">
        <f t="shared" si="15"/>
        <v>3.5</v>
      </c>
      <c r="L243" s="46">
        <f t="shared" si="14"/>
        <v>0.24500000000000002</v>
      </c>
      <c r="M243" s="46">
        <f t="shared" si="16"/>
        <v>3.75</v>
      </c>
      <c r="N243" s="46">
        <v>0.25</v>
      </c>
      <c r="O243" s="46">
        <f t="shared" si="12"/>
        <v>3.75</v>
      </c>
      <c r="P243" s="46">
        <v>3.75</v>
      </c>
      <c r="Q243" s="47"/>
      <c r="S243" s="49"/>
      <c r="U243" s="49"/>
      <c r="V243" s="49"/>
    </row>
    <row r="244" spans="1:22" x14ac:dyDescent="0.4">
      <c r="A244" s="26">
        <v>240</v>
      </c>
      <c r="B244" s="4" t="s">
        <v>3865</v>
      </c>
      <c r="C244" s="3" t="s">
        <v>3636</v>
      </c>
      <c r="D244" s="45" t="s">
        <v>1339</v>
      </c>
      <c r="E244" s="5" t="str">
        <f>VLOOKUP(D244,type2!C:D,2,0)</f>
        <v>วัดแก้วโกรวาราม</v>
      </c>
      <c r="F244" s="5" t="str">
        <f>VLOOKUP(E244,type2!D:E,2,0)</f>
        <v>โบสถ์วัด ถ.อิศรา ต.ปากน้ำ อ.เมืองกระบี่ จ.กระบี่</v>
      </c>
      <c r="G244" s="4" t="s">
        <v>69</v>
      </c>
      <c r="H244" s="7">
        <v>0</v>
      </c>
      <c r="I244" s="46">
        <v>0</v>
      </c>
      <c r="J244" s="10">
        <v>14</v>
      </c>
      <c r="K244" s="46">
        <f t="shared" si="15"/>
        <v>49</v>
      </c>
      <c r="L244" s="46">
        <f t="shared" si="14"/>
        <v>3.43</v>
      </c>
      <c r="M244" s="46">
        <f t="shared" si="16"/>
        <v>52.43</v>
      </c>
      <c r="N244" s="46">
        <v>3.43</v>
      </c>
      <c r="O244" s="46">
        <f t="shared" si="12"/>
        <v>52.43</v>
      </c>
      <c r="P244" s="46">
        <v>52.5</v>
      </c>
      <c r="Q244" s="47"/>
      <c r="S244" s="49"/>
      <c r="T244" s="49"/>
      <c r="U244" s="49"/>
      <c r="V244" s="49"/>
    </row>
    <row r="245" spans="1:22" x14ac:dyDescent="0.4">
      <c r="A245" s="26">
        <v>241</v>
      </c>
      <c r="B245" s="4" t="s">
        <v>3865</v>
      </c>
      <c r="C245" s="3" t="s">
        <v>3637</v>
      </c>
      <c r="D245" s="45" t="s">
        <v>1259</v>
      </c>
      <c r="E245" s="5" t="str">
        <f>VLOOKUP(D245,type2!C:D,2,0)</f>
        <v>วัดแก้วโกรวาราม</v>
      </c>
      <c r="F245" s="5" t="s">
        <v>1264</v>
      </c>
      <c r="G245" s="4" t="s">
        <v>69</v>
      </c>
      <c r="H245" s="7">
        <v>0</v>
      </c>
      <c r="I245" s="46">
        <v>0</v>
      </c>
      <c r="J245" s="10">
        <v>50</v>
      </c>
      <c r="K245" s="46">
        <f t="shared" si="15"/>
        <v>175</v>
      </c>
      <c r="L245" s="46">
        <f t="shared" si="14"/>
        <v>12.250000000000002</v>
      </c>
      <c r="M245" s="46">
        <f t="shared" si="16"/>
        <v>187.25</v>
      </c>
      <c r="N245" s="46">
        <v>12.25</v>
      </c>
      <c r="O245" s="46">
        <f t="shared" si="12"/>
        <v>187.25</v>
      </c>
      <c r="P245" s="46">
        <v>187.25</v>
      </c>
      <c r="Q245" s="47"/>
      <c r="S245" s="49"/>
      <c r="T245" s="49"/>
      <c r="U245" s="49"/>
      <c r="V245" s="49"/>
    </row>
    <row r="246" spans="1:22" x14ac:dyDescent="0.4">
      <c r="A246" s="26">
        <v>242</v>
      </c>
      <c r="B246" s="4" t="s">
        <v>3865</v>
      </c>
      <c r="C246" s="3" t="s">
        <v>3638</v>
      </c>
      <c r="D246" s="45" t="s">
        <v>1262</v>
      </c>
      <c r="E246" s="5" t="str">
        <f>VLOOKUP(D246,type2!C:D,2,0)</f>
        <v>ฌาปนสถาน วัดแก้วโกรวาราม</v>
      </c>
      <c r="F246" s="5" t="s">
        <v>1245</v>
      </c>
      <c r="G246" s="4" t="s">
        <v>69</v>
      </c>
      <c r="H246" s="7">
        <v>0</v>
      </c>
      <c r="I246" s="46">
        <v>0</v>
      </c>
      <c r="J246" s="10">
        <v>719</v>
      </c>
      <c r="K246" s="46">
        <f t="shared" si="15"/>
        <v>2516.5</v>
      </c>
      <c r="L246" s="46">
        <f t="shared" si="14"/>
        <v>176.15500000000003</v>
      </c>
      <c r="M246" s="46">
        <f t="shared" si="16"/>
        <v>2692.6600000000003</v>
      </c>
      <c r="N246" s="46">
        <v>176.16</v>
      </c>
      <c r="O246" s="46">
        <f t="shared" si="12"/>
        <v>2692.6600000000003</v>
      </c>
      <c r="P246" s="46">
        <v>2692.75</v>
      </c>
      <c r="Q246" s="47"/>
      <c r="S246" s="49"/>
      <c r="T246" s="49"/>
      <c r="U246" s="49"/>
      <c r="V246" s="49"/>
    </row>
    <row r="247" spans="1:22" x14ac:dyDescent="0.4">
      <c r="A247" s="26">
        <v>243</v>
      </c>
      <c r="B247" s="4" t="s">
        <v>3865</v>
      </c>
      <c r="C247" s="3" t="s">
        <v>3639</v>
      </c>
      <c r="D247" s="45" t="s">
        <v>1243</v>
      </c>
      <c r="E247" s="5" t="str">
        <f>VLOOKUP(D247,type2!C:D,2,0)</f>
        <v>วัดแก้วโกรวาราม(รร.พระปริยัติธรรม)</v>
      </c>
      <c r="F247" s="5" t="str">
        <f>VLOOKUP(E247,type2!D:E,2,0)</f>
        <v>ถ.อิศรา ต.ปากน้ำ อ.เมืองกระบี่ จ.กระบี่</v>
      </c>
      <c r="G247" s="4" t="s">
        <v>69</v>
      </c>
      <c r="H247" s="7">
        <v>0</v>
      </c>
      <c r="I247" s="46">
        <v>0</v>
      </c>
      <c r="J247" s="10">
        <v>878</v>
      </c>
      <c r="K247" s="46">
        <f t="shared" si="15"/>
        <v>3073</v>
      </c>
      <c r="L247" s="46">
        <f t="shared" si="14"/>
        <v>215.11</v>
      </c>
      <c r="M247" s="46">
        <f t="shared" si="16"/>
        <v>3288.11</v>
      </c>
      <c r="N247" s="46">
        <v>215.11</v>
      </c>
      <c r="O247" s="46">
        <f t="shared" si="12"/>
        <v>3288.11</v>
      </c>
      <c r="P247" s="46">
        <v>3288.25</v>
      </c>
      <c r="Q247" s="47"/>
      <c r="S247" s="49"/>
      <c r="T247" s="49"/>
      <c r="U247" s="49"/>
      <c r="V247" s="49"/>
    </row>
    <row r="248" spans="1:22" x14ac:dyDescent="0.4">
      <c r="A248" s="26">
        <v>244</v>
      </c>
      <c r="B248" s="4" t="s">
        <v>3865</v>
      </c>
      <c r="C248" s="3" t="s">
        <v>3640</v>
      </c>
      <c r="D248" s="45" t="s">
        <v>1246</v>
      </c>
      <c r="E248" s="5" t="str">
        <f>VLOOKUP(D248,type2!C:D,2,0)</f>
        <v>วัดแก้วโกรวาราม(ศาลาเปรียญ)</v>
      </c>
      <c r="F248" s="5" t="str">
        <f>VLOOKUP(E248,type2!D:E,2,0)</f>
        <v>ถ.อิศรา ต.ปากน้ำ อ.เมืองกระบี่ จ.กระบี่</v>
      </c>
      <c r="G248" s="4" t="s">
        <v>69</v>
      </c>
      <c r="H248" s="7">
        <v>0</v>
      </c>
      <c r="I248" s="46">
        <v>0</v>
      </c>
      <c r="J248" s="10">
        <v>37</v>
      </c>
      <c r="K248" s="46">
        <f t="shared" si="15"/>
        <v>129.5</v>
      </c>
      <c r="L248" s="46">
        <f t="shared" si="14"/>
        <v>9.0650000000000013</v>
      </c>
      <c r="M248" s="46">
        <f t="shared" si="16"/>
        <v>138.57</v>
      </c>
      <c r="N248" s="46">
        <v>9.07</v>
      </c>
      <c r="O248" s="46">
        <f t="shared" si="12"/>
        <v>138.57</v>
      </c>
      <c r="P248" s="46">
        <v>138.75</v>
      </c>
      <c r="Q248" s="47"/>
      <c r="S248" s="49"/>
      <c r="T248" s="49"/>
      <c r="U248" s="49"/>
      <c r="V248" s="49"/>
    </row>
    <row r="249" spans="1:22" x14ac:dyDescent="0.4">
      <c r="A249" s="26">
        <v>245</v>
      </c>
      <c r="B249" s="4" t="s">
        <v>3865</v>
      </c>
      <c r="C249" s="3" t="s">
        <v>3641</v>
      </c>
      <c r="D249" s="45" t="s">
        <v>1248</v>
      </c>
      <c r="E249" s="5" t="str">
        <f>VLOOKUP(D249,type2!C:D,2,0)</f>
        <v>วัดแก้วโกรวาราม(ก.2)</v>
      </c>
      <c r="F249" s="5" t="str">
        <f>VLOOKUP(E249,type2!D:E,2,0)</f>
        <v>ถ.อิศรา ต.ปากน้ำ อ.เมืองกระบี่ จ.กระบี่</v>
      </c>
      <c r="G249" s="4" t="s">
        <v>69</v>
      </c>
      <c r="H249" s="7">
        <v>0</v>
      </c>
      <c r="I249" s="46">
        <v>0</v>
      </c>
      <c r="J249" s="10">
        <v>28</v>
      </c>
      <c r="K249" s="46">
        <f t="shared" si="15"/>
        <v>98</v>
      </c>
      <c r="L249" s="46">
        <f t="shared" si="14"/>
        <v>6.86</v>
      </c>
      <c r="M249" s="46">
        <f t="shared" si="16"/>
        <v>104.86</v>
      </c>
      <c r="N249" s="46">
        <v>6.86</v>
      </c>
      <c r="O249" s="46">
        <f t="shared" si="12"/>
        <v>104.86</v>
      </c>
      <c r="P249" s="46">
        <v>105</v>
      </c>
      <c r="Q249" s="47"/>
      <c r="S249" s="49"/>
      <c r="T249" s="49"/>
      <c r="U249" s="49"/>
      <c r="V249" s="49"/>
    </row>
    <row r="250" spans="1:22" x14ac:dyDescent="0.4">
      <c r="A250" s="26">
        <v>246</v>
      </c>
      <c r="B250" s="4" t="s">
        <v>3865</v>
      </c>
      <c r="C250" s="3" t="s">
        <v>3642</v>
      </c>
      <c r="D250" s="45" t="s">
        <v>1250</v>
      </c>
      <c r="E250" s="5" t="str">
        <f>VLOOKUP(D250,type2!C:D,2,0)</f>
        <v>วัดแก้วโกรวาราม(รร.พระปริยัติธรรม)</v>
      </c>
      <c r="F250" s="5" t="str">
        <f>VLOOKUP(E250,type2!D:E,2,0)</f>
        <v>ถ.อิศรา ต.ปากน้ำ อ.เมืองกระบี่ จ.กระบี่</v>
      </c>
      <c r="G250" s="4" t="s">
        <v>69</v>
      </c>
      <c r="H250" s="7">
        <v>0</v>
      </c>
      <c r="I250" s="46">
        <v>0</v>
      </c>
      <c r="J250" s="10">
        <v>138</v>
      </c>
      <c r="K250" s="46">
        <f t="shared" si="15"/>
        <v>483</v>
      </c>
      <c r="L250" s="46">
        <f t="shared" si="14"/>
        <v>33.81</v>
      </c>
      <c r="M250" s="46">
        <f t="shared" si="16"/>
        <v>516.80999999999995</v>
      </c>
      <c r="N250" s="46">
        <v>33.81</v>
      </c>
      <c r="O250" s="46">
        <f t="shared" si="12"/>
        <v>516.80999999999995</v>
      </c>
      <c r="P250" s="46">
        <v>517</v>
      </c>
      <c r="Q250" s="47"/>
      <c r="S250" s="52">
        <f>SUM(N230:N250)</f>
        <v>632.69000000000005</v>
      </c>
      <c r="T250" s="52">
        <f>SUM(O230:O250)</f>
        <v>9669.69</v>
      </c>
      <c r="U250" s="52">
        <f>SUM(P230:P250)</f>
        <v>9671.83</v>
      </c>
      <c r="V250" s="51">
        <v>9671.83</v>
      </c>
    </row>
    <row r="251" spans="1:22" x14ac:dyDescent="0.4">
      <c r="A251" s="26">
        <v>247</v>
      </c>
      <c r="B251" s="4" t="s">
        <v>3868</v>
      </c>
      <c r="C251" s="3" t="s">
        <v>3643</v>
      </c>
      <c r="D251" s="45" t="s">
        <v>1314</v>
      </c>
      <c r="E251" s="5" t="str">
        <f>VLOOKUP(D251,type2!C:D,2,0)</f>
        <v>นายจินต์ จิววุฒิพงศ์</v>
      </c>
      <c r="F251" s="5" t="s">
        <v>1315</v>
      </c>
      <c r="G251" s="4" t="s">
        <v>69</v>
      </c>
      <c r="H251" s="7">
        <v>0</v>
      </c>
      <c r="I251" s="46">
        <v>0</v>
      </c>
      <c r="J251" s="10">
        <v>39</v>
      </c>
      <c r="K251" s="46">
        <f t="shared" si="15"/>
        <v>136.5</v>
      </c>
      <c r="L251" s="46">
        <f t="shared" si="14"/>
        <v>9.5550000000000015</v>
      </c>
      <c r="M251" s="46">
        <f t="shared" si="16"/>
        <v>146.06</v>
      </c>
      <c r="N251" s="46">
        <v>9.56</v>
      </c>
      <c r="O251" s="46">
        <f t="shared" si="12"/>
        <v>146.06</v>
      </c>
      <c r="P251" s="46">
        <v>146.25</v>
      </c>
      <c r="Q251" s="47"/>
      <c r="S251" s="49"/>
      <c r="T251" s="49"/>
      <c r="U251" s="49"/>
      <c r="V251" s="49"/>
    </row>
    <row r="252" spans="1:22" x14ac:dyDescent="0.4">
      <c r="A252" s="26">
        <v>248</v>
      </c>
      <c r="B252" s="4" t="s">
        <v>3868</v>
      </c>
      <c r="C252" s="3" t="s">
        <v>3644</v>
      </c>
      <c r="D252" s="45" t="s">
        <v>1308</v>
      </c>
      <c r="E252" s="5" t="str">
        <f>VLOOKUP(D252,type2!C:D,2,0)</f>
        <v>นายจินต์ จิววุฒิพงศ์</v>
      </c>
      <c r="F252" s="5" t="str">
        <f>VLOOKUP(E252,type2!D:E,2,0)</f>
        <v>61/2 ถ.อิศรา ต.ปากน้ำ อ.เมืองกระบี่ จ.กระบี่</v>
      </c>
      <c r="G252" s="4" t="s">
        <v>69</v>
      </c>
      <c r="H252" s="7">
        <v>0</v>
      </c>
      <c r="I252" s="46">
        <v>0</v>
      </c>
      <c r="J252" s="10">
        <v>2</v>
      </c>
      <c r="K252" s="46">
        <f t="shared" si="15"/>
        <v>7</v>
      </c>
      <c r="L252" s="46">
        <f t="shared" si="14"/>
        <v>0.49000000000000005</v>
      </c>
      <c r="M252" s="46">
        <f t="shared" si="16"/>
        <v>7.49</v>
      </c>
      <c r="N252" s="46">
        <v>0.49</v>
      </c>
      <c r="O252" s="46">
        <f t="shared" si="12"/>
        <v>7.49</v>
      </c>
      <c r="P252" s="46">
        <v>7.5</v>
      </c>
      <c r="Q252" s="47"/>
      <c r="S252" s="49"/>
      <c r="T252" s="49"/>
      <c r="U252" s="49"/>
      <c r="V252" s="49"/>
    </row>
    <row r="253" spans="1:22" x14ac:dyDescent="0.4">
      <c r="A253" s="26">
        <v>249</v>
      </c>
      <c r="B253" s="4" t="s">
        <v>3868</v>
      </c>
      <c r="C253" s="3" t="s">
        <v>3645</v>
      </c>
      <c r="D253" s="45" t="s">
        <v>1302</v>
      </c>
      <c r="E253" s="5" t="str">
        <f>VLOOKUP(D253,type2!C:D,2,0)</f>
        <v>สำนักงานสโมสรลูกเสือ</v>
      </c>
      <c r="F253" s="5" t="str">
        <f>VLOOKUP(E253,type2!D:E,2,0)</f>
        <v>60 ถ.อิศรา ต.ปากน้ำ อ.เมืองกระบี่ จ.กระบี่</v>
      </c>
      <c r="G253" s="4" t="s">
        <v>69</v>
      </c>
      <c r="H253" s="7">
        <v>0</v>
      </c>
      <c r="I253" s="46">
        <v>0</v>
      </c>
      <c r="J253" s="10">
        <v>32</v>
      </c>
      <c r="K253" s="46">
        <f t="shared" si="15"/>
        <v>112</v>
      </c>
      <c r="L253" s="46">
        <f t="shared" si="14"/>
        <v>7.8400000000000007</v>
      </c>
      <c r="M253" s="46">
        <f t="shared" si="16"/>
        <v>119.84</v>
      </c>
      <c r="N253" s="46">
        <v>7.84</v>
      </c>
      <c r="O253" s="46">
        <f t="shared" si="12"/>
        <v>119.84</v>
      </c>
      <c r="P253" s="46">
        <v>120</v>
      </c>
      <c r="Q253" s="47"/>
      <c r="S253" s="49"/>
      <c r="T253" s="49"/>
      <c r="U253" s="49"/>
      <c r="V253" s="49"/>
    </row>
    <row r="254" spans="1:22" x14ac:dyDescent="0.4">
      <c r="A254" s="26">
        <v>250</v>
      </c>
      <c r="B254" s="4" t="s">
        <v>3868</v>
      </c>
      <c r="C254" s="3" t="s">
        <v>3646</v>
      </c>
      <c r="D254" s="45" t="s">
        <v>1281</v>
      </c>
      <c r="E254" s="5" t="str">
        <f>VLOOKUP(D254,type2!C:D,2,0)</f>
        <v>น.ส.หอมหวล สมอินทร์</v>
      </c>
      <c r="F254" s="5" t="str">
        <f>VLOOKUP(E254,type2!D:E,2,0)</f>
        <v xml:space="preserve">26 ถ.อิศรา ต.ปากน้ำ อ.เมืองกระบี่ จ.กระบี่ </v>
      </c>
      <c r="G254" s="4" t="s">
        <v>69</v>
      </c>
      <c r="H254" s="7">
        <v>0</v>
      </c>
      <c r="I254" s="46">
        <v>0</v>
      </c>
      <c r="J254" s="10">
        <v>10</v>
      </c>
      <c r="K254" s="46">
        <f t="shared" si="15"/>
        <v>35</v>
      </c>
      <c r="L254" s="46">
        <f t="shared" si="14"/>
        <v>2.4500000000000002</v>
      </c>
      <c r="M254" s="46">
        <f t="shared" si="16"/>
        <v>37.450000000000003</v>
      </c>
      <c r="N254" s="46">
        <v>2.4500000000000002</v>
      </c>
      <c r="O254" s="46">
        <f t="shared" si="12"/>
        <v>37.450000000000003</v>
      </c>
      <c r="P254" s="46">
        <v>37.5</v>
      </c>
      <c r="Q254" s="47"/>
      <c r="S254" s="49"/>
      <c r="T254" s="49"/>
      <c r="U254" s="49"/>
      <c r="V254" s="49"/>
    </row>
    <row r="255" spans="1:22" x14ac:dyDescent="0.4">
      <c r="A255" s="26">
        <v>251</v>
      </c>
      <c r="B255" s="4" t="s">
        <v>3868</v>
      </c>
      <c r="C255" s="3" t="s">
        <v>3647</v>
      </c>
      <c r="D255" s="45" t="s">
        <v>1268</v>
      </c>
      <c r="E255" s="5" t="str">
        <f>VLOOKUP(D255,type2!C:D,2,0)</f>
        <v>นายวิโรจน์ เกตุทอง(ร้านศรีนคร)</v>
      </c>
      <c r="F255" s="5" t="str">
        <f>VLOOKUP(E255,type2!D:E,2,0)</f>
        <v>20 ถ.อิศรา ต.ปากน้ำ อ.เมืองกระบี่ จ.กระบี่</v>
      </c>
      <c r="G255" s="4" t="s">
        <v>69</v>
      </c>
      <c r="H255" s="7">
        <v>0</v>
      </c>
      <c r="I255" s="46">
        <v>0</v>
      </c>
      <c r="J255" s="10">
        <v>17</v>
      </c>
      <c r="K255" s="46">
        <f t="shared" si="15"/>
        <v>59.5</v>
      </c>
      <c r="L255" s="46">
        <f t="shared" si="14"/>
        <v>4.165</v>
      </c>
      <c r="M255" s="46">
        <f t="shared" si="16"/>
        <v>63.669999999999995</v>
      </c>
      <c r="N255" s="46">
        <v>4.17</v>
      </c>
      <c r="O255" s="46">
        <f t="shared" si="12"/>
        <v>63.669999999999995</v>
      </c>
      <c r="P255" s="46">
        <v>63.75</v>
      </c>
      <c r="Q255" s="47"/>
      <c r="S255" s="49"/>
      <c r="T255" s="49"/>
      <c r="U255" s="49"/>
      <c r="V255" s="49"/>
    </row>
    <row r="256" spans="1:22" x14ac:dyDescent="0.4">
      <c r="A256" s="26">
        <v>252</v>
      </c>
      <c r="B256" s="4" t="s">
        <v>3868</v>
      </c>
      <c r="C256" s="3" t="s">
        <v>3648</v>
      </c>
      <c r="D256" s="45" t="s">
        <v>1270</v>
      </c>
      <c r="E256" s="5" t="str">
        <f>VLOOKUP(D256,type2!C:D,2,0)</f>
        <v>นายสมศักดิ์ แซ่ตั้ง (ศรีตรังอิเล็คโทรนิค)</v>
      </c>
      <c r="F256" s="5" t="str">
        <f>VLOOKUP(E256,type2!D:E,2,0)</f>
        <v>10 ถ.อิศรา ต.ปากน้ำ อ.เมืองกระบี่ จ.กระบี่</v>
      </c>
      <c r="G256" s="4" t="s">
        <v>69</v>
      </c>
      <c r="H256" s="7">
        <v>0</v>
      </c>
      <c r="I256" s="46">
        <v>0</v>
      </c>
      <c r="J256" s="10">
        <v>26</v>
      </c>
      <c r="K256" s="46">
        <f t="shared" si="15"/>
        <v>91</v>
      </c>
      <c r="L256" s="46">
        <f t="shared" si="14"/>
        <v>6.370000000000001</v>
      </c>
      <c r="M256" s="46">
        <f t="shared" si="16"/>
        <v>97.37</v>
      </c>
      <c r="N256" s="46">
        <v>6.37</v>
      </c>
      <c r="O256" s="46">
        <f t="shared" si="12"/>
        <v>97.37</v>
      </c>
      <c r="P256" s="46">
        <v>97.5</v>
      </c>
      <c r="Q256" s="47"/>
    </row>
    <row r="257" spans="1:22" x14ac:dyDescent="0.4">
      <c r="A257" s="26">
        <v>253</v>
      </c>
      <c r="B257" s="4" t="s">
        <v>3868</v>
      </c>
      <c r="C257" s="3" t="s">
        <v>3649</v>
      </c>
      <c r="D257" s="45" t="s">
        <v>762</v>
      </c>
      <c r="E257" s="5" t="str">
        <f>VLOOKUP(D257,type2!C:D,2,0)</f>
        <v>น.ส.อุมาพร บุญชนะวิวัฒน์</v>
      </c>
      <c r="F257" s="5" t="s">
        <v>763</v>
      </c>
      <c r="G257" s="4" t="s">
        <v>3361</v>
      </c>
      <c r="H257" s="7">
        <v>112</v>
      </c>
      <c r="I257" s="46">
        <v>7.85</v>
      </c>
      <c r="J257" s="10">
        <v>26</v>
      </c>
      <c r="K257" s="46">
        <f t="shared" si="15"/>
        <v>91</v>
      </c>
      <c r="L257" s="46">
        <f t="shared" si="14"/>
        <v>6.370000000000001</v>
      </c>
      <c r="M257" s="46">
        <f t="shared" si="16"/>
        <v>97.37</v>
      </c>
      <c r="N257" s="46">
        <v>14.22</v>
      </c>
      <c r="O257" s="46">
        <f t="shared" si="12"/>
        <v>217.22</v>
      </c>
      <c r="P257" s="46">
        <v>217.25</v>
      </c>
      <c r="Q257" s="47"/>
      <c r="S257" s="53"/>
      <c r="T257" s="53"/>
      <c r="U257" s="53"/>
      <c r="V257" s="53"/>
    </row>
    <row r="258" spans="1:22" x14ac:dyDescent="0.4">
      <c r="A258" s="26">
        <v>254</v>
      </c>
      <c r="B258" s="4" t="s">
        <v>3868</v>
      </c>
      <c r="C258" s="3" t="s">
        <v>3650</v>
      </c>
      <c r="D258" s="45" t="s">
        <v>1425</v>
      </c>
      <c r="E258" s="5" t="str">
        <f>VLOOKUP(D258,type2!C:D,2,0)</f>
        <v>นายบุญเลิศ ไพบูลย์ (บุญเลิศ บาร์เบอร์)</v>
      </c>
      <c r="F258" s="5" t="str">
        <f>VLOOKUP(E258,type2!D:E,2,0)</f>
        <v>4/3 ถ.เหมทานนท์ ต.ปากน้ำ อ.เมืองกระบี่ จ.กระบี่</v>
      </c>
      <c r="G258" s="4" t="s">
        <v>3353</v>
      </c>
      <c r="H258" s="7">
        <v>378</v>
      </c>
      <c r="I258" s="46">
        <v>26.47</v>
      </c>
      <c r="J258" s="10">
        <v>22</v>
      </c>
      <c r="K258" s="46">
        <f t="shared" ref="K258:K267" si="17">J258*3.5</f>
        <v>77</v>
      </c>
      <c r="L258" s="46">
        <f t="shared" ref="L258:L267" si="18">K258*7%</f>
        <v>5.3900000000000006</v>
      </c>
      <c r="M258" s="46">
        <f t="shared" ref="M258:M267" si="19">ROUNDUP(K258+L258,2)</f>
        <v>82.39</v>
      </c>
      <c r="N258" s="46">
        <v>31.86</v>
      </c>
      <c r="O258" s="46">
        <f t="shared" si="12"/>
        <v>486.86</v>
      </c>
      <c r="P258" s="46">
        <v>487</v>
      </c>
      <c r="Q258" s="47"/>
      <c r="S258" s="53"/>
      <c r="T258" s="53"/>
      <c r="U258" s="53"/>
      <c r="V258" s="53"/>
    </row>
    <row r="259" spans="1:22" x14ac:dyDescent="0.4">
      <c r="A259" s="26">
        <v>255</v>
      </c>
      <c r="B259" s="4" t="s">
        <v>3868</v>
      </c>
      <c r="C259" s="3" t="s">
        <v>3651</v>
      </c>
      <c r="D259" s="45" t="s">
        <v>1017</v>
      </c>
      <c r="E259" s="5" t="str">
        <f>VLOOKUP(D259,type2!C:D,2,0)</f>
        <v>นายสมัคร ชดช้อย</v>
      </c>
      <c r="F259" s="5" t="str">
        <f>VLOOKUP(E259,type2!D:E,2,0)</f>
        <v>17 ถ.ศรีสวัสดิ์ ต.ปากน้ำ อ.เมืองกระบี่ จ.กระบี่</v>
      </c>
      <c r="G259" s="4" t="s">
        <v>69</v>
      </c>
      <c r="H259" s="7">
        <v>0</v>
      </c>
      <c r="I259" s="46">
        <v>0</v>
      </c>
      <c r="J259" s="10">
        <v>18</v>
      </c>
      <c r="K259" s="46">
        <f t="shared" si="17"/>
        <v>63</v>
      </c>
      <c r="L259" s="46">
        <f t="shared" si="18"/>
        <v>4.41</v>
      </c>
      <c r="M259" s="46">
        <f t="shared" si="19"/>
        <v>67.41</v>
      </c>
      <c r="N259" s="46">
        <v>4.41</v>
      </c>
      <c r="O259" s="46">
        <f t="shared" si="12"/>
        <v>67.41</v>
      </c>
      <c r="P259" s="46">
        <v>67.5</v>
      </c>
      <c r="Q259" s="47"/>
      <c r="S259" s="53"/>
      <c r="T259" s="53"/>
      <c r="U259" s="53"/>
      <c r="V259" s="53"/>
    </row>
    <row r="260" spans="1:22" x14ac:dyDescent="0.4">
      <c r="A260" s="26">
        <v>256</v>
      </c>
      <c r="B260" s="4" t="s">
        <v>3868</v>
      </c>
      <c r="C260" s="3" t="s">
        <v>3652</v>
      </c>
      <c r="D260" s="45" t="s">
        <v>2132</v>
      </c>
      <c r="E260" s="5" t="str">
        <f>VLOOKUP(D260,type2!C:D,2,0)</f>
        <v>นายสมศักดิ์ แซ่เฮ่า(ร้านเฮาดี้)</v>
      </c>
      <c r="F260" s="5" t="str">
        <f>VLOOKUP(E260,type2!D:E,2,0)</f>
        <v>9 ถ.พัฒนา มหาราช ซ.6 ต.ปากน้ำ อ.เมืองกระบี่ จ.กระบี่</v>
      </c>
      <c r="G260" s="4" t="s">
        <v>3361</v>
      </c>
      <c r="H260" s="7">
        <v>346.5</v>
      </c>
      <c r="I260" s="46">
        <v>24.26</v>
      </c>
      <c r="J260" s="10">
        <v>30</v>
      </c>
      <c r="K260" s="46">
        <f t="shared" si="17"/>
        <v>105</v>
      </c>
      <c r="L260" s="46">
        <f t="shared" si="18"/>
        <v>7.3500000000000005</v>
      </c>
      <c r="M260" s="46">
        <f t="shared" si="19"/>
        <v>112.35</v>
      </c>
      <c r="N260" s="46">
        <v>31.61</v>
      </c>
      <c r="O260" s="46">
        <f t="shared" si="12"/>
        <v>483.11</v>
      </c>
      <c r="P260" s="46">
        <v>483.25</v>
      </c>
      <c r="Q260" s="47"/>
      <c r="S260" s="53"/>
      <c r="T260" s="53"/>
      <c r="U260" s="53"/>
      <c r="V260" s="53"/>
    </row>
    <row r="261" spans="1:22" x14ac:dyDescent="0.4">
      <c r="A261" s="26">
        <v>257</v>
      </c>
      <c r="B261" s="4" t="s">
        <v>3868</v>
      </c>
      <c r="C261" s="3" t="s">
        <v>3653</v>
      </c>
      <c r="D261" s="45" t="s">
        <v>1214</v>
      </c>
      <c r="E261" s="5" t="str">
        <f>VLOOKUP(D261,type2!C:D,2,0)</f>
        <v>นายขจร แซ่ตัน (คลินิกกายภาพบำบัด)</v>
      </c>
      <c r="F261" s="5" t="str">
        <f>VLOOKUP(E261,type2!D:E,2,0)</f>
        <v>54 ถ.คงคา ต.ปากน้ำ อ.เมืองกระบี่ จ.กระบี่</v>
      </c>
      <c r="G261" s="4" t="s">
        <v>3352</v>
      </c>
      <c r="H261" s="7">
        <v>175</v>
      </c>
      <c r="I261" s="46">
        <v>12.25</v>
      </c>
      <c r="J261" s="10">
        <v>53</v>
      </c>
      <c r="K261" s="46">
        <f t="shared" si="17"/>
        <v>185.5</v>
      </c>
      <c r="L261" s="46">
        <f t="shared" si="18"/>
        <v>12.985000000000001</v>
      </c>
      <c r="M261" s="46">
        <f t="shared" si="19"/>
        <v>198.48999999999998</v>
      </c>
      <c r="N261" s="46">
        <v>25.24</v>
      </c>
      <c r="O261" s="46">
        <f t="shared" si="12"/>
        <v>385.74</v>
      </c>
      <c r="P261" s="46">
        <v>385.75299999999999</v>
      </c>
      <c r="Q261" s="47"/>
      <c r="R261" s="110"/>
      <c r="S261" s="52">
        <f>SUM(N251:N261)</f>
        <v>138.22</v>
      </c>
      <c r="T261" s="52">
        <f>SUM(O251:O261)</f>
        <v>2112.2200000000003</v>
      </c>
      <c r="U261" s="52">
        <f>SUM(P251:P261)</f>
        <v>2113.2530000000002</v>
      </c>
      <c r="V261" s="51">
        <v>2113.25</v>
      </c>
    </row>
    <row r="262" spans="1:22" x14ac:dyDescent="0.4">
      <c r="A262" s="26">
        <v>258</v>
      </c>
      <c r="B262" s="4" t="s">
        <v>3869</v>
      </c>
      <c r="C262" s="3" t="s">
        <v>3654</v>
      </c>
      <c r="D262" s="45" t="s">
        <v>595</v>
      </c>
      <c r="E262" s="5" t="str">
        <f>VLOOKUP(D262,type2!C:D,2,0)</f>
        <v>น.ส.อรทัย แก้วยอดจันทร์(สายไหม)</v>
      </c>
      <c r="F262" s="5" t="str">
        <f>VLOOKUP(E262,type2!D:E,2,0)</f>
        <v>131 ถ.มหาราช ต.ปากน้ำ อ.เมืองกระบี่ จ.กระบี่</v>
      </c>
      <c r="G262" s="4" t="s">
        <v>69</v>
      </c>
      <c r="H262" s="7">
        <v>0</v>
      </c>
      <c r="I262" s="46">
        <v>0</v>
      </c>
      <c r="J262" s="10">
        <v>46</v>
      </c>
      <c r="K262" s="46">
        <f t="shared" si="17"/>
        <v>161</v>
      </c>
      <c r="L262" s="46">
        <f t="shared" si="18"/>
        <v>11.270000000000001</v>
      </c>
      <c r="M262" s="46">
        <f t="shared" si="19"/>
        <v>172.27</v>
      </c>
      <c r="N262" s="46">
        <v>11.27</v>
      </c>
      <c r="O262" s="46">
        <f t="shared" si="12"/>
        <v>172.27</v>
      </c>
      <c r="P262" s="46">
        <v>172.5</v>
      </c>
      <c r="Q262" s="47"/>
      <c r="S262" s="53"/>
      <c r="T262" s="53"/>
      <c r="U262" s="53"/>
      <c r="V262" s="53"/>
    </row>
    <row r="263" spans="1:22" x14ac:dyDescent="0.4">
      <c r="A263" s="26">
        <v>259</v>
      </c>
      <c r="B263" s="4" t="s">
        <v>3869</v>
      </c>
      <c r="C263" s="3" t="s">
        <v>3655</v>
      </c>
      <c r="D263" s="45" t="s">
        <v>2070</v>
      </c>
      <c r="E263" s="5" t="str">
        <f>VLOOKUP(D263,type2!C:D,2,0)</f>
        <v>นายไพสิฐ สุนทรหัทยา(บ.พรสิฐเคหะการ)</v>
      </c>
      <c r="F263" s="5" t="str">
        <f>VLOOKUP(E263,type2!D:E,2,0)</f>
        <v>5 ถ.รื่นฤดี ต.ปากน้ำ อ.เมืองกระบี่ จ.กระบี่</v>
      </c>
      <c r="G263" s="4" t="s">
        <v>69</v>
      </c>
      <c r="H263" s="7">
        <v>0</v>
      </c>
      <c r="I263" s="46">
        <v>0</v>
      </c>
      <c r="J263" s="10">
        <v>34</v>
      </c>
      <c r="K263" s="46">
        <f t="shared" si="17"/>
        <v>119</v>
      </c>
      <c r="L263" s="46">
        <f t="shared" si="18"/>
        <v>8.33</v>
      </c>
      <c r="M263" s="46">
        <f t="shared" si="19"/>
        <v>127.33</v>
      </c>
      <c r="N263" s="46">
        <v>8.33</v>
      </c>
      <c r="O263" s="46">
        <f t="shared" si="12"/>
        <v>127.33</v>
      </c>
      <c r="P263" s="46">
        <v>127.5</v>
      </c>
      <c r="Q263" s="47"/>
      <c r="S263" s="53"/>
      <c r="T263" s="53"/>
      <c r="U263" s="53"/>
      <c r="V263" s="53"/>
    </row>
    <row r="264" spans="1:22" x14ac:dyDescent="0.4">
      <c r="A264" s="26">
        <v>260</v>
      </c>
      <c r="B264" s="4" t="s">
        <v>3869</v>
      </c>
      <c r="C264" s="3" t="s">
        <v>3656</v>
      </c>
      <c r="D264" s="45" t="s">
        <v>1103</v>
      </c>
      <c r="E264" s="5" t="str">
        <f>VLOOKUP(D264,type2!C:D,2,0)</f>
        <v>นางสุมมา มนต์ภาณีวงศ์</v>
      </c>
      <c r="F264" s="5" t="str">
        <f>VLOOKUP(E264,type2!D:E,2,0)</f>
        <v>1/8 ถ.ร่วมจิตร-มหาราช ต.ปากน้ำ อ.เมืองกระบี่ จ.กระบี่</v>
      </c>
      <c r="G264" s="4" t="s">
        <v>69</v>
      </c>
      <c r="H264" s="7">
        <v>0</v>
      </c>
      <c r="I264" s="46">
        <v>0</v>
      </c>
      <c r="J264" s="10">
        <v>4</v>
      </c>
      <c r="K264" s="46">
        <f t="shared" si="17"/>
        <v>14</v>
      </c>
      <c r="L264" s="46">
        <f t="shared" si="18"/>
        <v>0.98000000000000009</v>
      </c>
      <c r="M264" s="46">
        <f t="shared" si="19"/>
        <v>14.98</v>
      </c>
      <c r="N264" s="46">
        <v>0.98</v>
      </c>
      <c r="O264" s="46">
        <f t="shared" si="12"/>
        <v>14.98</v>
      </c>
      <c r="P264" s="46">
        <v>15</v>
      </c>
      <c r="Q264" s="47"/>
      <c r="S264" s="53"/>
      <c r="T264" s="53"/>
      <c r="U264" s="53"/>
      <c r="V264" s="53"/>
    </row>
    <row r="265" spans="1:22" x14ac:dyDescent="0.4">
      <c r="A265" s="26">
        <v>261</v>
      </c>
      <c r="B265" s="4" t="s">
        <v>3869</v>
      </c>
      <c r="C265" s="3" t="s">
        <v>3657</v>
      </c>
      <c r="D265" s="45" t="s">
        <v>1566</v>
      </c>
      <c r="E265" s="5" t="str">
        <f>VLOOKUP(D265,type2!C:D,2,0)</f>
        <v>นางบงกช สิงหนันทน์ (เรือนปาริฉัตร)</v>
      </c>
      <c r="F265" s="5" t="str">
        <f>VLOOKUP(E265,type2!D:E,2,0)</f>
        <v>88/18 ถ.เหมทานนท์ ต.ปากน้ำ อ.เมืองกระบี่ จ.กระบี่</v>
      </c>
      <c r="G265" s="4" t="s">
        <v>69</v>
      </c>
      <c r="H265" s="7">
        <v>0</v>
      </c>
      <c r="I265" s="46">
        <v>0</v>
      </c>
      <c r="J265" s="10">
        <v>8</v>
      </c>
      <c r="K265" s="46">
        <f t="shared" si="17"/>
        <v>28</v>
      </c>
      <c r="L265" s="46">
        <f t="shared" si="18"/>
        <v>1.9600000000000002</v>
      </c>
      <c r="M265" s="46">
        <f t="shared" si="19"/>
        <v>29.96</v>
      </c>
      <c r="N265" s="46">
        <v>1.96</v>
      </c>
      <c r="O265" s="46">
        <f t="shared" si="12"/>
        <v>29.96</v>
      </c>
      <c r="P265" s="46">
        <v>30</v>
      </c>
      <c r="Q265" s="47"/>
      <c r="S265" s="53"/>
      <c r="T265" s="53"/>
      <c r="U265" s="53"/>
      <c r="V265" s="53"/>
    </row>
    <row r="266" spans="1:22" x14ac:dyDescent="0.4">
      <c r="A266" s="26">
        <v>262</v>
      </c>
      <c r="B266" s="4" t="s">
        <v>3869</v>
      </c>
      <c r="C266" s="3" t="s">
        <v>3658</v>
      </c>
      <c r="D266" s="45" t="s">
        <v>825</v>
      </c>
      <c r="E266" s="5" t="str">
        <f>VLOOKUP(D266,type2!C:D,2,0)</f>
        <v>นายเอกพจน์ ตัณฑวนิชย์ (สิริลักษณ์เภสัช)</v>
      </c>
      <c r="F266" s="5" t="str">
        <f>VLOOKUP(E266,type2!D:E,2,0)</f>
        <v>26 ถ.กระบี่ ต.ปากน้ำ อ.เมืองกระบี่ จ.กระบี่</v>
      </c>
      <c r="G266" s="4" t="s">
        <v>3347</v>
      </c>
      <c r="H266" s="7">
        <v>584.5</v>
      </c>
      <c r="I266" s="46">
        <v>40.94</v>
      </c>
      <c r="J266" s="10">
        <v>14</v>
      </c>
      <c r="K266" s="46">
        <f t="shared" si="17"/>
        <v>49</v>
      </c>
      <c r="L266" s="46">
        <f t="shared" si="18"/>
        <v>3.43</v>
      </c>
      <c r="M266" s="46">
        <f>ROUNDUP(K266+L266,2)</f>
        <v>52.43</v>
      </c>
      <c r="N266" s="46">
        <v>44.37</v>
      </c>
      <c r="O266" s="46">
        <f t="shared" si="12"/>
        <v>677.86999999999989</v>
      </c>
      <c r="P266" s="46">
        <v>678</v>
      </c>
      <c r="Q266" s="47"/>
      <c r="S266" s="53"/>
      <c r="T266" s="53"/>
      <c r="U266" s="53"/>
      <c r="V266" s="53"/>
    </row>
    <row r="267" spans="1:22" x14ac:dyDescent="0.4">
      <c r="A267" s="26">
        <v>263</v>
      </c>
      <c r="B267" s="4" t="s">
        <v>3869</v>
      </c>
      <c r="C267" s="3" t="s">
        <v>3659</v>
      </c>
      <c r="D267" s="45" t="s">
        <v>803</v>
      </c>
      <c r="E267" s="5" t="str">
        <f>VLOOKUP(D267,type2!C:D,2,0)</f>
        <v>นางจันทร์เพ็ญ อุยานนทรักษ์</v>
      </c>
      <c r="F267" s="5" t="str">
        <f>VLOOKUP(E267,type2!D:E,2,0)</f>
        <v>18/10 ถ.กระบี่ ต.ปากน้ำ อ.เมืองกระบี่ จ.กระบี่</v>
      </c>
      <c r="G267" s="4" t="s">
        <v>69</v>
      </c>
      <c r="H267" s="7">
        <v>0</v>
      </c>
      <c r="I267" s="46">
        <v>0</v>
      </c>
      <c r="J267" s="10">
        <v>18</v>
      </c>
      <c r="K267" s="46">
        <f t="shared" si="17"/>
        <v>63</v>
      </c>
      <c r="L267" s="46">
        <f t="shared" si="18"/>
        <v>4.41</v>
      </c>
      <c r="M267" s="46">
        <f t="shared" si="19"/>
        <v>67.41</v>
      </c>
      <c r="N267" s="46">
        <v>4.41</v>
      </c>
      <c r="O267" s="46">
        <f t="shared" si="12"/>
        <v>67.41</v>
      </c>
      <c r="P267" s="46">
        <v>67.5</v>
      </c>
      <c r="Q267" s="47"/>
      <c r="R267" s="110"/>
      <c r="S267" s="53"/>
      <c r="T267" s="53"/>
      <c r="U267" s="53"/>
      <c r="V267" s="53"/>
    </row>
    <row r="268" spans="1:22" x14ac:dyDescent="0.4">
      <c r="A268" s="26">
        <v>264</v>
      </c>
      <c r="B268" s="4" t="s">
        <v>3869</v>
      </c>
      <c r="C268" s="3" t="s">
        <v>3660</v>
      </c>
      <c r="D268" s="45" t="s">
        <v>1273</v>
      </c>
      <c r="E268" s="5" t="str">
        <f>VLOOKUP(D268,type2!C:D,2,0)</f>
        <v>นายเติมศักดิ์ จิววุฒิพงศ์</v>
      </c>
      <c r="F268" s="5" t="str">
        <f>VLOOKUP(E268,type2!D:E,2,0)</f>
        <v>191 ถ.มหาราช ต.ปากน้ำ อ.เมืองกระบี่ จ.กระบี่</v>
      </c>
      <c r="G268" s="4" t="s">
        <v>3352</v>
      </c>
      <c r="H268" s="7">
        <v>217</v>
      </c>
      <c r="I268" s="46">
        <v>15.19</v>
      </c>
      <c r="J268" s="10">
        <v>64</v>
      </c>
      <c r="K268" s="46">
        <f t="shared" si="15"/>
        <v>224</v>
      </c>
      <c r="L268" s="46">
        <f t="shared" si="14"/>
        <v>15.680000000000001</v>
      </c>
      <c r="M268" s="46">
        <f t="shared" si="16"/>
        <v>239.68</v>
      </c>
      <c r="N268" s="46">
        <v>30.87</v>
      </c>
      <c r="O268" s="46">
        <f t="shared" si="12"/>
        <v>471.87</v>
      </c>
      <c r="P268" s="46">
        <v>472</v>
      </c>
      <c r="Q268" s="47"/>
      <c r="R268" s="60"/>
      <c r="S268" s="49"/>
      <c r="T268" s="49"/>
      <c r="U268" s="49"/>
      <c r="V268" s="49"/>
    </row>
    <row r="269" spans="1:22" x14ac:dyDescent="0.4">
      <c r="A269" s="26">
        <v>265</v>
      </c>
      <c r="B269" s="4" t="s">
        <v>3869</v>
      </c>
      <c r="C269" s="3" t="s">
        <v>3661</v>
      </c>
      <c r="D269" s="45" t="s">
        <v>970</v>
      </c>
      <c r="E269" s="5" t="str">
        <f>VLOOKUP(D269,type2!C:D,2,0)</f>
        <v>นางสุวรรณา ครองสิริวัฒน์ (Well Timed Hotel)</v>
      </c>
      <c r="F269" s="5" t="str">
        <f>VLOOKUP(E269,type2!D:E,2,0)</f>
        <v>46/13 ถ.กระบี่ ต.ปากน้ำ อ.เมืองกระบี่ จ.กระบี่</v>
      </c>
      <c r="G269" s="4" t="s">
        <v>3350</v>
      </c>
      <c r="H269" s="7">
        <v>290.5</v>
      </c>
      <c r="I269" s="46">
        <v>20.34</v>
      </c>
      <c r="J269" s="10">
        <v>37</v>
      </c>
      <c r="K269" s="46">
        <f t="shared" si="15"/>
        <v>129.5</v>
      </c>
      <c r="L269" s="46">
        <f t="shared" si="14"/>
        <v>9.0650000000000013</v>
      </c>
      <c r="M269" s="46">
        <f t="shared" si="16"/>
        <v>138.57</v>
      </c>
      <c r="N269" s="46">
        <v>29.41</v>
      </c>
      <c r="O269" s="46">
        <f t="shared" si="12"/>
        <v>449.40999999999997</v>
      </c>
      <c r="P269" s="46">
        <v>449.5</v>
      </c>
      <c r="Q269" s="47"/>
      <c r="R269" s="60"/>
      <c r="S269" s="49"/>
      <c r="T269" s="49"/>
      <c r="U269" s="49"/>
      <c r="V269" s="49"/>
    </row>
    <row r="270" spans="1:22" x14ac:dyDescent="0.4">
      <c r="A270" s="26">
        <v>266</v>
      </c>
      <c r="B270" s="4" t="s">
        <v>3869</v>
      </c>
      <c r="C270" s="3" t="s">
        <v>3662</v>
      </c>
      <c r="D270" s="45" t="s">
        <v>965</v>
      </c>
      <c r="E270" s="5" t="str">
        <f>VLOOKUP(D270,type2!C:D,2,0)</f>
        <v>น.ส.สาขนิตย์ ลีลาประศาสน์ (คลินิกหมอสาขนิตย์)</v>
      </c>
      <c r="F270" s="5" t="str">
        <f>VLOOKUP(E270,type2!D:E,2,0)</f>
        <v>46/10 ถ.กระบี่ ต.ปากน้ำ อ.เมืองกระบี่ จ.กระบี่</v>
      </c>
      <c r="G270" s="4" t="s">
        <v>3350</v>
      </c>
      <c r="H270" s="7">
        <v>192.5</v>
      </c>
      <c r="I270" s="46">
        <v>13.48</v>
      </c>
      <c r="J270" s="10">
        <v>11</v>
      </c>
      <c r="K270" s="46">
        <f>J270*3.5</f>
        <v>38.5</v>
      </c>
      <c r="L270" s="46">
        <f t="shared" si="14"/>
        <v>2.6950000000000003</v>
      </c>
      <c r="M270" s="46">
        <f>ROUNDUP(K270+L270,2)</f>
        <v>41.199999999999996</v>
      </c>
      <c r="N270" s="46">
        <v>16.18</v>
      </c>
      <c r="O270" s="46">
        <f t="shared" si="12"/>
        <v>247.17999999999998</v>
      </c>
      <c r="P270" s="46">
        <v>247.25</v>
      </c>
      <c r="Q270" s="47"/>
      <c r="R270" s="60"/>
      <c r="S270" s="52">
        <f>SUM(N262:N270)</f>
        <v>147.78</v>
      </c>
      <c r="T270" s="52">
        <f>SUM(O262:O270)</f>
        <v>2258.2799999999997</v>
      </c>
      <c r="U270" s="52">
        <f>SUM(P262:P270)</f>
        <v>2259.25</v>
      </c>
      <c r="V270" s="51">
        <v>2259.25</v>
      </c>
    </row>
    <row r="271" spans="1:22" x14ac:dyDescent="0.4">
      <c r="A271" s="26">
        <v>267</v>
      </c>
      <c r="B271" s="4" t="s">
        <v>3870</v>
      </c>
      <c r="C271" s="3" t="s">
        <v>3663</v>
      </c>
      <c r="D271" s="45" t="s">
        <v>1328</v>
      </c>
      <c r="E271" s="5" t="str">
        <f>VLOOKUP(D271,type2!C:D,2,0)</f>
        <v>นายบุญเลิศ ภู่ศาสตร์</v>
      </c>
      <c r="F271" s="5" t="s">
        <v>1329</v>
      </c>
      <c r="G271" s="4" t="s">
        <v>69</v>
      </c>
      <c r="H271" s="7">
        <v>0</v>
      </c>
      <c r="I271" s="46">
        <v>0</v>
      </c>
      <c r="J271" s="10">
        <v>23</v>
      </c>
      <c r="K271" s="46">
        <f t="shared" si="15"/>
        <v>80.5</v>
      </c>
      <c r="L271" s="46">
        <f t="shared" si="14"/>
        <v>5.6350000000000007</v>
      </c>
      <c r="M271" s="46">
        <f t="shared" si="16"/>
        <v>86.14</v>
      </c>
      <c r="N271" s="46">
        <v>5.64</v>
      </c>
      <c r="O271" s="46">
        <f t="shared" si="12"/>
        <v>86.14</v>
      </c>
      <c r="P271" s="46">
        <v>86.25</v>
      </c>
      <c r="Q271" s="47"/>
      <c r="R271" s="60"/>
      <c r="S271" s="49"/>
      <c r="T271" s="49"/>
      <c r="U271" s="49"/>
      <c r="V271" s="49"/>
    </row>
    <row r="272" spans="1:22" x14ac:dyDescent="0.4">
      <c r="A272" s="26">
        <v>268</v>
      </c>
      <c r="B272" s="4" t="s">
        <v>3870</v>
      </c>
      <c r="C272" s="3" t="s">
        <v>3664</v>
      </c>
      <c r="D272" s="45" t="s">
        <v>743</v>
      </c>
      <c r="E272" s="5" t="str">
        <f>VLOOKUP(D272,type2!C:D,2,0)</f>
        <v>นายกิตติพงษ์ จิววุฒิพงศ์</v>
      </c>
      <c r="F272" s="5" t="str">
        <f>VLOOKUP(E272,type2!D:E,2,0)</f>
        <v>223/24 ถ.มหราช ต.ปากน้ำ อ.เมืองกระบี่ จ.กระบี่</v>
      </c>
      <c r="G272" s="4" t="s">
        <v>3352</v>
      </c>
      <c r="H272" s="7">
        <v>10.5</v>
      </c>
      <c r="I272" s="46">
        <v>0.74</v>
      </c>
      <c r="J272" s="10">
        <v>1</v>
      </c>
      <c r="K272" s="46">
        <f t="shared" si="15"/>
        <v>3.5</v>
      </c>
      <c r="L272" s="46">
        <f t="shared" si="14"/>
        <v>0.24500000000000002</v>
      </c>
      <c r="M272" s="46">
        <f t="shared" si="16"/>
        <v>3.75</v>
      </c>
      <c r="N272" s="46">
        <v>0.99</v>
      </c>
      <c r="O272" s="46">
        <f t="shared" si="12"/>
        <v>14.99</v>
      </c>
      <c r="P272" s="46">
        <v>15</v>
      </c>
      <c r="Q272" s="47"/>
      <c r="R272" s="60"/>
      <c r="S272" s="49"/>
      <c r="T272" s="49"/>
      <c r="U272" s="49"/>
      <c r="V272" s="49"/>
    </row>
    <row r="273" spans="1:22" x14ac:dyDescent="0.4">
      <c r="A273" s="26">
        <v>269</v>
      </c>
      <c r="B273" s="4" t="s">
        <v>3870</v>
      </c>
      <c r="C273" s="3" t="s">
        <v>3665</v>
      </c>
      <c r="D273" s="45" t="s">
        <v>1635</v>
      </c>
      <c r="E273" s="5" t="str">
        <f>VLOOKUP(D273,type2!C:D,2,0)</f>
        <v>ที่ทำการด่านศุลกากร</v>
      </c>
      <c r="F273" s="5" t="str">
        <f>VLOOKUP(E273,type2!D:E,2,0)</f>
        <v>2 ถ.เจ้าฟ้า ต.ปากน้ำ อ.เมืองกระบี่ จ.กระบี่</v>
      </c>
      <c r="G273" s="4" t="s">
        <v>3352</v>
      </c>
      <c r="H273" s="7">
        <v>203</v>
      </c>
      <c r="I273" s="46">
        <v>14.21</v>
      </c>
      <c r="J273" s="10">
        <v>0</v>
      </c>
      <c r="K273" s="46">
        <f t="shared" si="15"/>
        <v>0</v>
      </c>
      <c r="L273" s="46">
        <f t="shared" si="14"/>
        <v>0</v>
      </c>
      <c r="M273" s="46">
        <f t="shared" si="16"/>
        <v>0</v>
      </c>
      <c r="N273" s="46">
        <v>14.21</v>
      </c>
      <c r="O273" s="46">
        <f t="shared" si="12"/>
        <v>217.21</v>
      </c>
      <c r="P273" s="46">
        <v>381.99</v>
      </c>
      <c r="Q273" s="47" t="s">
        <v>3871</v>
      </c>
      <c r="R273" s="55"/>
      <c r="S273" s="49"/>
      <c r="T273" s="49"/>
      <c r="U273" s="49"/>
      <c r="V273" s="49"/>
    </row>
    <row r="274" spans="1:22" x14ac:dyDescent="0.4">
      <c r="A274" s="26">
        <v>270</v>
      </c>
      <c r="B274" s="4" t="s">
        <v>3870</v>
      </c>
      <c r="C274" s="3" t="s">
        <v>3666</v>
      </c>
      <c r="D274" s="45" t="s">
        <v>1635</v>
      </c>
      <c r="E274" s="5" t="str">
        <f>VLOOKUP(D274,type2!C:D,2,0)</f>
        <v>ที่ทำการด่านศุลกากร</v>
      </c>
      <c r="F274" s="5" t="str">
        <f>VLOOKUP(E274,type2!D:E,2,0)</f>
        <v>2 ถ.เจ้าฟ้า ต.ปากน้ำ อ.เมืองกระบี่ จ.กระบี่</v>
      </c>
      <c r="G274" s="4" t="s">
        <v>69</v>
      </c>
      <c r="H274" s="7">
        <v>0</v>
      </c>
      <c r="I274" s="46">
        <v>0</v>
      </c>
      <c r="J274" s="10">
        <v>44</v>
      </c>
      <c r="K274" s="46">
        <f t="shared" si="15"/>
        <v>154</v>
      </c>
      <c r="L274" s="46">
        <f t="shared" si="14"/>
        <v>10.780000000000001</v>
      </c>
      <c r="M274" s="46">
        <f t="shared" si="16"/>
        <v>164.78</v>
      </c>
      <c r="N274" s="46">
        <v>10.78</v>
      </c>
      <c r="O274" s="46">
        <f t="shared" si="12"/>
        <v>164.78</v>
      </c>
      <c r="P274" s="46">
        <v>0</v>
      </c>
      <c r="Q274" s="47" t="s">
        <v>3871</v>
      </c>
      <c r="R274" s="55"/>
      <c r="S274" s="49"/>
      <c r="T274" s="49"/>
      <c r="U274" s="49"/>
      <c r="V274" s="49"/>
    </row>
    <row r="275" spans="1:22" x14ac:dyDescent="0.4">
      <c r="A275" s="26">
        <v>271</v>
      </c>
      <c r="B275" s="4" t="s">
        <v>3870</v>
      </c>
      <c r="C275" s="3" t="s">
        <v>3667</v>
      </c>
      <c r="D275" s="45" t="s">
        <v>2348</v>
      </c>
      <c r="E275" s="5" t="str">
        <f>VLOOKUP(D275,type2!C:D,2,0)</f>
        <v>นายโอ้ยเหี้ยง แซ่โค้ว (บุญรับ ทราเวล แอนด์ ทัวร์)</v>
      </c>
      <c r="F275" s="5" t="str">
        <f>VLOOKUP(E275,type2!D:E,2,0)</f>
        <v>101 ถ.อุตรกิจ ต.ปากน้ำ อ.เมืองกระบี่ จ.กระบี่</v>
      </c>
      <c r="G275" s="4" t="s">
        <v>69</v>
      </c>
      <c r="H275" s="7">
        <v>0</v>
      </c>
      <c r="I275" s="46">
        <v>0</v>
      </c>
      <c r="J275" s="10">
        <v>8</v>
      </c>
      <c r="K275" s="46">
        <f t="shared" si="15"/>
        <v>28</v>
      </c>
      <c r="L275" s="46">
        <f t="shared" si="14"/>
        <v>1.9600000000000002</v>
      </c>
      <c r="M275" s="46">
        <f t="shared" si="16"/>
        <v>29.96</v>
      </c>
      <c r="N275" s="46">
        <v>1.96</v>
      </c>
      <c r="O275" s="46">
        <f t="shared" si="12"/>
        <v>29.96</v>
      </c>
      <c r="P275" s="46">
        <v>30</v>
      </c>
      <c r="Q275" s="47"/>
      <c r="R275" s="55"/>
    </row>
    <row r="276" spans="1:22" x14ac:dyDescent="0.4">
      <c r="A276" s="26">
        <v>272</v>
      </c>
      <c r="B276" s="4" t="s">
        <v>3870</v>
      </c>
      <c r="C276" s="3" t="s">
        <v>3668</v>
      </c>
      <c r="D276" s="45" t="s">
        <v>2330</v>
      </c>
      <c r="E276" s="5" t="str">
        <f>VLOOKUP(D276,type2!C:D,2,0)</f>
        <v>นายถนัด สุขโหตุ (ย่านี)</v>
      </c>
      <c r="F276" s="5" t="str">
        <f>VLOOKUP(E276,type2!D:E,2,0)</f>
        <v>73 ถ.อุตรกิจ ต.ปากน้ำ อ.เมืองกระบี่ จ.กระบี่</v>
      </c>
      <c r="G276" s="9" t="s">
        <v>3347</v>
      </c>
      <c r="H276" s="7">
        <v>703.5</v>
      </c>
      <c r="I276" s="46">
        <v>49.26</v>
      </c>
      <c r="J276" s="10">
        <v>14</v>
      </c>
      <c r="K276" s="46">
        <f t="shared" si="15"/>
        <v>49</v>
      </c>
      <c r="L276" s="46">
        <f t="shared" si="14"/>
        <v>3.43</v>
      </c>
      <c r="M276" s="46">
        <f t="shared" si="16"/>
        <v>52.43</v>
      </c>
      <c r="N276" s="46">
        <v>52.69</v>
      </c>
      <c r="O276" s="46">
        <f>H276+M276+I276</f>
        <v>805.18999999999994</v>
      </c>
      <c r="P276" s="46">
        <v>805.25</v>
      </c>
      <c r="Q276" s="47"/>
      <c r="R276" s="55"/>
      <c r="S276" s="140">
        <f>SUM(N271:N276)</f>
        <v>86.27</v>
      </c>
      <c r="T276" s="140">
        <f>SUM(O271:O276)</f>
        <v>1318.27</v>
      </c>
      <c r="U276" s="140">
        <f>SUM(P271:P276)</f>
        <v>1318.49</v>
      </c>
      <c r="V276" s="141">
        <v>1318.49</v>
      </c>
    </row>
    <row r="277" spans="1:22" x14ac:dyDescent="0.4">
      <c r="A277" s="26">
        <v>273</v>
      </c>
      <c r="B277" s="4" t="s">
        <v>3872</v>
      </c>
      <c r="C277" s="3" t="s">
        <v>3669</v>
      </c>
      <c r="D277" s="45" t="s">
        <v>1319</v>
      </c>
      <c r="E277" s="5" t="str">
        <f>VLOOKUP(D277,type2!C:D,2,0)</f>
        <v>นายธีระเดช พรศิริอนันต์</v>
      </c>
      <c r="F277" s="5" t="str">
        <f>VLOOKUP(E277,type2!D:E,2,0)</f>
        <v>65 ถ.อิศรา ต.ปากน้ำ อ.เมืองกระบี่ จ.กระบี่</v>
      </c>
      <c r="G277" s="9" t="s">
        <v>69</v>
      </c>
      <c r="H277" s="7">
        <v>0</v>
      </c>
      <c r="I277" s="46">
        <v>0</v>
      </c>
      <c r="J277" s="10">
        <v>8</v>
      </c>
      <c r="K277" s="46">
        <f t="shared" si="15"/>
        <v>28</v>
      </c>
      <c r="L277" s="46">
        <f t="shared" si="14"/>
        <v>1.9600000000000002</v>
      </c>
      <c r="M277" s="46">
        <f t="shared" si="16"/>
        <v>29.96</v>
      </c>
      <c r="N277" s="46">
        <v>1.96</v>
      </c>
      <c r="O277" s="46">
        <f t="shared" si="12"/>
        <v>29.96</v>
      </c>
      <c r="P277" s="46">
        <v>30</v>
      </c>
      <c r="Q277" s="47"/>
      <c r="R277" s="55"/>
      <c r="S277" s="49"/>
      <c r="T277" s="49"/>
      <c r="U277" s="49"/>
      <c r="V277" s="49"/>
    </row>
    <row r="278" spans="1:22" x14ac:dyDescent="0.4">
      <c r="A278" s="26">
        <v>274</v>
      </c>
      <c r="B278" s="4" t="s">
        <v>3872</v>
      </c>
      <c r="C278" s="3" t="s">
        <v>3670</v>
      </c>
      <c r="D278" s="45" t="s">
        <v>1322</v>
      </c>
      <c r="E278" s="5" t="str">
        <f>VLOOKUP(D278,type2!C:D,2,0)</f>
        <v>หจก.มหาราชมอเตอร์ไซต์</v>
      </c>
      <c r="F278" s="5" t="str">
        <f>VLOOKUP(E278,type2!D:E,2,0)</f>
        <v>65/1 ถ.อิศรา ต.ปากน้ำ อ.เมืองกระบี่ จ.กระบี่</v>
      </c>
      <c r="G278" s="9" t="s">
        <v>69</v>
      </c>
      <c r="H278" s="7">
        <v>0</v>
      </c>
      <c r="I278" s="46">
        <v>0</v>
      </c>
      <c r="J278" s="10">
        <v>85</v>
      </c>
      <c r="K278" s="46">
        <f t="shared" si="15"/>
        <v>297.5</v>
      </c>
      <c r="L278" s="46">
        <f t="shared" si="14"/>
        <v>20.825000000000003</v>
      </c>
      <c r="M278" s="46">
        <f t="shared" si="16"/>
        <v>318.33</v>
      </c>
      <c r="N278" s="46">
        <v>20.83</v>
      </c>
      <c r="O278" s="46">
        <f t="shared" si="12"/>
        <v>318.33</v>
      </c>
      <c r="P278" s="46">
        <v>318.5</v>
      </c>
      <c r="Q278" s="47"/>
      <c r="R278" s="55"/>
      <c r="S278" s="49"/>
      <c r="T278" s="49"/>
      <c r="U278" s="49"/>
      <c r="V278" s="49"/>
    </row>
    <row r="279" spans="1:22" x14ac:dyDescent="0.4">
      <c r="A279" s="26">
        <v>275</v>
      </c>
      <c r="B279" s="4" t="s">
        <v>3872</v>
      </c>
      <c r="C279" s="3" t="s">
        <v>3671</v>
      </c>
      <c r="D279" s="45" t="s">
        <v>2298</v>
      </c>
      <c r="E279" s="5" t="str">
        <f>VLOOKUP(D279,type2!C:D,2,0)</f>
        <v>สำนักงานที่ดินจังหวัดกระบี่</v>
      </c>
      <c r="F279" s="5" t="str">
        <f>VLOOKUP(E279,type2!D:E,2,0)</f>
        <v>ถ.อุตรกิจ ต.ปากน้ำ อ.เมืองกระบี่ จ.กระบี่</v>
      </c>
      <c r="G279" s="9" t="s">
        <v>69</v>
      </c>
      <c r="H279" s="7">
        <v>0</v>
      </c>
      <c r="I279" s="46">
        <v>0</v>
      </c>
      <c r="J279" s="10">
        <v>54</v>
      </c>
      <c r="K279" s="46">
        <f t="shared" si="15"/>
        <v>189</v>
      </c>
      <c r="L279" s="46">
        <f t="shared" si="14"/>
        <v>13.23</v>
      </c>
      <c r="M279" s="46">
        <f t="shared" si="16"/>
        <v>202.23</v>
      </c>
      <c r="N279" s="46">
        <v>13.23</v>
      </c>
      <c r="O279" s="46">
        <f t="shared" si="12"/>
        <v>202.23</v>
      </c>
      <c r="P279" s="46">
        <v>202.25</v>
      </c>
      <c r="Q279" s="47"/>
      <c r="R279" s="55"/>
      <c r="S279" s="49"/>
      <c r="T279" s="49"/>
      <c r="U279" s="49"/>
      <c r="V279" s="49"/>
    </row>
    <row r="280" spans="1:22" x14ac:dyDescent="0.4">
      <c r="A280" s="26">
        <v>276</v>
      </c>
      <c r="B280" s="4" t="s">
        <v>3872</v>
      </c>
      <c r="C280" s="3" t="s">
        <v>3672</v>
      </c>
      <c r="D280" s="45" t="s">
        <v>2296</v>
      </c>
      <c r="E280" s="5" t="str">
        <f>VLOOKUP(D280,type2!C:D,2,0)</f>
        <v>สำนักงานที่ดินจังหวัดกระบี่</v>
      </c>
      <c r="F280" s="5" t="str">
        <f>VLOOKUP(E280,type2!D:E,2,0)</f>
        <v>ถ.อุตรกิจ ต.ปากน้ำ อ.เมืองกระบี่ จ.กระบี่</v>
      </c>
      <c r="G280" s="9" t="s">
        <v>69</v>
      </c>
      <c r="H280" s="7">
        <v>0</v>
      </c>
      <c r="I280" s="46">
        <v>0</v>
      </c>
      <c r="J280" s="10">
        <v>7</v>
      </c>
      <c r="K280" s="46">
        <f t="shared" si="15"/>
        <v>24.5</v>
      </c>
      <c r="L280" s="46">
        <f t="shared" si="14"/>
        <v>1.7150000000000001</v>
      </c>
      <c r="M280" s="46">
        <f t="shared" si="16"/>
        <v>26.220000000000002</v>
      </c>
      <c r="N280" s="46">
        <v>1.72</v>
      </c>
      <c r="O280" s="46">
        <f t="shared" si="12"/>
        <v>26.220000000000002</v>
      </c>
      <c r="P280" s="46">
        <v>26.25</v>
      </c>
      <c r="Q280" s="47"/>
      <c r="R280" s="55"/>
      <c r="S280" s="49"/>
      <c r="T280" s="49"/>
      <c r="U280" s="49"/>
      <c r="V280" s="49"/>
    </row>
    <row r="281" spans="1:22" x14ac:dyDescent="0.4">
      <c r="A281" s="26">
        <v>277</v>
      </c>
      <c r="B281" s="4" t="s">
        <v>3872</v>
      </c>
      <c r="C281" s="3" t="s">
        <v>3673</v>
      </c>
      <c r="D281" s="45" t="s">
        <v>756</v>
      </c>
      <c r="E281" s="5" t="str">
        <f>VLOOKUP(D281,type2!C:D,2,0)</f>
        <v>นางชยนันต์ ชาญแสง</v>
      </c>
      <c r="F281" s="5" t="str">
        <f>VLOOKUP(E281,type2!D:E,2,0)</f>
        <v>223/43 ถ.มหาราช ต.ปากน้ำ อ.เมืองกระบี่ จ.กระบี่</v>
      </c>
      <c r="G281" s="9" t="s">
        <v>3351</v>
      </c>
      <c r="H281" s="7">
        <v>94.5</v>
      </c>
      <c r="I281" s="46">
        <v>6.62</v>
      </c>
      <c r="J281" s="10">
        <v>0</v>
      </c>
      <c r="K281" s="46">
        <f t="shared" si="15"/>
        <v>0</v>
      </c>
      <c r="L281" s="46">
        <f t="shared" si="14"/>
        <v>0</v>
      </c>
      <c r="M281" s="46">
        <f t="shared" si="16"/>
        <v>0</v>
      </c>
      <c r="N281" s="46">
        <v>6.62</v>
      </c>
      <c r="O281" s="46">
        <f t="shared" si="12"/>
        <v>101.12</v>
      </c>
      <c r="P281" s="46">
        <v>101.25</v>
      </c>
      <c r="Q281" s="47"/>
      <c r="R281" s="55"/>
      <c r="S281" s="49"/>
      <c r="T281" s="49"/>
      <c r="U281" s="49"/>
      <c r="V281" s="49"/>
    </row>
    <row r="282" spans="1:22" x14ac:dyDescent="0.4">
      <c r="A282" s="26">
        <v>278</v>
      </c>
      <c r="B282" s="4" t="s">
        <v>3872</v>
      </c>
      <c r="C282" s="3" t="s">
        <v>3674</v>
      </c>
      <c r="D282" s="45" t="s">
        <v>518</v>
      </c>
      <c r="E282" s="5" t="str">
        <f>VLOOKUP(D282,type2!C:D,2,0)</f>
        <v>ธนาคารทิสโก้ จำกัด (มหาชน) เลขที่ผู้เสียภาษีอากร 0107539000171</v>
      </c>
      <c r="F282" s="5" t="str">
        <f>VLOOKUP(E282,type2!D:E,2,0)</f>
        <v>94/12-13 ถ.มหาราช ต.ปากน้ำ อ.เมืองกระบี่ จ.กระบี่ (สาขา 00043)</v>
      </c>
      <c r="G282" s="9" t="s">
        <v>3810</v>
      </c>
      <c r="H282" s="7">
        <v>91</v>
      </c>
      <c r="I282" s="46">
        <v>6.37</v>
      </c>
      <c r="J282" s="10">
        <v>0</v>
      </c>
      <c r="K282" s="46">
        <f t="shared" si="15"/>
        <v>0</v>
      </c>
      <c r="L282" s="46">
        <f t="shared" si="14"/>
        <v>0</v>
      </c>
      <c r="M282" s="46">
        <f t="shared" si="16"/>
        <v>0</v>
      </c>
      <c r="N282" s="46">
        <v>6.37</v>
      </c>
      <c r="O282" s="46">
        <f t="shared" si="12"/>
        <v>97.37</v>
      </c>
      <c r="P282" s="46">
        <v>292.25</v>
      </c>
      <c r="Q282" s="47"/>
      <c r="R282" s="55"/>
      <c r="S282" s="49"/>
      <c r="T282" s="49"/>
      <c r="U282" s="49"/>
      <c r="V282" s="49"/>
    </row>
    <row r="283" spans="1:22" x14ac:dyDescent="0.4">
      <c r="A283" s="26">
        <v>279</v>
      </c>
      <c r="B283" s="4" t="s">
        <v>3872</v>
      </c>
      <c r="C283" s="3" t="s">
        <v>3675</v>
      </c>
      <c r="D283" s="45" t="s">
        <v>518</v>
      </c>
      <c r="E283" s="5" t="str">
        <f>VLOOKUP(D283,type2!C:D,2,0)</f>
        <v>ธนาคารทิสโก้ จำกัด (มหาชน) เลขที่ผู้เสียภาษีอากร 0107539000171</v>
      </c>
      <c r="F283" s="5" t="str">
        <f>VLOOKUP(E283,type2!D:E,2,0)</f>
        <v>94/12-13 ถ.มหาราช ต.ปากน้ำ อ.เมืองกระบี่ จ.กระบี่ (สาขา 00043)</v>
      </c>
      <c r="G283" s="9" t="s">
        <v>3352</v>
      </c>
      <c r="H283" s="7">
        <v>101.5</v>
      </c>
      <c r="I283" s="46">
        <v>7.11</v>
      </c>
      <c r="J283" s="10">
        <v>0</v>
      </c>
      <c r="K283" s="46">
        <f t="shared" si="15"/>
        <v>0</v>
      </c>
      <c r="L283" s="46">
        <f t="shared" si="14"/>
        <v>0</v>
      </c>
      <c r="M283" s="46">
        <f t="shared" si="16"/>
        <v>0</v>
      </c>
      <c r="N283" s="46">
        <v>7.11</v>
      </c>
      <c r="O283" s="46">
        <f t="shared" si="12"/>
        <v>108.61</v>
      </c>
      <c r="P283" s="46">
        <v>0</v>
      </c>
      <c r="Q283" s="47"/>
      <c r="R283" s="55"/>
      <c r="S283" s="49"/>
      <c r="T283" s="49"/>
      <c r="U283" s="49"/>
      <c r="V283" s="49"/>
    </row>
    <row r="284" spans="1:22" x14ac:dyDescent="0.4">
      <c r="A284" s="26">
        <v>280</v>
      </c>
      <c r="B284" s="4" t="s">
        <v>3872</v>
      </c>
      <c r="C284" s="3" t="s">
        <v>3676</v>
      </c>
      <c r="D284" s="45" t="s">
        <v>518</v>
      </c>
      <c r="E284" s="5" t="str">
        <f>VLOOKUP(D284,type2!C:D,2,0)</f>
        <v>ธนาคารทิสโก้ จำกัด (มหาชน) เลขที่ผู้เสียภาษีอากร 0107539000171</v>
      </c>
      <c r="F284" s="5" t="str">
        <f>VLOOKUP(E284,type2!D:E,2,0)</f>
        <v>94/12-13 ถ.มหาราช ต.ปากน้ำ อ.เมืองกระบี่ จ.กระบี่ (สาขา 00043)</v>
      </c>
      <c r="G284" s="9" t="s">
        <v>69</v>
      </c>
      <c r="H284" s="7">
        <v>0</v>
      </c>
      <c r="I284" s="46">
        <v>0</v>
      </c>
      <c r="J284" s="10">
        <v>23</v>
      </c>
      <c r="K284" s="46">
        <f t="shared" si="15"/>
        <v>80.5</v>
      </c>
      <c r="L284" s="46">
        <f t="shared" si="14"/>
        <v>5.6350000000000007</v>
      </c>
      <c r="M284" s="46">
        <f t="shared" si="16"/>
        <v>86.14</v>
      </c>
      <c r="N284" s="46">
        <v>5.64</v>
      </c>
      <c r="O284" s="46">
        <f>H284+M284+I284</f>
        <v>86.14</v>
      </c>
      <c r="P284" s="46">
        <v>0</v>
      </c>
      <c r="Q284" s="47"/>
      <c r="R284" s="55"/>
      <c r="S284" s="49"/>
      <c r="T284" s="49"/>
      <c r="U284" s="49"/>
      <c r="V284" s="49"/>
    </row>
    <row r="285" spans="1:22" x14ac:dyDescent="0.4">
      <c r="A285" s="26">
        <v>281</v>
      </c>
      <c r="B285" s="4" t="s">
        <v>3872</v>
      </c>
      <c r="C285" s="3" t="s">
        <v>3677</v>
      </c>
      <c r="D285" s="45" t="s">
        <v>994</v>
      </c>
      <c r="E285" s="5" t="str">
        <f>VLOOKUP(D285,type2!C:D,2,0)</f>
        <v>นายศุภทัต อภิรติธรรม</v>
      </c>
      <c r="F285" s="5" t="s">
        <v>3882</v>
      </c>
      <c r="G285" s="9" t="s">
        <v>996</v>
      </c>
      <c r="H285" s="7">
        <v>574</v>
      </c>
      <c r="I285" s="46">
        <v>40.18</v>
      </c>
      <c r="J285" s="10">
        <v>1</v>
      </c>
      <c r="K285" s="46">
        <f t="shared" si="15"/>
        <v>3.5</v>
      </c>
      <c r="L285" s="46">
        <f t="shared" si="14"/>
        <v>0.24500000000000002</v>
      </c>
      <c r="M285" s="46">
        <f t="shared" si="16"/>
        <v>3.75</v>
      </c>
      <c r="N285" s="46">
        <v>40.43</v>
      </c>
      <c r="O285" s="46">
        <f t="shared" si="12"/>
        <v>617.92999999999995</v>
      </c>
      <c r="P285" s="46">
        <v>618</v>
      </c>
      <c r="Q285" s="47"/>
      <c r="R285" s="55"/>
      <c r="S285" s="52">
        <f>SUM(N277:N285)</f>
        <v>103.91</v>
      </c>
      <c r="T285" s="52">
        <f>SUM(O277:O285)</f>
        <v>1587.9099999999999</v>
      </c>
      <c r="U285" s="52">
        <f>SUM(P277:P285)</f>
        <v>1588.5</v>
      </c>
      <c r="V285" s="51">
        <v>1588.5</v>
      </c>
    </row>
    <row r="286" spans="1:22" x14ac:dyDescent="0.4">
      <c r="A286" s="26">
        <v>282</v>
      </c>
      <c r="B286" s="4" t="s">
        <v>3873</v>
      </c>
      <c r="C286" s="3" t="s">
        <v>3678</v>
      </c>
      <c r="D286" s="45" t="s">
        <v>398</v>
      </c>
      <c r="E286" s="5" t="str">
        <f>VLOOKUP(D286,type2!C:D,2,0)</f>
        <v>นางศิริมา อร่ามรุ่งโรจน์ (สอนพิเศษ)</v>
      </c>
      <c r="F286" s="5" t="str">
        <f>VLOOKUP(E286,type2!D:E,2,0)</f>
        <v>90/15 ถ.มหาราช ต.ปากน้ำ อ.เมืองกระบี่ จ.กระบี่</v>
      </c>
      <c r="G286" s="9" t="s">
        <v>69</v>
      </c>
      <c r="H286" s="7">
        <v>0</v>
      </c>
      <c r="I286" s="46">
        <v>0</v>
      </c>
      <c r="J286" s="10">
        <v>12</v>
      </c>
      <c r="K286" s="46">
        <f t="shared" si="15"/>
        <v>42</v>
      </c>
      <c r="L286" s="46">
        <f t="shared" si="14"/>
        <v>2.9400000000000004</v>
      </c>
      <c r="M286" s="46">
        <f t="shared" si="16"/>
        <v>44.94</v>
      </c>
      <c r="N286" s="46">
        <v>2.94</v>
      </c>
      <c r="O286" s="46">
        <f>H286+M286+I286</f>
        <v>44.94</v>
      </c>
      <c r="P286" s="46">
        <v>45</v>
      </c>
      <c r="Q286" s="47"/>
      <c r="R286" s="55"/>
      <c r="S286" s="53"/>
      <c r="T286" s="53"/>
      <c r="U286" s="53"/>
      <c r="V286" s="53"/>
    </row>
    <row r="287" spans="1:22" x14ac:dyDescent="0.4">
      <c r="A287" s="26">
        <v>283</v>
      </c>
      <c r="B287" s="4" t="s">
        <v>3873</v>
      </c>
      <c r="C287" s="3" t="s">
        <v>3679</v>
      </c>
      <c r="D287" s="45" t="s">
        <v>76</v>
      </c>
      <c r="E287" s="5" t="str">
        <f>VLOOKUP(D287,type2!C:D,2,0)</f>
        <v>นางยุวดี เดชสิทธิ์ปวีรา</v>
      </c>
      <c r="F287" s="5" t="str">
        <f>VLOOKUP(E287,type2!D:E,2,0)</f>
        <v>7 ถ.มหาราช ซ.7 ต.ปากน้ำ อ.เมืองกระบี่ จ.กระบี่</v>
      </c>
      <c r="G287" s="9" t="s">
        <v>3347</v>
      </c>
      <c r="H287" s="7">
        <v>80.5</v>
      </c>
      <c r="I287" s="46">
        <v>5.65</v>
      </c>
      <c r="J287" s="10">
        <v>12</v>
      </c>
      <c r="K287" s="46">
        <f t="shared" si="15"/>
        <v>42</v>
      </c>
      <c r="L287" s="46">
        <f>K287*7%</f>
        <v>2.9400000000000004</v>
      </c>
      <c r="M287" s="46">
        <f t="shared" si="16"/>
        <v>44.94</v>
      </c>
      <c r="N287" s="46">
        <v>8.59</v>
      </c>
      <c r="O287" s="46">
        <f>H287+M287+I287</f>
        <v>131.09</v>
      </c>
      <c r="P287" s="46">
        <v>131.25</v>
      </c>
      <c r="Q287" s="47"/>
      <c r="R287" s="55"/>
      <c r="U287" s="52"/>
    </row>
    <row r="288" spans="1:22" x14ac:dyDescent="0.4">
      <c r="A288" s="26">
        <v>284</v>
      </c>
      <c r="B288" s="4" t="s">
        <v>3873</v>
      </c>
      <c r="C288" s="3" t="s">
        <v>3680</v>
      </c>
      <c r="D288" s="45" t="s">
        <v>746</v>
      </c>
      <c r="E288" s="5" t="str">
        <f>VLOOKUP(D288,type2!C:D,2,0)</f>
        <v>บริษัท โชคภัทรทรัพย์ จำกัด(สนง.ใหญ่)เลขที่ผู้เสียภาษีอากร 0815547000658</v>
      </c>
      <c r="F288" s="5" t="str">
        <f>VLOOKUP(E288,type2!D:E,2,0)</f>
        <v>223/26-32 ถ.มหาราช ต.ปากน้ำ อ.เมืองกระบี่ จ.กระบี่</v>
      </c>
      <c r="G288" s="9" t="s">
        <v>3856</v>
      </c>
      <c r="H288" s="7">
        <v>465.5</v>
      </c>
      <c r="I288" s="46">
        <v>32.590000000000003</v>
      </c>
      <c r="J288" s="10">
        <v>0</v>
      </c>
      <c r="K288" s="46">
        <f>J288*3.5</f>
        <v>0</v>
      </c>
      <c r="L288" s="46">
        <f>K288*7%</f>
        <v>0</v>
      </c>
      <c r="M288" s="46">
        <f>ROUNDUP(K288+L288,2)</f>
        <v>0</v>
      </c>
      <c r="N288" s="46">
        <v>32.590000000000003</v>
      </c>
      <c r="O288" s="46">
        <f>H288+M288+I288</f>
        <v>498.09000000000003</v>
      </c>
      <c r="P288" s="46">
        <v>498.09</v>
      </c>
      <c r="Q288" s="47"/>
      <c r="R288" s="55"/>
      <c r="S288" s="50"/>
      <c r="T288" s="50"/>
      <c r="V288" s="53"/>
    </row>
    <row r="289" spans="1:26" x14ac:dyDescent="0.4">
      <c r="A289" s="26">
        <v>285</v>
      </c>
      <c r="B289" s="4" t="s">
        <v>3873</v>
      </c>
      <c r="C289" s="3" t="s">
        <v>3681</v>
      </c>
      <c r="D289" s="45" t="s">
        <v>746</v>
      </c>
      <c r="E289" s="5" t="str">
        <f>VLOOKUP(D289,type2!C:D,2,0)</f>
        <v>บริษัท โชคภัทรทรัพย์ จำกัด(สนง.ใหญ่)เลขที่ผู้เสียภาษีอากร 0815547000658</v>
      </c>
      <c r="F289" s="5" t="str">
        <f>VLOOKUP(E289,type2!D:E,2,0)</f>
        <v>223/26-32 ถ.มหาราช ต.ปากน้ำ อ.เมืองกระบี่ จ.กระบี่</v>
      </c>
      <c r="G289" s="9" t="s">
        <v>3857</v>
      </c>
      <c r="H289" s="7">
        <v>63</v>
      </c>
      <c r="I289" s="46">
        <v>4.41</v>
      </c>
      <c r="J289" s="10">
        <v>0</v>
      </c>
      <c r="K289" s="46">
        <f>J289*3.5</f>
        <v>0</v>
      </c>
      <c r="L289" s="46">
        <f>K289*7%</f>
        <v>0</v>
      </c>
      <c r="M289" s="46">
        <f>ROUNDUP(K289+L289,2)</f>
        <v>0</v>
      </c>
      <c r="N289" s="46">
        <v>4.41</v>
      </c>
      <c r="O289" s="46">
        <f>H289+M289+I289</f>
        <v>67.41</v>
      </c>
      <c r="P289" s="46">
        <v>67.41</v>
      </c>
      <c r="Q289" s="47"/>
      <c r="R289" s="55"/>
      <c r="S289" s="53"/>
      <c r="T289" s="53"/>
      <c r="U289" s="53"/>
      <c r="V289" s="53"/>
    </row>
    <row r="290" spans="1:26" x14ac:dyDescent="0.4">
      <c r="A290" s="26">
        <v>286</v>
      </c>
      <c r="B290" s="4" t="s">
        <v>3873</v>
      </c>
      <c r="C290" s="3" t="s">
        <v>3682</v>
      </c>
      <c r="D290" s="45" t="s">
        <v>746</v>
      </c>
      <c r="E290" s="5" t="str">
        <f>VLOOKUP(D290,type2!C:D,2,0)</f>
        <v>บริษัท โชคภัทรทรัพย์ จำกัด(สนง.ใหญ่)เลขที่ผู้เสียภาษีอากร 0815547000658</v>
      </c>
      <c r="F290" s="5" t="str">
        <f>VLOOKUP(E290,type2!D:E,2,0)</f>
        <v>223/26-32 ถ.มหาราช ต.ปากน้ำ อ.เมืองกระบี่ จ.กระบี่</v>
      </c>
      <c r="G290" s="9" t="s">
        <v>964</v>
      </c>
      <c r="H290" s="7">
        <v>56</v>
      </c>
      <c r="I290" s="46">
        <v>3.92</v>
      </c>
      <c r="J290" s="10">
        <v>0</v>
      </c>
      <c r="K290" s="46">
        <f>J290*3.5</f>
        <v>0</v>
      </c>
      <c r="L290" s="46">
        <f>K290*7%</f>
        <v>0</v>
      </c>
      <c r="M290" s="46">
        <f>ROUNDUP(K290+L290,2)</f>
        <v>0</v>
      </c>
      <c r="N290" s="46">
        <v>3.92</v>
      </c>
      <c r="O290" s="46">
        <f>H290+M290+I290</f>
        <v>59.92</v>
      </c>
      <c r="P290" s="46">
        <v>59.92</v>
      </c>
      <c r="Q290" s="47"/>
      <c r="R290" s="55"/>
      <c r="S290" s="53"/>
      <c r="T290" s="53"/>
      <c r="U290" s="53"/>
      <c r="V290" s="53"/>
    </row>
    <row r="291" spans="1:26" x14ac:dyDescent="0.4">
      <c r="A291" s="26">
        <v>287</v>
      </c>
      <c r="B291" s="4" t="s">
        <v>3873</v>
      </c>
      <c r="C291" s="3" t="s">
        <v>3683</v>
      </c>
      <c r="D291" s="45" t="s">
        <v>746</v>
      </c>
      <c r="E291" s="5" t="str">
        <f>VLOOKUP(D291,type2!C:D,2,0)</f>
        <v>บริษัท โชคภัทรทรัพย์ จำกัด(สนง.ใหญ่)เลขที่ผู้เสียภาษีอากร 0815547000658</v>
      </c>
      <c r="F291" s="5" t="str">
        <f>VLOOKUP(E291,type2!D:E,2,0)</f>
        <v>223/26-32 ถ.มหาราช ต.ปากน้ำ อ.เมืองกระบี่ จ.กระบี่</v>
      </c>
      <c r="G291" s="9" t="s">
        <v>3858</v>
      </c>
      <c r="H291" s="7">
        <v>70</v>
      </c>
      <c r="I291" s="46">
        <v>4.9000000000000004</v>
      </c>
      <c r="J291" s="10">
        <v>0</v>
      </c>
      <c r="K291" s="46">
        <f t="shared" ref="K291:K299" si="20">J291*3.5</f>
        <v>0</v>
      </c>
      <c r="L291" s="46">
        <f t="shared" ref="L291:L299" si="21">K291*7%</f>
        <v>0</v>
      </c>
      <c r="M291" s="46">
        <f t="shared" ref="M291:M299" si="22">ROUNDUP(K291+L291,2)</f>
        <v>0</v>
      </c>
      <c r="N291" s="46">
        <v>4.9000000000000004</v>
      </c>
      <c r="O291" s="46">
        <f t="shared" ref="O291:O299" si="23">H291+M291+I291</f>
        <v>74.900000000000006</v>
      </c>
      <c r="P291" s="46">
        <v>74.900000000000006</v>
      </c>
      <c r="Q291" s="47"/>
      <c r="R291" s="55"/>
      <c r="S291" s="53"/>
      <c r="T291" s="53"/>
      <c r="U291" s="53"/>
      <c r="V291" s="53"/>
    </row>
    <row r="292" spans="1:26" x14ac:dyDescent="0.4">
      <c r="A292" s="26">
        <v>288</v>
      </c>
      <c r="B292" s="4" t="s">
        <v>3873</v>
      </c>
      <c r="C292" s="3" t="s">
        <v>3684</v>
      </c>
      <c r="D292" s="45" t="s">
        <v>746</v>
      </c>
      <c r="E292" s="5" t="str">
        <f>VLOOKUP(D292,type2!C:D,2,0)</f>
        <v>บริษัท โชคภัทรทรัพย์ จำกัด(สนง.ใหญ่)เลขที่ผู้เสียภาษีอากร 0815547000658</v>
      </c>
      <c r="F292" s="5" t="str">
        <f>VLOOKUP(E292,type2!D:E,2,0)</f>
        <v>223/26-32 ถ.มหาราช ต.ปากน้ำ อ.เมืองกระบี่ จ.กระบี่</v>
      </c>
      <c r="G292" s="9" t="s">
        <v>3810</v>
      </c>
      <c r="H292" s="7">
        <v>59.5</v>
      </c>
      <c r="I292" s="46">
        <v>4.17</v>
      </c>
      <c r="J292" s="10">
        <v>0</v>
      </c>
      <c r="K292" s="46">
        <f t="shared" si="20"/>
        <v>0</v>
      </c>
      <c r="L292" s="46">
        <f t="shared" si="21"/>
        <v>0</v>
      </c>
      <c r="M292" s="46">
        <f t="shared" si="22"/>
        <v>0</v>
      </c>
      <c r="N292" s="46">
        <v>4.17</v>
      </c>
      <c r="O292" s="46">
        <f t="shared" si="23"/>
        <v>63.67</v>
      </c>
      <c r="P292" s="46">
        <v>63.67</v>
      </c>
      <c r="Q292" s="47"/>
      <c r="R292" s="55"/>
      <c r="S292" s="53"/>
      <c r="T292" s="53"/>
      <c r="U292" s="53"/>
      <c r="V292" s="53"/>
    </row>
    <row r="293" spans="1:26" x14ac:dyDescent="0.4">
      <c r="A293" s="26">
        <v>289</v>
      </c>
      <c r="B293" s="4" t="s">
        <v>3873</v>
      </c>
      <c r="C293" s="3" t="s">
        <v>3685</v>
      </c>
      <c r="D293" s="45" t="s">
        <v>746</v>
      </c>
      <c r="E293" s="5" t="str">
        <f>VLOOKUP(D293,type2!C:D,2,0)</f>
        <v>บริษัท โชคภัทรทรัพย์ จำกัด(สนง.ใหญ่)เลขที่ผู้เสียภาษีอากร 0815547000658</v>
      </c>
      <c r="F293" s="5" t="str">
        <f>VLOOKUP(E293,type2!D:E,2,0)</f>
        <v>223/26-32 ถ.มหาราช ต.ปากน้ำ อ.เมืองกระบี่ จ.กระบี่</v>
      </c>
      <c r="G293" s="9" t="s">
        <v>3352</v>
      </c>
      <c r="H293" s="7">
        <v>63</v>
      </c>
      <c r="I293" s="46">
        <v>4.41</v>
      </c>
      <c r="J293" s="10">
        <v>0</v>
      </c>
      <c r="K293" s="46">
        <f t="shared" si="20"/>
        <v>0</v>
      </c>
      <c r="L293" s="46">
        <f t="shared" si="21"/>
        <v>0</v>
      </c>
      <c r="M293" s="46">
        <f t="shared" si="22"/>
        <v>0</v>
      </c>
      <c r="N293" s="46">
        <v>4.41</v>
      </c>
      <c r="O293" s="46">
        <f t="shared" si="23"/>
        <v>67.41</v>
      </c>
      <c r="P293" s="46">
        <v>67.41</v>
      </c>
      <c r="Q293" s="47"/>
      <c r="R293" s="55"/>
      <c r="S293" s="53"/>
      <c r="T293" s="53"/>
      <c r="U293" s="53"/>
      <c r="V293" s="53"/>
    </row>
    <row r="294" spans="1:26" x14ac:dyDescent="0.4">
      <c r="A294" s="26">
        <v>290</v>
      </c>
      <c r="B294" s="4" t="s">
        <v>3873</v>
      </c>
      <c r="C294" s="3" t="s">
        <v>3686</v>
      </c>
      <c r="D294" s="45" t="s">
        <v>746</v>
      </c>
      <c r="E294" s="5" t="str">
        <f>VLOOKUP(D294,type2!C:D,2,0)</f>
        <v>บริษัท โชคภัทรทรัพย์ จำกัด(สนง.ใหญ่)เลขที่ผู้เสียภาษีอากร 0815547000658</v>
      </c>
      <c r="F294" s="5" t="str">
        <f>VLOOKUP(E294,type2!D:E,2,0)</f>
        <v>223/26-32 ถ.มหาราช ต.ปากน้ำ อ.เมืองกระบี่ จ.กระบี่</v>
      </c>
      <c r="G294" s="9" t="s">
        <v>69</v>
      </c>
      <c r="H294" s="7">
        <v>0</v>
      </c>
      <c r="I294" s="46">
        <v>0</v>
      </c>
      <c r="J294" s="10">
        <v>12</v>
      </c>
      <c r="K294" s="46">
        <f t="shared" si="20"/>
        <v>42</v>
      </c>
      <c r="L294" s="46">
        <f t="shared" si="21"/>
        <v>2.9400000000000004</v>
      </c>
      <c r="M294" s="46">
        <f t="shared" si="22"/>
        <v>44.94</v>
      </c>
      <c r="N294" s="46">
        <v>2.94</v>
      </c>
      <c r="O294" s="46">
        <f t="shared" si="23"/>
        <v>44.94</v>
      </c>
      <c r="P294" s="46">
        <v>44.94</v>
      </c>
      <c r="Q294" s="47"/>
      <c r="R294" s="55"/>
      <c r="S294" s="52">
        <f>SUM(N286:N294)</f>
        <v>68.87</v>
      </c>
      <c r="T294" s="52">
        <f>SUM(O286:O294)</f>
        <v>1052.3699999999999</v>
      </c>
      <c r="U294" s="52">
        <f>SUM(P286:P294)</f>
        <v>1052.5899999999997</v>
      </c>
      <c r="V294" s="51">
        <v>1052.5899999999999</v>
      </c>
    </row>
    <row r="295" spans="1:26" x14ac:dyDescent="0.4">
      <c r="A295" s="26">
        <v>291</v>
      </c>
      <c r="B295" s="4" t="s">
        <v>3870</v>
      </c>
      <c r="C295" s="3" t="s">
        <v>3687</v>
      </c>
      <c r="D295" s="45" t="s">
        <v>66</v>
      </c>
      <c r="E295" s="5" t="str">
        <f>VLOOKUP(D295,type2!C:D,2,0)</f>
        <v>บริษัทกรีนเฮ้าส์ โฮเต็ล จำกัด เลขที่ผู้เสียภาษีอากร  0815543000211</v>
      </c>
      <c r="F295" s="5" t="str">
        <f>VLOOKUP(E295,type2!D:E,2,0)</f>
        <v>29 ถ.มหาราช ซ.5 ต.ปากน้ำ อ.เมืองกระบี่ จ.กระบี่</v>
      </c>
      <c r="G295" s="9" t="s">
        <v>69</v>
      </c>
      <c r="H295" s="7">
        <v>0</v>
      </c>
      <c r="I295" s="46">
        <v>0</v>
      </c>
      <c r="J295" s="10">
        <v>8</v>
      </c>
      <c r="K295" s="46">
        <f t="shared" si="20"/>
        <v>28</v>
      </c>
      <c r="L295" s="46">
        <f t="shared" si="21"/>
        <v>1.9600000000000002</v>
      </c>
      <c r="M295" s="46">
        <f t="shared" si="22"/>
        <v>29.96</v>
      </c>
      <c r="N295" s="46">
        <v>1.96</v>
      </c>
      <c r="O295" s="46">
        <f t="shared" si="23"/>
        <v>29.96</v>
      </c>
      <c r="P295" s="46">
        <v>29.96</v>
      </c>
      <c r="Q295" s="47"/>
      <c r="R295" s="55"/>
      <c r="S295" s="140">
        <f>SUM(N295)</f>
        <v>1.96</v>
      </c>
      <c r="T295" s="140">
        <f>SUM(O295)</f>
        <v>29.96</v>
      </c>
      <c r="U295" s="140">
        <f>SUM(P295)</f>
        <v>29.96</v>
      </c>
      <c r="V295" s="141">
        <v>29.96</v>
      </c>
      <c r="W295" s="142">
        <f>SUM(S276+S295)</f>
        <v>88.22999999999999</v>
      </c>
      <c r="X295" s="142">
        <f>SUM(T276+T295)</f>
        <v>1348.23</v>
      </c>
      <c r="Y295" s="142">
        <f>SUM(U276+U295)</f>
        <v>1348.45</v>
      </c>
      <c r="Z295" s="143">
        <v>1348.45</v>
      </c>
    </row>
    <row r="296" spans="1:26" x14ac:dyDescent="0.4">
      <c r="A296" s="26">
        <v>292</v>
      </c>
      <c r="B296" s="4" t="s">
        <v>3879</v>
      </c>
      <c r="C296" s="3" t="s">
        <v>3688</v>
      </c>
      <c r="D296" s="45" t="s">
        <v>1379</v>
      </c>
      <c r="E296" s="5" t="str">
        <f>VLOOKUP(D296,type2!C:D,2,0)</f>
        <v>นางสำอาง ไชยศร</v>
      </c>
      <c r="F296" s="5" t="str">
        <f>VLOOKUP(E296,type2!D:E,2,0)</f>
        <v>98/9 ถ.อิศรา ต.ปากน้ำ อ.เมืองกระบี่ จ.กระบี่</v>
      </c>
      <c r="G296" s="9" t="s">
        <v>69</v>
      </c>
      <c r="H296" s="7">
        <v>0</v>
      </c>
      <c r="I296" s="46">
        <v>0</v>
      </c>
      <c r="J296" s="10">
        <v>30</v>
      </c>
      <c r="K296" s="46">
        <f t="shared" si="20"/>
        <v>105</v>
      </c>
      <c r="L296" s="46">
        <f t="shared" si="21"/>
        <v>7.3500000000000005</v>
      </c>
      <c r="M296" s="46">
        <f t="shared" si="22"/>
        <v>112.35</v>
      </c>
      <c r="N296" s="46">
        <v>7.35</v>
      </c>
      <c r="O296" s="46">
        <f t="shared" si="23"/>
        <v>112.35</v>
      </c>
      <c r="P296" s="46">
        <v>112.5</v>
      </c>
      <c r="Q296" s="47"/>
      <c r="R296" s="55"/>
      <c r="S296" s="53"/>
      <c r="T296" s="53"/>
      <c r="U296" s="53"/>
      <c r="V296" s="53"/>
    </row>
    <row r="297" spans="1:26" x14ac:dyDescent="0.4">
      <c r="A297" s="26">
        <v>293</v>
      </c>
      <c r="B297" s="4" t="s">
        <v>3879</v>
      </c>
      <c r="C297" s="3" t="s">
        <v>3689</v>
      </c>
      <c r="D297" s="45" t="s">
        <v>1374</v>
      </c>
      <c r="E297" s="5" t="str">
        <f>VLOOKUP(D297,type2!C:D,2,0)</f>
        <v>นางนานิตย์ หมื่นหนู</v>
      </c>
      <c r="F297" s="5" t="str">
        <f>VLOOKUP(E297,type2!D:E,2,0)</f>
        <v>98 ถ.อิศรา ต.ปากน้ำ อ.เมืองกระบี่ จ.กระบี่</v>
      </c>
      <c r="G297" s="9" t="s">
        <v>69</v>
      </c>
      <c r="H297" s="7">
        <v>0</v>
      </c>
      <c r="I297" s="46">
        <v>0</v>
      </c>
      <c r="J297" s="10">
        <v>11</v>
      </c>
      <c r="K297" s="46">
        <f t="shared" si="20"/>
        <v>38.5</v>
      </c>
      <c r="L297" s="46">
        <f t="shared" si="21"/>
        <v>2.6950000000000003</v>
      </c>
      <c r="M297" s="46">
        <f t="shared" si="22"/>
        <v>41.199999999999996</v>
      </c>
      <c r="N297" s="46">
        <v>2.7</v>
      </c>
      <c r="O297" s="46">
        <f t="shared" si="23"/>
        <v>41.199999999999996</v>
      </c>
      <c r="P297" s="46">
        <v>41.25</v>
      </c>
      <c r="Q297" s="47"/>
      <c r="R297" s="55"/>
      <c r="S297" s="53"/>
      <c r="T297" s="53"/>
      <c r="U297" s="53"/>
      <c r="V297" s="53"/>
    </row>
    <row r="298" spans="1:26" x14ac:dyDescent="0.4">
      <c r="A298" s="26">
        <v>294</v>
      </c>
      <c r="B298" s="4" t="s">
        <v>3879</v>
      </c>
      <c r="C298" s="3" t="s">
        <v>3690</v>
      </c>
      <c r="D298" s="45" t="s">
        <v>992</v>
      </c>
      <c r="E298" s="5" t="str">
        <f>VLOOKUP(D298,type2!C:D,2,0)</f>
        <v>นายศุภทัต อภิรติธรรม</v>
      </c>
      <c r="F298" s="5" t="str">
        <f>VLOOKUP(E298,type2!D:E,2,0)</f>
        <v>48/27 ถ.กระบี่ ต.ปากน้ำ อ.เมืองกระบี่ จ.กระบี่</v>
      </c>
      <c r="G298" s="9" t="s">
        <v>69</v>
      </c>
      <c r="H298" s="7">
        <v>0</v>
      </c>
      <c r="I298" s="46">
        <v>0</v>
      </c>
      <c r="J298" s="10">
        <v>20</v>
      </c>
      <c r="K298" s="46">
        <f t="shared" si="20"/>
        <v>70</v>
      </c>
      <c r="L298" s="46">
        <f>K298*7%</f>
        <v>4.9000000000000004</v>
      </c>
      <c r="M298" s="46">
        <f t="shared" si="22"/>
        <v>74.900000000000006</v>
      </c>
      <c r="N298" s="46">
        <v>4.9000000000000004</v>
      </c>
      <c r="O298" s="46">
        <f t="shared" si="23"/>
        <v>74.900000000000006</v>
      </c>
      <c r="P298" s="46">
        <v>75</v>
      </c>
      <c r="Q298" s="47"/>
      <c r="R298" s="55"/>
      <c r="S298" s="53"/>
      <c r="T298" s="53"/>
      <c r="U298" s="53"/>
      <c r="V298" s="53"/>
    </row>
    <row r="299" spans="1:26" x14ac:dyDescent="0.4">
      <c r="A299" s="26">
        <v>295</v>
      </c>
      <c r="B299" s="4" t="s">
        <v>3879</v>
      </c>
      <c r="C299" s="3" t="s">
        <v>3691</v>
      </c>
      <c r="D299" s="45" t="s">
        <v>1710</v>
      </c>
      <c r="E299" s="5" t="str">
        <f>VLOOKUP(D299,type2!C:D,2,0)</f>
        <v>สำนักงานศึกษาธิการจังหวัดกระบี่</v>
      </c>
      <c r="F299" s="5" t="str">
        <f>VLOOKUP(E299,type2!D:E,2,0)</f>
        <v>ถ.เจ้าคุณ ต.ปากน้ำ อ.เมืองกระบี่ จ.กระบี่</v>
      </c>
      <c r="G299" s="9" t="s">
        <v>69</v>
      </c>
      <c r="H299" s="7">
        <v>0</v>
      </c>
      <c r="I299" s="46">
        <v>0</v>
      </c>
      <c r="J299" s="10">
        <v>6</v>
      </c>
      <c r="K299" s="46">
        <f t="shared" si="20"/>
        <v>21</v>
      </c>
      <c r="L299" s="46">
        <f t="shared" si="21"/>
        <v>1.4700000000000002</v>
      </c>
      <c r="M299" s="46">
        <f t="shared" si="22"/>
        <v>22.47</v>
      </c>
      <c r="N299" s="46">
        <v>1.47</v>
      </c>
      <c r="O299" s="46">
        <f t="shared" si="23"/>
        <v>22.47</v>
      </c>
      <c r="P299" s="46">
        <v>22.47</v>
      </c>
      <c r="Q299" s="47" t="s">
        <v>3881</v>
      </c>
      <c r="R299" s="55"/>
      <c r="S299" s="50"/>
      <c r="T299" s="50"/>
      <c r="V299" s="50"/>
    </row>
    <row r="300" spans="1:26" x14ac:dyDescent="0.4">
      <c r="A300" s="26">
        <v>296</v>
      </c>
      <c r="B300" s="4" t="s">
        <v>3879</v>
      </c>
      <c r="C300" s="3" t="s">
        <v>3692</v>
      </c>
      <c r="D300" s="45" t="s">
        <v>2448</v>
      </c>
      <c r="E300" s="5" t="str">
        <f>VLOOKUP(D300,type2!C:D,2,0)</f>
        <v>บริษัท ซูซูกิ ฟอร์จูน จำกัด (เลขที่ผู้เสียภาษีอากร 0815550000019)</v>
      </c>
      <c r="F300" s="5" t="str">
        <f>VLOOKUP(E300,type2!D:E,2,0)</f>
        <v>249/14 ถ.อุตรกิจ ต.ปากน้ำ อ.เมืองกระบี่ จ.กระบี่ (สาขากระบี่ 00002)</v>
      </c>
      <c r="G300" s="9" t="s">
        <v>69</v>
      </c>
      <c r="H300" s="7">
        <v>0</v>
      </c>
      <c r="I300" s="46">
        <v>0</v>
      </c>
      <c r="J300" s="10">
        <v>36</v>
      </c>
      <c r="K300" s="46">
        <f>J300*3.5</f>
        <v>126</v>
      </c>
      <c r="L300" s="46">
        <f>K300*7%</f>
        <v>8.82</v>
      </c>
      <c r="M300" s="46">
        <f>ROUNDUP(K300+L300,2)</f>
        <v>134.82</v>
      </c>
      <c r="N300" s="46">
        <v>8.82</v>
      </c>
      <c r="O300" s="46">
        <f>H300+M300+I300</f>
        <v>134.82</v>
      </c>
      <c r="P300" s="46">
        <v>135</v>
      </c>
      <c r="Q300" s="47"/>
      <c r="R300" s="55"/>
      <c r="S300" s="52">
        <f>SUM(N296:N300)</f>
        <v>25.240000000000002</v>
      </c>
      <c r="T300" s="52">
        <f>SUM(O296:O300)</f>
        <v>385.74</v>
      </c>
      <c r="U300" s="52">
        <f>SUM(P296:P300)</f>
        <v>386.22</v>
      </c>
      <c r="V300" s="51">
        <v>386.22</v>
      </c>
    </row>
    <row r="301" spans="1:26" x14ac:dyDescent="0.4">
      <c r="A301" s="63"/>
      <c r="B301" s="64"/>
      <c r="C301" s="65"/>
      <c r="D301" s="66"/>
      <c r="E301" s="67" t="s">
        <v>3345</v>
      </c>
      <c r="F301" s="67"/>
      <c r="G301" s="49"/>
      <c r="H301" s="49"/>
      <c r="I301" s="49"/>
      <c r="J301" s="53"/>
      <c r="K301" s="97"/>
      <c r="L301" s="97"/>
      <c r="M301" s="97"/>
      <c r="N301" s="97"/>
      <c r="O301" s="97"/>
      <c r="P301" s="97"/>
      <c r="Q301" s="68"/>
      <c r="R301" s="69"/>
      <c r="U301" s="52"/>
      <c r="V301" s="52"/>
    </row>
    <row r="302" spans="1:26" ht="25" thickBot="1" x14ac:dyDescent="0.45">
      <c r="A302" s="63"/>
      <c r="B302" s="64"/>
      <c r="C302" s="65"/>
      <c r="D302" s="66"/>
      <c r="F302" s="71"/>
      <c r="G302" s="106"/>
      <c r="H302" s="106"/>
      <c r="I302" s="106"/>
      <c r="J302" s="107"/>
      <c r="K302" s="106"/>
      <c r="L302" s="106"/>
      <c r="M302" s="106"/>
      <c r="N302" s="131">
        <f>SUM(N5:N300)</f>
        <v>3993.8699999999972</v>
      </c>
      <c r="O302" s="132">
        <f>SUM(O5:O300)</f>
        <v>61033.370000000061</v>
      </c>
      <c r="P302" s="133">
        <f>SUM(P5:P300)</f>
        <v>61058.512999999999</v>
      </c>
      <c r="Q302" s="72"/>
      <c r="R302" s="55"/>
      <c r="S302" s="135">
        <f>SUM(S7+S12+S19+S64+S122+S162+S192+S229+S250+S261+S270+S276+S285+S294+S295+S300)</f>
        <v>3993.8699999999994</v>
      </c>
      <c r="T302" s="136">
        <f>SUM(T7+T12+T19+T64+T122+T162+T229+T192+T250+T261+T270+T276+T285+T294+T295+T300)</f>
        <v>61033.37</v>
      </c>
      <c r="U302" s="134">
        <f>SUM(U7+U12+U19+U64+U122+U162+U229+U192+U250+U261+U270+U276+U285+U294+U295+U300)</f>
        <v>61058.512999999992</v>
      </c>
      <c r="V302" s="49">
        <f>SUM(V7+V12+V19+V64+V122+V162+V192+V229+V250+V261+V270+V276+V285+V294+V295+V300)</f>
        <v>61058.509999999995</v>
      </c>
      <c r="W302" s="49"/>
    </row>
    <row r="303" spans="1:26" ht="25" thickTop="1" x14ac:dyDescent="0.4"/>
    <row r="304" spans="1:26" x14ac:dyDescent="0.4">
      <c r="C304" s="78"/>
      <c r="D304" s="79"/>
    </row>
    <row r="306" spans="5:5" x14ac:dyDescent="0.4">
      <c r="E306" s="71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" right="0" top="0" bottom="0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6"/>
  <sheetViews>
    <sheetView zoomScale="70" zoomScaleNormal="70" workbookViewId="0">
      <selection activeCell="C6" sqref="C6"/>
    </sheetView>
  </sheetViews>
  <sheetFormatPr baseColWidth="10" defaultColWidth="9" defaultRowHeight="24" x14ac:dyDescent="0.4"/>
  <cols>
    <col min="1" max="1" width="9" style="70"/>
    <col min="2" max="2" width="13.33203125" style="73" customWidth="1"/>
    <col min="3" max="3" width="14.6640625" style="74" customWidth="1"/>
    <col min="4" max="4" width="10.6640625" style="73" customWidth="1"/>
    <col min="5" max="5" width="40.1640625" style="70" customWidth="1"/>
    <col min="6" max="6" width="51.1640625" style="70" customWidth="1"/>
    <col min="7" max="7" width="14.33203125" style="70" customWidth="1"/>
    <col min="8" max="8" width="11.33203125" style="75" customWidth="1"/>
    <col min="9" max="9" width="10.6640625" style="75" customWidth="1"/>
    <col min="10" max="10" width="9.33203125" style="76" customWidth="1"/>
    <col min="11" max="11" width="10.1640625" style="103" customWidth="1"/>
    <col min="12" max="12" width="10.1640625" style="76" customWidth="1"/>
    <col min="13" max="13" width="9.83203125" style="76" customWidth="1"/>
    <col min="14" max="14" width="10.1640625" style="76" customWidth="1"/>
    <col min="15" max="15" width="11.1640625" style="76" customWidth="1"/>
    <col min="16" max="16" width="10.33203125" style="76" customWidth="1"/>
    <col min="17" max="17" width="65.6640625" style="104" customWidth="1"/>
    <col min="18" max="18" width="8.33203125" style="75" customWidth="1"/>
    <col min="19" max="20" width="10.1640625" style="52" customWidth="1"/>
    <col min="21" max="21" width="11.83203125" style="50" customWidth="1"/>
    <col min="22" max="22" width="12.33203125" style="51" customWidth="1"/>
    <col min="23" max="16384" width="9" style="50"/>
  </cols>
  <sheetData>
    <row r="1" spans="1:22" s="1" customFormat="1" ht="30" x14ac:dyDescent="0.5">
      <c r="A1" s="166" t="s">
        <v>3852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80"/>
      <c r="R1" s="81"/>
      <c r="S1" s="113"/>
      <c r="T1" s="113"/>
      <c r="V1" s="36"/>
    </row>
    <row r="2" spans="1:22" s="1" customFormat="1" ht="30" x14ac:dyDescent="0.5">
      <c r="A2" s="113"/>
      <c r="B2" s="113"/>
      <c r="C2" s="113"/>
      <c r="D2" s="8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38" t="s">
        <v>3328</v>
      </c>
      <c r="P2" s="39" t="s">
        <v>3329</v>
      </c>
      <c r="Q2" s="39"/>
      <c r="R2" s="83"/>
      <c r="S2" s="113"/>
      <c r="T2" s="113"/>
      <c r="V2" s="36"/>
    </row>
    <row r="3" spans="1:22" s="1" customFormat="1" x14ac:dyDescent="0.4">
      <c r="A3" s="165" t="s">
        <v>3330</v>
      </c>
      <c r="B3" s="165" t="s">
        <v>3331</v>
      </c>
      <c r="C3" s="165" t="s">
        <v>3332</v>
      </c>
      <c r="D3" s="182" t="s">
        <v>2</v>
      </c>
      <c r="E3" s="165" t="s">
        <v>3333</v>
      </c>
      <c r="F3" s="111"/>
      <c r="G3" s="42" t="s">
        <v>3334</v>
      </c>
      <c r="H3" s="111" t="s">
        <v>3335</v>
      </c>
      <c r="I3" s="183" t="s">
        <v>3336</v>
      </c>
      <c r="J3" s="185" t="s">
        <v>3337</v>
      </c>
      <c r="K3" s="172" t="s">
        <v>3338</v>
      </c>
      <c r="L3" s="170" t="s">
        <v>10</v>
      </c>
      <c r="M3" s="170" t="s">
        <v>3339</v>
      </c>
      <c r="N3" s="170" t="s">
        <v>3340</v>
      </c>
      <c r="O3" s="114" t="s">
        <v>9</v>
      </c>
      <c r="P3" s="176" t="s">
        <v>3341</v>
      </c>
      <c r="Q3" s="170" t="s">
        <v>3342</v>
      </c>
      <c r="R3" s="84"/>
      <c r="S3" s="180">
        <v>7.0000000000000007E-2</v>
      </c>
      <c r="T3" s="181" t="s">
        <v>9</v>
      </c>
      <c r="U3" s="174" t="s">
        <v>3341</v>
      </c>
      <c r="V3" s="175" t="s">
        <v>3343</v>
      </c>
    </row>
    <row r="4" spans="1:22" s="1" customFormat="1" x14ac:dyDescent="0.4">
      <c r="A4" s="165"/>
      <c r="B4" s="165"/>
      <c r="C4" s="165"/>
      <c r="D4" s="182"/>
      <c r="E4" s="165"/>
      <c r="F4" s="112"/>
      <c r="G4" s="44" t="s">
        <v>14</v>
      </c>
      <c r="H4" s="112" t="s">
        <v>3346</v>
      </c>
      <c r="I4" s="184"/>
      <c r="J4" s="186"/>
      <c r="K4" s="173"/>
      <c r="L4" s="171"/>
      <c r="M4" s="171"/>
      <c r="N4" s="171"/>
      <c r="O4" s="115" t="s">
        <v>3243</v>
      </c>
      <c r="P4" s="177"/>
      <c r="Q4" s="171"/>
      <c r="R4" s="84"/>
      <c r="S4" s="180"/>
      <c r="T4" s="181"/>
      <c r="U4" s="174"/>
      <c r="V4" s="175"/>
    </row>
    <row r="5" spans="1:22" s="1" customFormat="1" x14ac:dyDescent="0.4">
      <c r="A5" s="85">
        <v>1</v>
      </c>
      <c r="B5" s="4" t="s">
        <v>3842</v>
      </c>
      <c r="C5" s="3" t="s">
        <v>3693</v>
      </c>
      <c r="D5" s="4" t="s">
        <v>2595</v>
      </c>
      <c r="E5" s="5" t="str">
        <f>VLOOKUP(D5,[1]type3!C$1:D$65536,2,0)</f>
        <v>บริษัท มาเธอร์มาร์เก็ตติ้ง จำกัด</v>
      </c>
      <c r="F5" s="5" t="str">
        <f>VLOOKUP(E5,[2]type3!D$1:E$65536,2,0)</f>
        <v>26-30 ถ.มหาราช ต.ปากน้ำ อ.เมืองกระบี่ จ.กระบี่</v>
      </c>
      <c r="G5" s="46" t="s">
        <v>3810</v>
      </c>
      <c r="H5" s="10">
        <v>168</v>
      </c>
      <c r="I5" s="86">
        <v>11.76</v>
      </c>
      <c r="J5" s="87">
        <v>0</v>
      </c>
      <c r="K5" s="46">
        <f t="shared" ref="K5:K77" si="0">SUM(J5*4)</f>
        <v>0</v>
      </c>
      <c r="L5" s="46">
        <f>K5*7%</f>
        <v>0</v>
      </c>
      <c r="M5" s="46">
        <f t="shared" ref="M5:M77" si="1">ROUNDUP(K5+L5,2)</f>
        <v>0</v>
      </c>
      <c r="N5" s="46">
        <v>11.76</v>
      </c>
      <c r="O5" s="29">
        <v>179.76</v>
      </c>
      <c r="P5" s="88">
        <v>334</v>
      </c>
      <c r="Q5" s="89"/>
      <c r="R5" s="90"/>
      <c r="S5" s="52"/>
      <c r="T5" s="52"/>
      <c r="U5" s="52"/>
      <c r="V5" s="49"/>
    </row>
    <row r="6" spans="1:22" s="1" customFormat="1" x14ac:dyDescent="0.4">
      <c r="A6" s="85">
        <v>2</v>
      </c>
      <c r="B6" s="4" t="s">
        <v>3842</v>
      </c>
      <c r="C6" s="3" t="s">
        <v>3694</v>
      </c>
      <c r="D6" s="4" t="s">
        <v>2595</v>
      </c>
      <c r="E6" s="5" t="str">
        <f>VLOOKUP(D6,[1]type3!C$1:D$65536,2,0)</f>
        <v>บริษัท มาเธอร์มาร์เก็ตติ้ง จำกัด</v>
      </c>
      <c r="F6" s="5" t="str">
        <f>VLOOKUP(E6,[2]type3!D$1:E$65536,2,0)</f>
        <v>26-30 ถ.มหาราช ต.ปากน้ำ อ.เมืองกระบี่ จ.กระบี่</v>
      </c>
      <c r="G6" s="46" t="s">
        <v>3352</v>
      </c>
      <c r="H6" s="10">
        <v>144</v>
      </c>
      <c r="I6" s="86">
        <v>10.08</v>
      </c>
      <c r="J6" s="87"/>
      <c r="K6" s="46"/>
      <c r="L6" s="46"/>
      <c r="M6" s="46"/>
      <c r="N6" s="46">
        <v>10.08</v>
      </c>
      <c r="O6" s="29">
        <v>154.08000000000001</v>
      </c>
      <c r="P6" s="88"/>
      <c r="Q6" s="89"/>
      <c r="R6" s="90"/>
      <c r="S6" s="52">
        <f>SUM(N5:N6)</f>
        <v>21.84</v>
      </c>
      <c r="T6" s="52">
        <f>SUM(O5:O6)</f>
        <v>333.84000000000003</v>
      </c>
      <c r="U6" s="52">
        <f>SUM(P5:P6)</f>
        <v>334</v>
      </c>
      <c r="V6" s="49">
        <v>334</v>
      </c>
    </row>
    <row r="7" spans="1:22" s="1" customFormat="1" x14ac:dyDescent="0.4">
      <c r="A7" s="85">
        <v>3</v>
      </c>
      <c r="B7" s="4" t="s">
        <v>3843</v>
      </c>
      <c r="C7" s="3" t="s">
        <v>3695</v>
      </c>
      <c r="D7" s="4" t="s">
        <v>2798</v>
      </c>
      <c r="E7" s="5" t="str">
        <f>VLOOKUP(D7,[2]type3!C$1:D$65536,2,0)</f>
        <v>บจก.เอราวัณ ฮ็อป อินน์</v>
      </c>
      <c r="F7" s="5" t="str">
        <f>VLOOKUP(E7,[2]type3!D$1:E$65536,2,0)</f>
        <v>อาคารเพลินจิตเซ็นเตอร์ ชั้น 1 เลขที่ 2 แขวง/เขตคลองเตย กรุงเทพฯ  10110</v>
      </c>
      <c r="G7" s="46" t="s">
        <v>3352</v>
      </c>
      <c r="H7" s="10">
        <v>1932</v>
      </c>
      <c r="I7" s="86">
        <v>135.24</v>
      </c>
      <c r="J7" s="87">
        <v>0</v>
      </c>
      <c r="K7" s="46">
        <f t="shared" si="0"/>
        <v>0</v>
      </c>
      <c r="L7" s="46">
        <f t="shared" ref="L7:L79" si="2">K7*7%</f>
        <v>0</v>
      </c>
      <c r="M7" s="46">
        <f t="shared" si="1"/>
        <v>0</v>
      </c>
      <c r="N7" s="46">
        <v>135.24</v>
      </c>
      <c r="O7" s="29">
        <f t="shared" ref="O7:O78" si="3">SUM(H7+I7+M7)</f>
        <v>2067.2399999999998</v>
      </c>
      <c r="P7" s="88">
        <v>2067.2399999999998</v>
      </c>
      <c r="Q7" s="89" t="s">
        <v>3845</v>
      </c>
      <c r="R7" s="90"/>
      <c r="S7" s="52">
        <f>SUM(N7)</f>
        <v>135.24</v>
      </c>
      <c r="T7" s="52">
        <f t="shared" ref="S7:U8" si="4">SUM(O7)</f>
        <v>2067.2399999999998</v>
      </c>
      <c r="U7" s="52">
        <f t="shared" si="4"/>
        <v>2067.2399999999998</v>
      </c>
      <c r="V7" s="49">
        <v>2067.2399999999998</v>
      </c>
    </row>
    <row r="8" spans="1:22" s="1" customFormat="1" x14ac:dyDescent="0.4">
      <c r="A8" s="85">
        <v>4</v>
      </c>
      <c r="B8" s="4" t="s">
        <v>3844</v>
      </c>
      <c r="C8" s="3" t="s">
        <v>3696</v>
      </c>
      <c r="D8" s="4" t="s">
        <v>2575</v>
      </c>
      <c r="E8" s="5" t="str">
        <f>VLOOKUP(D8,[1]type3!C$1:D$65536,2,0)</f>
        <v>บริษัท โฮลิสติก สปา แอนด์ บิวตี้ จำกัด เลขที่ผู้เสียภาษีอากร 0105546030703</v>
      </c>
      <c r="F8" s="5" t="str">
        <f>VLOOKUP(E8,[1]type3!D$1:E$65536,2,0)</f>
        <v>12 ถ.มหาราช ต.ปากน้ำ อ.เมืองกระบี่ จ.กระบี่ (สาขา 49)</v>
      </c>
      <c r="G8" s="46" t="s">
        <v>3352</v>
      </c>
      <c r="H8" s="10">
        <v>72</v>
      </c>
      <c r="I8" s="86">
        <v>5.04</v>
      </c>
      <c r="J8" s="87">
        <v>0</v>
      </c>
      <c r="K8" s="46">
        <f t="shared" si="0"/>
        <v>0</v>
      </c>
      <c r="L8" s="46">
        <f t="shared" si="2"/>
        <v>0</v>
      </c>
      <c r="M8" s="46">
        <f t="shared" si="1"/>
        <v>0</v>
      </c>
      <c r="N8" s="46">
        <v>5.04</v>
      </c>
      <c r="O8" s="29">
        <f>SUM(H8+I8+M8)</f>
        <v>77.040000000000006</v>
      </c>
      <c r="P8" s="88">
        <v>77.25</v>
      </c>
      <c r="Q8" s="89"/>
      <c r="R8" s="90"/>
      <c r="S8" s="52">
        <f t="shared" si="4"/>
        <v>5.04</v>
      </c>
      <c r="T8" s="52">
        <f t="shared" si="4"/>
        <v>77.040000000000006</v>
      </c>
      <c r="U8" s="52">
        <f t="shared" si="4"/>
        <v>77.25</v>
      </c>
      <c r="V8" s="49">
        <v>77.25</v>
      </c>
    </row>
    <row r="9" spans="1:22" s="1" customFormat="1" x14ac:dyDescent="0.4">
      <c r="A9" s="85">
        <v>5</v>
      </c>
      <c r="B9" s="4" t="s">
        <v>3849</v>
      </c>
      <c r="C9" s="3" t="s">
        <v>3697</v>
      </c>
      <c r="D9" s="4" t="s">
        <v>2900</v>
      </c>
      <c r="E9" s="5" t="str">
        <f>VLOOKUP(D9,[2]type3!C$1:D$65536,2,0)</f>
        <v>นางอุไรรัตน์ สุขเกษม</v>
      </c>
      <c r="F9" s="5" t="str">
        <f>VLOOKUP(E9,[2]type3!D$1:E$65536,2,0)</f>
        <v xml:space="preserve">78 ถ.เหมทานนท์ ต.ปากน้ำ อ.เมืองกระบี่ จ.กระบี่ </v>
      </c>
      <c r="G9" s="46" t="s">
        <v>69</v>
      </c>
      <c r="H9" s="10">
        <v>0</v>
      </c>
      <c r="I9" s="86">
        <v>0</v>
      </c>
      <c r="J9" s="87">
        <v>22</v>
      </c>
      <c r="K9" s="46">
        <f t="shared" si="0"/>
        <v>88</v>
      </c>
      <c r="L9" s="46">
        <f>K9*7%</f>
        <v>6.16</v>
      </c>
      <c r="M9" s="46">
        <f t="shared" si="1"/>
        <v>94.16</v>
      </c>
      <c r="N9" s="46">
        <v>6.16</v>
      </c>
      <c r="O9" s="29">
        <f t="shared" si="3"/>
        <v>94.16</v>
      </c>
      <c r="P9" s="88">
        <v>94.25</v>
      </c>
      <c r="Q9" s="89"/>
      <c r="R9" s="90"/>
      <c r="S9" s="52"/>
      <c r="T9" s="52"/>
      <c r="U9" s="52"/>
      <c r="V9" s="49"/>
    </row>
    <row r="10" spans="1:22" s="1" customFormat="1" x14ac:dyDescent="0.4">
      <c r="A10" s="85">
        <v>6</v>
      </c>
      <c r="B10" s="4" t="s">
        <v>3849</v>
      </c>
      <c r="C10" s="3" t="s">
        <v>3698</v>
      </c>
      <c r="D10" s="4" t="s">
        <v>2886</v>
      </c>
      <c r="E10" s="5" t="str">
        <f>VLOOKUP(D10,[1]type3!C$1:D$65536,2,0)</f>
        <v>บริษัท สตูดิโอ โพสิทีฟ จำกัด เลขที่ผู้เสียภาษีอากร 0815555000190</v>
      </c>
      <c r="F10" s="5" t="str">
        <f>VLOOKUP(E10,[1]type3!D$1:E$65536,2,0)</f>
        <v>36-34 ถ.เหมทานนท์ ต.ปากน้ำ อ.เมืองกระบี่ จ.กระบี่</v>
      </c>
      <c r="G10" s="46" t="s">
        <v>69</v>
      </c>
      <c r="H10" s="10">
        <v>0</v>
      </c>
      <c r="I10" s="86">
        <v>0</v>
      </c>
      <c r="J10" s="87">
        <v>17</v>
      </c>
      <c r="K10" s="46">
        <f t="shared" si="0"/>
        <v>68</v>
      </c>
      <c r="L10" s="46">
        <f>K10*7%</f>
        <v>4.7600000000000007</v>
      </c>
      <c r="M10" s="46">
        <f t="shared" si="1"/>
        <v>72.760000000000005</v>
      </c>
      <c r="N10" s="46">
        <v>4.76</v>
      </c>
      <c r="O10" s="29">
        <f>SUM(H10+I10+M10)</f>
        <v>72.760000000000005</v>
      </c>
      <c r="P10" s="88">
        <v>73</v>
      </c>
      <c r="Q10" s="89"/>
      <c r="R10" s="55"/>
      <c r="S10" s="52"/>
      <c r="T10" s="52"/>
      <c r="U10" s="54"/>
      <c r="V10" s="51"/>
    </row>
    <row r="11" spans="1:22" x14ac:dyDescent="0.4">
      <c r="A11" s="85">
        <v>7</v>
      </c>
      <c r="B11" s="4" t="s">
        <v>3849</v>
      </c>
      <c r="C11" s="3" t="s">
        <v>3699</v>
      </c>
      <c r="D11" s="4" t="s">
        <v>2883</v>
      </c>
      <c r="E11" s="5" t="str">
        <f>VLOOKUP(D11,[2]type3!C$1:D$65536,2,0)</f>
        <v>นายบุญยงค์ แซ่ตั้ง (วรุณี)</v>
      </c>
      <c r="F11" s="5" t="str">
        <f>VLOOKUP(E11,[2]type3!D$1:E$65536,2,0)</f>
        <v>35/1 ถเหมทานนท์ ต.ปากน้ำ อ.เมืองกระบี่ จ.กระบี่</v>
      </c>
      <c r="G11" s="46" t="s">
        <v>69</v>
      </c>
      <c r="H11" s="10">
        <v>0</v>
      </c>
      <c r="I11" s="86">
        <v>0</v>
      </c>
      <c r="J11" s="87">
        <v>8</v>
      </c>
      <c r="K11" s="46">
        <f t="shared" si="0"/>
        <v>32</v>
      </c>
      <c r="L11" s="46">
        <f>K11*7%</f>
        <v>2.2400000000000002</v>
      </c>
      <c r="M11" s="46">
        <f t="shared" si="1"/>
        <v>34.24</v>
      </c>
      <c r="N11" s="46">
        <v>2.2400000000000002</v>
      </c>
      <c r="O11" s="29">
        <f>SUM(H11+I11+M11)</f>
        <v>34.24</v>
      </c>
      <c r="P11" s="88">
        <v>34.25</v>
      </c>
      <c r="Q11" s="91"/>
      <c r="R11" s="55"/>
      <c r="U11" s="54"/>
    </row>
    <row r="12" spans="1:22" x14ac:dyDescent="0.4">
      <c r="A12" s="85">
        <v>8</v>
      </c>
      <c r="B12" s="4" t="s">
        <v>3849</v>
      </c>
      <c r="C12" s="3" t="s">
        <v>3700</v>
      </c>
      <c r="D12" s="4" t="s">
        <v>2960</v>
      </c>
      <c r="E12" s="5" t="str">
        <f>VLOOKUP(D12,[1]type3!C$1:D$65536,2,0)</f>
        <v>สหกรณ์ออมทรัพย์ครูกระบี่</v>
      </c>
      <c r="F12" s="5" t="str">
        <f>VLOOKUP(E12,[1]type3!D$1:E$65536,2,0)</f>
        <v>ถ.กระบี่ ต.ปากน้ำ อ.เมืองกระบี่ จ.กระบี่</v>
      </c>
      <c r="G12" s="46" t="s">
        <v>69</v>
      </c>
      <c r="H12" s="10">
        <v>0</v>
      </c>
      <c r="I12" s="86">
        <v>0</v>
      </c>
      <c r="J12" s="87">
        <v>21</v>
      </c>
      <c r="K12" s="46">
        <f t="shared" si="0"/>
        <v>84</v>
      </c>
      <c r="L12" s="46">
        <f t="shared" si="2"/>
        <v>5.8800000000000008</v>
      </c>
      <c r="M12" s="46">
        <f t="shared" si="1"/>
        <v>89.88</v>
      </c>
      <c r="N12" s="46">
        <v>5.88</v>
      </c>
      <c r="O12" s="29">
        <f>SUM(H12+I12+M12)</f>
        <v>89.88</v>
      </c>
      <c r="P12" s="88">
        <v>90</v>
      </c>
      <c r="Q12" s="92"/>
      <c r="R12" s="55"/>
      <c r="U12" s="52"/>
      <c r="V12" s="49"/>
    </row>
    <row r="13" spans="1:22" x14ac:dyDescent="0.4">
      <c r="A13" s="85">
        <v>9</v>
      </c>
      <c r="B13" s="4" t="s">
        <v>3849</v>
      </c>
      <c r="C13" s="3" t="s">
        <v>3701</v>
      </c>
      <c r="D13" s="4" t="s">
        <v>2889</v>
      </c>
      <c r="E13" s="5" t="str">
        <f>VLOOKUP(D13,[2]type3!C$1:D$65536,2,0)</f>
        <v>นางศิรณี สอสุทธิเมธ</v>
      </c>
      <c r="F13" s="5" t="str">
        <f>VLOOKUP(E13,[2]type3!D$1:E$65536,2,0)</f>
        <v>39 ถ.เหมทานนท์ ต.ปากน้ำ อ.เมืองกระบี่ จ.กระบี่</v>
      </c>
      <c r="G13" s="46" t="s">
        <v>69</v>
      </c>
      <c r="H13" s="10">
        <v>0</v>
      </c>
      <c r="I13" s="86">
        <v>0</v>
      </c>
      <c r="J13" s="87">
        <v>135</v>
      </c>
      <c r="K13" s="46">
        <f t="shared" si="0"/>
        <v>540</v>
      </c>
      <c r="L13" s="46">
        <f>K13*7%</f>
        <v>37.800000000000004</v>
      </c>
      <c r="M13" s="46">
        <f t="shared" si="1"/>
        <v>577.79999999999995</v>
      </c>
      <c r="N13" s="46">
        <v>37.799999999999997</v>
      </c>
      <c r="O13" s="29">
        <f t="shared" si="3"/>
        <v>577.79999999999995</v>
      </c>
      <c r="P13" s="88">
        <v>578</v>
      </c>
      <c r="Q13" s="91"/>
      <c r="R13" s="55"/>
      <c r="U13" s="52"/>
    </row>
    <row r="14" spans="1:22" x14ac:dyDescent="0.4">
      <c r="A14" s="85">
        <v>10</v>
      </c>
      <c r="B14" s="4" t="s">
        <v>3849</v>
      </c>
      <c r="C14" s="3" t="s">
        <v>3702</v>
      </c>
      <c r="D14" s="4" t="s">
        <v>2892</v>
      </c>
      <c r="E14" s="5" t="str">
        <f>VLOOKUP(D14,[1]type3!C$1:D$65536,2,0)</f>
        <v>นายสมรัช อุทยานนทรักษ์ (J Holiday Inn)</v>
      </c>
      <c r="F14" s="5" t="str">
        <f>VLOOKUP(E14,[1]type3!D$1:E$65536,2,0)</f>
        <v>40/1 ถ.เหมทานนท์ ต.ปากน้ำ อ.เมืองกระบี่ จ.กระบี่</v>
      </c>
      <c r="G14" s="46" t="s">
        <v>3347</v>
      </c>
      <c r="H14" s="10">
        <v>9440</v>
      </c>
      <c r="I14" s="86">
        <v>660.8</v>
      </c>
      <c r="J14" s="87">
        <v>176</v>
      </c>
      <c r="K14" s="46">
        <f t="shared" si="0"/>
        <v>704</v>
      </c>
      <c r="L14" s="46">
        <f t="shared" si="2"/>
        <v>49.28</v>
      </c>
      <c r="M14" s="46">
        <f t="shared" si="1"/>
        <v>753.28</v>
      </c>
      <c r="N14" s="46">
        <v>710.08</v>
      </c>
      <c r="O14" s="29">
        <f t="shared" si="3"/>
        <v>10854.08</v>
      </c>
      <c r="P14" s="88">
        <v>10854.25</v>
      </c>
      <c r="Q14" s="92"/>
      <c r="R14" s="55"/>
    </row>
    <row r="15" spans="1:22" x14ac:dyDescent="0.4">
      <c r="A15" s="85">
        <v>11</v>
      </c>
      <c r="B15" s="4" t="s">
        <v>3849</v>
      </c>
      <c r="C15" s="3" t="s">
        <v>3703</v>
      </c>
      <c r="D15" s="4" t="s">
        <v>2813</v>
      </c>
      <c r="E15" s="5" t="str">
        <f>VLOOKUP(D15,[2]type3!C$1:D$65536,2,0)</f>
        <v>บริษัท บุญสยามเทรดดิ้ง จำกัด (สำนักงานใหญ่) 0815539000032</v>
      </c>
      <c r="F15" s="5" t="str">
        <f>VLOOKUP(E15,[2]type3!D$1:E$65536,2,0)</f>
        <v xml:space="preserve">27 ถ.เจ้าคุณ ต.ปากน้ำ อ.เมืองกระบี่ จ.กระบี่  </v>
      </c>
      <c r="G15" s="46" t="s">
        <v>69</v>
      </c>
      <c r="H15" s="10">
        <v>0</v>
      </c>
      <c r="I15" s="86">
        <v>0</v>
      </c>
      <c r="J15" s="87">
        <v>604</v>
      </c>
      <c r="K15" s="46">
        <f t="shared" si="0"/>
        <v>2416</v>
      </c>
      <c r="L15" s="46">
        <f t="shared" si="2"/>
        <v>169.12</v>
      </c>
      <c r="M15" s="46">
        <f t="shared" si="1"/>
        <v>2585.12</v>
      </c>
      <c r="N15" s="46">
        <v>169.12</v>
      </c>
      <c r="O15" s="29">
        <f t="shared" si="3"/>
        <v>2585.12</v>
      </c>
      <c r="P15" s="88">
        <v>2585.12</v>
      </c>
      <c r="Q15" s="91" t="s">
        <v>3851</v>
      </c>
      <c r="R15" s="55"/>
      <c r="S15" s="49"/>
      <c r="T15" s="49"/>
      <c r="U15" s="49"/>
      <c r="V15" s="49"/>
    </row>
    <row r="16" spans="1:22" x14ac:dyDescent="0.4">
      <c r="A16" s="85">
        <v>12</v>
      </c>
      <c r="B16" s="4" t="s">
        <v>3849</v>
      </c>
      <c r="C16" s="3" t="s">
        <v>3704</v>
      </c>
      <c r="D16" s="4" t="s">
        <v>3099</v>
      </c>
      <c r="E16" s="5" t="str">
        <f>VLOOKUP(D16,[1]type3!C$1:D$65536,2,0)</f>
        <v>นายชัยวัฒน์ อุดมวิทย์-โรงพิมพ์ชัยวัฒน์</v>
      </c>
      <c r="F16" s="5" t="str">
        <f>VLOOKUP(E16,[1]type3!D$1:E$65536,2,0)</f>
        <v>27 ถ.อุตรกิจ ต.ปากน้ำ อ.เมืองกระบี่ จ.กระบี่</v>
      </c>
      <c r="G16" s="46" t="s">
        <v>69</v>
      </c>
      <c r="H16" s="10">
        <v>0</v>
      </c>
      <c r="I16" s="86">
        <v>0</v>
      </c>
      <c r="J16" s="87">
        <v>28</v>
      </c>
      <c r="K16" s="46">
        <f t="shared" si="0"/>
        <v>112</v>
      </c>
      <c r="L16" s="46">
        <f t="shared" si="2"/>
        <v>7.8400000000000007</v>
      </c>
      <c r="M16" s="46">
        <f t="shared" si="1"/>
        <v>119.84</v>
      </c>
      <c r="N16" s="46">
        <v>7.84</v>
      </c>
      <c r="O16" s="29">
        <f t="shared" si="3"/>
        <v>119.84</v>
      </c>
      <c r="P16" s="88">
        <v>120</v>
      </c>
      <c r="Q16" s="91"/>
      <c r="R16" s="55"/>
      <c r="S16" s="49"/>
      <c r="T16" s="49"/>
      <c r="U16" s="49"/>
      <c r="V16" s="49"/>
    </row>
    <row r="17" spans="1:22" x14ac:dyDescent="0.4">
      <c r="A17" s="85">
        <v>13</v>
      </c>
      <c r="B17" s="4" t="s">
        <v>3849</v>
      </c>
      <c r="C17" s="3" t="s">
        <v>3705</v>
      </c>
      <c r="D17" s="4" t="s">
        <v>3114</v>
      </c>
      <c r="E17" s="5" t="str">
        <f>VLOOKUP(D17,[2]type3!C$1:D$65536,2,0)</f>
        <v>นายซุ่ยหยิน แซ่จิว (ห้างทองสุวรรณนคร)</v>
      </c>
      <c r="F17" s="5" t="str">
        <f>VLOOKUP(E17,[2]type3!D$1:E$65536,2,0)</f>
        <v>129 ถ.อุตรกิจ ต.ปากน้ำ อ.เมืองกระบี่ จ.กระบี่</v>
      </c>
      <c r="G17" s="46" t="s">
        <v>69</v>
      </c>
      <c r="H17" s="10">
        <v>0</v>
      </c>
      <c r="I17" s="86">
        <v>0</v>
      </c>
      <c r="J17" s="87">
        <v>28</v>
      </c>
      <c r="K17" s="46">
        <f t="shared" si="0"/>
        <v>112</v>
      </c>
      <c r="L17" s="46">
        <f t="shared" si="2"/>
        <v>7.8400000000000007</v>
      </c>
      <c r="M17" s="46">
        <f t="shared" si="1"/>
        <v>119.84</v>
      </c>
      <c r="N17" s="46">
        <v>7.84</v>
      </c>
      <c r="O17" s="29">
        <f t="shared" si="3"/>
        <v>119.84</v>
      </c>
      <c r="P17" s="88">
        <v>120</v>
      </c>
      <c r="Q17" s="91"/>
      <c r="R17" s="55"/>
      <c r="S17" s="49"/>
      <c r="T17" s="49"/>
      <c r="U17" s="49"/>
      <c r="V17" s="49"/>
    </row>
    <row r="18" spans="1:22" x14ac:dyDescent="0.4">
      <c r="A18" s="85">
        <v>14</v>
      </c>
      <c r="B18" s="4" t="s">
        <v>3849</v>
      </c>
      <c r="C18" s="3" t="s">
        <v>3706</v>
      </c>
      <c r="D18" s="4" t="s">
        <v>3147</v>
      </c>
      <c r="E18" s="5" t="str">
        <f>VLOOKUP(D18,[1]type3!C$1:D$65536,2,0)</f>
        <v>นางนพมาศ อิทธิผล(NK เครื่องเขียน)</v>
      </c>
      <c r="F18" s="5" t="str">
        <f>VLOOKUP(E18,[1]type3!D$1:E$65536,2,0)</f>
        <v>175 ถ.อุตรกิจ ต.ปากน้ำ อ.เมืองกระบี่ จ.กระบี่</v>
      </c>
      <c r="G18" s="46" t="s">
        <v>3363</v>
      </c>
      <c r="H18" s="10">
        <v>1028</v>
      </c>
      <c r="I18" s="86">
        <v>71.959999999999994</v>
      </c>
      <c r="J18" s="87">
        <v>32</v>
      </c>
      <c r="K18" s="46">
        <f t="shared" si="0"/>
        <v>128</v>
      </c>
      <c r="L18" s="46">
        <f t="shared" si="2"/>
        <v>8.9600000000000009</v>
      </c>
      <c r="M18" s="46">
        <f t="shared" si="1"/>
        <v>136.96</v>
      </c>
      <c r="N18" s="46">
        <v>80.92</v>
      </c>
      <c r="O18" s="29">
        <f t="shared" si="3"/>
        <v>1236.92</v>
      </c>
      <c r="P18" s="88">
        <v>1237</v>
      </c>
      <c r="Q18" s="92"/>
      <c r="R18" s="55"/>
      <c r="U18" s="52"/>
    </row>
    <row r="19" spans="1:22" x14ac:dyDescent="0.4">
      <c r="A19" s="85">
        <v>15</v>
      </c>
      <c r="B19" s="4" t="s">
        <v>3849</v>
      </c>
      <c r="C19" s="3" t="s">
        <v>3707</v>
      </c>
      <c r="D19" s="4" t="s">
        <v>3144</v>
      </c>
      <c r="E19" s="5" t="str">
        <f>VLOOKUP(D19,[2]type3!C$1:D$65536,2,0)</f>
        <v>นายวิโรจน์ สุยแก้ว(NK เครื่องเขียน)</v>
      </c>
      <c r="F19" s="5" t="str">
        <f>VLOOKUP(E19,[2]type3!D$1:E$65536,2,0)</f>
        <v>173 ถ.อุตรกิจ ต.ปากน้ำ อ.เมืองกระบี่ จ.กระบี่</v>
      </c>
      <c r="G19" s="46" t="s">
        <v>3363</v>
      </c>
      <c r="H19" s="10">
        <v>600</v>
      </c>
      <c r="I19" s="86">
        <v>42</v>
      </c>
      <c r="J19" s="87">
        <v>8</v>
      </c>
      <c r="K19" s="46">
        <f t="shared" si="0"/>
        <v>32</v>
      </c>
      <c r="L19" s="46">
        <f t="shared" si="2"/>
        <v>2.2400000000000002</v>
      </c>
      <c r="M19" s="46">
        <f t="shared" si="1"/>
        <v>34.24</v>
      </c>
      <c r="N19" s="46">
        <v>44.24</v>
      </c>
      <c r="O19" s="29">
        <f t="shared" si="3"/>
        <v>676.24</v>
      </c>
      <c r="P19" s="88">
        <v>676.25</v>
      </c>
      <c r="Q19" s="91"/>
      <c r="R19" s="61"/>
      <c r="U19" s="54"/>
    </row>
    <row r="20" spans="1:22" x14ac:dyDescent="0.4">
      <c r="A20" s="85">
        <v>16</v>
      </c>
      <c r="B20" s="4" t="s">
        <v>3849</v>
      </c>
      <c r="C20" s="3" t="s">
        <v>3708</v>
      </c>
      <c r="D20" s="4" t="s">
        <v>3111</v>
      </c>
      <c r="E20" s="5" t="str">
        <f>VLOOKUP(D20,[1]type3!C$1:D$65536,2,0)</f>
        <v>หจก.แพ็คอัพกรุ๊ป</v>
      </c>
      <c r="F20" s="5" t="str">
        <f>VLOOKUP(E20,[1]type3!D$1:E$65536,2,0)</f>
        <v>87 ถ.อุตริกจ ต.ปากน้ำ อ.เมืองกระบี่ จ.กระบี่</v>
      </c>
      <c r="G20" s="46" t="s">
        <v>69</v>
      </c>
      <c r="H20" s="10">
        <v>0</v>
      </c>
      <c r="I20" s="86">
        <v>0</v>
      </c>
      <c r="J20" s="87">
        <v>565</v>
      </c>
      <c r="K20" s="46">
        <f t="shared" si="0"/>
        <v>2260</v>
      </c>
      <c r="L20" s="46">
        <f t="shared" si="2"/>
        <v>158.20000000000002</v>
      </c>
      <c r="M20" s="46">
        <f t="shared" si="1"/>
        <v>2418.1999999999998</v>
      </c>
      <c r="N20" s="46">
        <v>158.19999999999999</v>
      </c>
      <c r="O20" s="29">
        <f t="shared" si="3"/>
        <v>2418.1999999999998</v>
      </c>
      <c r="P20" s="88">
        <v>2418.25</v>
      </c>
      <c r="Q20" s="92"/>
      <c r="R20" s="61"/>
      <c r="S20" s="49"/>
      <c r="T20" s="49"/>
      <c r="U20" s="49"/>
      <c r="V20" s="49"/>
    </row>
    <row r="21" spans="1:22" x14ac:dyDescent="0.4">
      <c r="A21" s="85">
        <v>17</v>
      </c>
      <c r="B21" s="4" t="s">
        <v>3849</v>
      </c>
      <c r="C21" s="3" t="s">
        <v>3709</v>
      </c>
      <c r="D21" s="4" t="s">
        <v>3159</v>
      </c>
      <c r="E21" s="5" t="str">
        <f>VLOOKUP(D21,[2]type3!C$1:D$65536,2,0)</f>
        <v>นายสานิตย์ สิงห์ชู (Apo Hotel)</v>
      </c>
      <c r="F21" s="5" t="str">
        <f>VLOOKUP(E21,[2]type3!D$1:E$65536,2,0)</f>
        <v>189 ถ.อุตรกิจ ต.ปากน้ำ อ.เมืองกระบี่ จ.กระบี่</v>
      </c>
      <c r="G21" s="46" t="s">
        <v>69</v>
      </c>
      <c r="H21" s="10">
        <v>0</v>
      </c>
      <c r="I21" s="86">
        <v>0</v>
      </c>
      <c r="J21" s="87">
        <v>84</v>
      </c>
      <c r="K21" s="46">
        <f t="shared" si="0"/>
        <v>336</v>
      </c>
      <c r="L21" s="46">
        <f t="shared" si="2"/>
        <v>23.520000000000003</v>
      </c>
      <c r="M21" s="46">
        <f t="shared" si="1"/>
        <v>359.52</v>
      </c>
      <c r="N21" s="46">
        <v>23.52</v>
      </c>
      <c r="O21" s="29">
        <f t="shared" si="3"/>
        <v>359.52</v>
      </c>
      <c r="P21" s="88">
        <v>359.75</v>
      </c>
      <c r="Q21" s="91"/>
      <c r="R21" s="61"/>
    </row>
    <row r="22" spans="1:22" x14ac:dyDescent="0.4">
      <c r="A22" s="85">
        <v>18</v>
      </c>
      <c r="B22" s="4" t="s">
        <v>3849</v>
      </c>
      <c r="C22" s="3" t="s">
        <v>3710</v>
      </c>
      <c r="D22" s="4" t="s">
        <v>3135</v>
      </c>
      <c r="E22" s="5" t="str">
        <f>VLOOKUP(D22,[1]type3!C$1:D$65536,2,0)</f>
        <v>บ.เวียงทองการท่องเที่ยวจำกัด</v>
      </c>
      <c r="F22" s="5" t="str">
        <f>VLOOKUP(E22,[1]type3!D$1:E$65536,2,0)</f>
        <v>155-157 ถ.อุตรกิจ ต.ปากน้ำ อ.เมืองกระบี่ จ.กระบี่</v>
      </c>
      <c r="G22" s="46" t="s">
        <v>69</v>
      </c>
      <c r="H22" s="10">
        <v>0</v>
      </c>
      <c r="I22" s="86">
        <v>0</v>
      </c>
      <c r="J22" s="87">
        <v>399</v>
      </c>
      <c r="K22" s="46">
        <f t="shared" si="0"/>
        <v>1596</v>
      </c>
      <c r="L22" s="46">
        <f t="shared" si="2"/>
        <v>111.72000000000001</v>
      </c>
      <c r="M22" s="46">
        <f t="shared" si="1"/>
        <v>1707.72</v>
      </c>
      <c r="N22" s="46">
        <v>111.72</v>
      </c>
      <c r="O22" s="29">
        <f t="shared" si="3"/>
        <v>1707.72</v>
      </c>
      <c r="P22" s="88">
        <v>1707.75</v>
      </c>
      <c r="Q22" s="92"/>
      <c r="R22" s="61"/>
      <c r="U22" s="54"/>
    </row>
    <row r="23" spans="1:22" x14ac:dyDescent="0.4">
      <c r="A23" s="85">
        <v>19</v>
      </c>
      <c r="B23" s="4" t="s">
        <v>3849</v>
      </c>
      <c r="C23" s="3" t="s">
        <v>3711</v>
      </c>
      <c r="D23" s="4" t="s">
        <v>3168</v>
      </c>
      <c r="E23" s="5" t="str">
        <f>VLOOKUP(D23,[2]type3!C$1:D$65536,2,0)</f>
        <v>นายม่าซ้าย แหลมสัก-จุฑารัตน์ (ร้านอาหารโชคดี)</v>
      </c>
      <c r="F23" s="5" t="str">
        <f>VLOOKUP(E23,[2]type3!D$1:E$65536,2,0)</f>
        <v>226 ถ.อุตรกิจ ต.ปากน้ำ อ.เมืองกระบี่ จ.กระบี่</v>
      </c>
      <c r="G23" s="46" t="s">
        <v>69</v>
      </c>
      <c r="H23" s="10">
        <v>0</v>
      </c>
      <c r="I23" s="86">
        <v>0</v>
      </c>
      <c r="J23" s="87">
        <v>52</v>
      </c>
      <c r="K23" s="46">
        <f t="shared" si="0"/>
        <v>208</v>
      </c>
      <c r="L23" s="46">
        <f t="shared" si="2"/>
        <v>14.560000000000002</v>
      </c>
      <c r="M23" s="46">
        <f t="shared" si="1"/>
        <v>222.56</v>
      </c>
      <c r="N23" s="46">
        <v>14.56</v>
      </c>
      <c r="O23" s="29">
        <f t="shared" si="3"/>
        <v>222.56</v>
      </c>
      <c r="P23" s="88">
        <v>222.75</v>
      </c>
      <c r="Q23" s="92"/>
      <c r="R23" s="61"/>
      <c r="S23" s="53"/>
      <c r="T23" s="53"/>
    </row>
    <row r="24" spans="1:22" x14ac:dyDescent="0.4">
      <c r="A24" s="85">
        <v>20</v>
      </c>
      <c r="B24" s="4" t="s">
        <v>3849</v>
      </c>
      <c r="C24" s="3" t="s">
        <v>3712</v>
      </c>
      <c r="D24" s="4" t="s">
        <v>3123</v>
      </c>
      <c r="E24" s="5" t="str">
        <f>VLOOKUP(D24,[1]type3!C$1:D$65536,2,0)</f>
        <v>นายซ้อง แซ่ด่าน (สายรุ้ง)</v>
      </c>
      <c r="F24" s="5" t="str">
        <f>VLOOKUP(E24,[1]type3!D$1:E$65536,2,0)</f>
        <v>139 ถ.อุตรกิจ ต.ปากน้ำ อ.เมืองกระบี่ จ.กระบี่</v>
      </c>
      <c r="G24" s="46" t="s">
        <v>69</v>
      </c>
      <c r="H24" s="10">
        <v>0</v>
      </c>
      <c r="I24" s="86">
        <v>0</v>
      </c>
      <c r="J24" s="87">
        <v>2</v>
      </c>
      <c r="K24" s="46">
        <f t="shared" si="0"/>
        <v>8</v>
      </c>
      <c r="L24" s="46">
        <f t="shared" si="2"/>
        <v>0.56000000000000005</v>
      </c>
      <c r="M24" s="46">
        <f t="shared" si="1"/>
        <v>8.56</v>
      </c>
      <c r="N24" s="46">
        <v>0.56000000000000005</v>
      </c>
      <c r="O24" s="29">
        <f t="shared" si="3"/>
        <v>8.56</v>
      </c>
      <c r="P24" s="88">
        <v>8.75</v>
      </c>
      <c r="Q24" s="92"/>
      <c r="R24" s="61"/>
      <c r="S24" s="52">
        <f>SUM(N9:N24)</f>
        <v>1385.44</v>
      </c>
      <c r="T24" s="52">
        <f>SUM(O9:O24)</f>
        <v>21177.440000000006</v>
      </c>
      <c r="U24" s="52">
        <f>SUM(P9:P24)</f>
        <v>21179.37</v>
      </c>
      <c r="V24" s="49">
        <v>21179.37</v>
      </c>
    </row>
    <row r="25" spans="1:22" x14ac:dyDescent="0.4">
      <c r="A25" s="85">
        <v>21</v>
      </c>
      <c r="B25" s="4" t="s">
        <v>3854</v>
      </c>
      <c r="C25" s="3" t="s">
        <v>3713</v>
      </c>
      <c r="D25" s="4" t="s">
        <v>3213</v>
      </c>
      <c r="E25" s="5" t="str">
        <f>VLOOKUP(D25,[2]type3!C$1:D$65536,2,0)</f>
        <v>นายสายัณห์ เกี่ยวข้อง</v>
      </c>
      <c r="F25" s="5" t="str">
        <f>VLOOKUP(E25,[2]type3!D$1:E$65536,2,0)</f>
        <v>2 ถ.คงคา ต.ปากน้ำ อ.เมืองกระบี่ จ.กระบี่</v>
      </c>
      <c r="G25" s="46" t="s">
        <v>69</v>
      </c>
      <c r="H25" s="10">
        <v>0</v>
      </c>
      <c r="I25" s="86">
        <v>0</v>
      </c>
      <c r="J25" s="87">
        <v>7</v>
      </c>
      <c r="K25" s="46">
        <f t="shared" si="0"/>
        <v>28</v>
      </c>
      <c r="L25" s="46">
        <f t="shared" si="2"/>
        <v>1.9600000000000002</v>
      </c>
      <c r="M25" s="46">
        <f t="shared" si="1"/>
        <v>29.96</v>
      </c>
      <c r="N25" s="46">
        <v>1.96</v>
      </c>
      <c r="O25" s="29">
        <f t="shared" si="3"/>
        <v>29.96</v>
      </c>
      <c r="P25" s="88">
        <v>30</v>
      </c>
      <c r="Q25" s="91"/>
      <c r="R25" s="55"/>
      <c r="S25" s="49"/>
      <c r="T25" s="49"/>
    </row>
    <row r="26" spans="1:22" x14ac:dyDescent="0.4">
      <c r="A26" s="85">
        <v>22</v>
      </c>
      <c r="B26" s="4" t="s">
        <v>3854</v>
      </c>
      <c r="C26" s="3" t="s">
        <v>3714</v>
      </c>
      <c r="D26" s="4" t="s">
        <v>2825</v>
      </c>
      <c r="E26" s="5" t="str">
        <f>VLOOKUP(D26,[1]type3!C$1:D$65536,2,0)</f>
        <v>นางเพ็ญลักษณ์ บุญชนะวิวัฒน์</v>
      </c>
      <c r="F26" s="5" t="str">
        <f>VLOOKUP(E26,[1]type3!D$1:E$65536,2,0)</f>
        <v>7/5 ถ.เจ้าฟ้า ต.ปากน้ำ อ.เมืองกระบี่ จ.กระบี่</v>
      </c>
      <c r="G26" s="46" t="s">
        <v>69</v>
      </c>
      <c r="H26" s="10">
        <v>0</v>
      </c>
      <c r="I26" s="86">
        <v>0</v>
      </c>
      <c r="J26" s="87">
        <v>31</v>
      </c>
      <c r="K26" s="46">
        <f t="shared" si="0"/>
        <v>124</v>
      </c>
      <c r="L26" s="46">
        <f t="shared" si="2"/>
        <v>8.6800000000000015</v>
      </c>
      <c r="M26" s="46">
        <f t="shared" si="1"/>
        <v>132.68</v>
      </c>
      <c r="N26" s="46">
        <v>8.68</v>
      </c>
      <c r="O26" s="29">
        <f t="shared" si="3"/>
        <v>132.68</v>
      </c>
      <c r="P26" s="88">
        <v>132.75</v>
      </c>
      <c r="Q26" s="92"/>
      <c r="R26" s="55"/>
      <c r="S26" s="53"/>
      <c r="T26" s="53"/>
      <c r="U26" s="54"/>
    </row>
    <row r="27" spans="1:22" x14ac:dyDescent="0.4">
      <c r="A27" s="85">
        <v>23</v>
      </c>
      <c r="B27" s="4" t="s">
        <v>3854</v>
      </c>
      <c r="C27" s="3" t="s">
        <v>3715</v>
      </c>
      <c r="D27" s="4" t="s">
        <v>2863</v>
      </c>
      <c r="E27" s="5" t="str">
        <f>VLOOKUP(D27,[2]type3!C$1:D$65536,2,0)</f>
        <v>นางเผี้ยน เอ่งฉ้าน</v>
      </c>
      <c r="F27" s="5" t="str">
        <f>VLOOKUP(E27,[2]type3!D$1:E$65536,2,0)</f>
        <v>52/1 ถ.เจ้าฟ้า ต.ปากน้ำ อ.เมืองกระบี่ จ.กระบี่</v>
      </c>
      <c r="G27" s="46" t="s">
        <v>3352</v>
      </c>
      <c r="H27" s="10">
        <v>1300</v>
      </c>
      <c r="I27" s="86">
        <v>91</v>
      </c>
      <c r="J27" s="87">
        <v>411</v>
      </c>
      <c r="K27" s="46">
        <f t="shared" si="0"/>
        <v>1644</v>
      </c>
      <c r="L27" s="46">
        <f t="shared" si="2"/>
        <v>115.08000000000001</v>
      </c>
      <c r="M27" s="46">
        <f t="shared" si="1"/>
        <v>1759.08</v>
      </c>
      <c r="N27" s="46">
        <v>206.08</v>
      </c>
      <c r="O27" s="29">
        <f t="shared" si="3"/>
        <v>3150.08</v>
      </c>
      <c r="P27" s="88">
        <v>3150.25</v>
      </c>
      <c r="Q27" s="91"/>
      <c r="R27" s="55"/>
      <c r="S27" s="49"/>
      <c r="T27" s="49"/>
      <c r="U27" s="49"/>
      <c r="V27" s="49"/>
    </row>
    <row r="28" spans="1:22" x14ac:dyDescent="0.4">
      <c r="A28" s="85">
        <v>24</v>
      </c>
      <c r="B28" s="4" t="s">
        <v>3854</v>
      </c>
      <c r="C28" s="3" t="s">
        <v>3716</v>
      </c>
      <c r="D28" s="4" t="s">
        <v>3220</v>
      </c>
      <c r="E28" s="5" t="str">
        <f>VLOOKUP(D28,[1]type3!C$1:D$65536,2,0)</f>
        <v>นายสมพร อุดมมณีธนกิจ</v>
      </c>
      <c r="F28" s="5" t="str">
        <f>VLOOKUP(E28,[1]type3!D$1:E$65536,2,0)</f>
        <v>72 ถ.คงคา ต.ปากน้ำ อ.เมืองกระบี่ จ.กระบี่</v>
      </c>
      <c r="G28" s="46" t="s">
        <v>3352</v>
      </c>
      <c r="H28" s="10">
        <v>116</v>
      </c>
      <c r="I28" s="86">
        <v>8.1199999999999992</v>
      </c>
      <c r="J28" s="87">
        <v>39</v>
      </c>
      <c r="K28" s="46">
        <f t="shared" si="0"/>
        <v>156</v>
      </c>
      <c r="L28" s="46">
        <f t="shared" si="2"/>
        <v>10.920000000000002</v>
      </c>
      <c r="M28" s="46">
        <f t="shared" si="1"/>
        <v>166.92</v>
      </c>
      <c r="N28" s="46">
        <v>19.04</v>
      </c>
      <c r="O28" s="29">
        <f t="shared" si="3"/>
        <v>291.03999999999996</v>
      </c>
      <c r="P28" s="88">
        <v>291.25</v>
      </c>
      <c r="Q28" s="92"/>
      <c r="R28" s="55"/>
      <c r="U28" s="52"/>
      <c r="V28" s="49"/>
    </row>
    <row r="29" spans="1:22" x14ac:dyDescent="0.4">
      <c r="A29" s="85">
        <v>25</v>
      </c>
      <c r="B29" s="4" t="s">
        <v>3854</v>
      </c>
      <c r="C29" s="3" t="s">
        <v>3717</v>
      </c>
      <c r="D29" s="4" t="s">
        <v>2609</v>
      </c>
      <c r="E29" s="5" t="str">
        <f>VLOOKUP(D29,[2]type3!C$1:D$65536,2,0)</f>
        <v>นางวาริน เจียวก๊ก</v>
      </c>
      <c r="F29" s="5" t="s">
        <v>3313</v>
      </c>
      <c r="G29" s="46" t="s">
        <v>69</v>
      </c>
      <c r="H29" s="10">
        <v>0</v>
      </c>
      <c r="I29" s="86">
        <v>0</v>
      </c>
      <c r="J29" s="87">
        <v>16</v>
      </c>
      <c r="K29" s="46">
        <f t="shared" si="0"/>
        <v>64</v>
      </c>
      <c r="L29" s="46">
        <f t="shared" si="2"/>
        <v>4.4800000000000004</v>
      </c>
      <c r="M29" s="46">
        <f t="shared" si="1"/>
        <v>68.48</v>
      </c>
      <c r="N29" s="46">
        <v>4.4800000000000004</v>
      </c>
      <c r="O29" s="29">
        <f t="shared" si="3"/>
        <v>68.48</v>
      </c>
      <c r="P29" s="88">
        <v>68.5</v>
      </c>
      <c r="Q29" s="91"/>
      <c r="R29" s="55"/>
      <c r="U29" s="54"/>
    </row>
    <row r="30" spans="1:22" x14ac:dyDescent="0.4">
      <c r="A30" s="85">
        <v>26</v>
      </c>
      <c r="B30" s="4" t="s">
        <v>3854</v>
      </c>
      <c r="C30" s="3" t="s">
        <v>3718</v>
      </c>
      <c r="D30" s="4" t="s">
        <v>3050</v>
      </c>
      <c r="E30" s="5" t="str">
        <f>VLOOKUP(D30,[1]type3!C$1:D$65536,2,0)</f>
        <v>นางคนึงนิตย์ ชัยสวัสดิ์ (ห้างทองสุประดิษฐ์)</v>
      </c>
      <c r="F30" s="5" t="str">
        <f>VLOOKUP(E30,[1]type3!D$1:E$65536,2,0)</f>
        <v>33 ถ.สุคนธ์ ต.ปากน้ำ อ.เมืองกระบี่ จ.กระบี่</v>
      </c>
      <c r="G30" s="46" t="s">
        <v>69</v>
      </c>
      <c r="H30" s="10">
        <v>0</v>
      </c>
      <c r="I30" s="86">
        <v>0</v>
      </c>
      <c r="J30" s="87">
        <v>18</v>
      </c>
      <c r="K30" s="46">
        <f>SUM(J30*4)</f>
        <v>72</v>
      </c>
      <c r="L30" s="46">
        <f t="shared" si="2"/>
        <v>5.0400000000000009</v>
      </c>
      <c r="M30" s="46">
        <f t="shared" si="1"/>
        <v>77.040000000000006</v>
      </c>
      <c r="N30" s="46">
        <v>5.04</v>
      </c>
      <c r="O30" s="29">
        <f t="shared" si="3"/>
        <v>77.040000000000006</v>
      </c>
      <c r="P30" s="88">
        <v>77.25</v>
      </c>
      <c r="Q30" s="92"/>
      <c r="R30" s="55"/>
      <c r="S30" s="49"/>
      <c r="T30" s="49"/>
      <c r="U30" s="49"/>
      <c r="V30" s="49"/>
    </row>
    <row r="31" spans="1:22" x14ac:dyDescent="0.4">
      <c r="A31" s="85">
        <v>27</v>
      </c>
      <c r="B31" s="4" t="s">
        <v>3854</v>
      </c>
      <c r="C31" s="3" t="s">
        <v>3719</v>
      </c>
      <c r="D31" s="4" t="s">
        <v>3053</v>
      </c>
      <c r="E31" s="5" t="str">
        <f>VLOOKUP(D31,[2]type3!C$1:D$65536,2,0)</f>
        <v>นางมยุรี สุนทรวรภาส (แจ็ค บูติก)</v>
      </c>
      <c r="F31" s="5" t="str">
        <f>VLOOKUP(E31,[2]type3!D$1:E$65536,2,0)</f>
        <v>35 ถ.สุคนธ์ ต.ปากน้ำ อ.เมืองกระบี่ จ.กระบี่</v>
      </c>
      <c r="G31" s="46" t="s">
        <v>69</v>
      </c>
      <c r="H31" s="10">
        <v>0</v>
      </c>
      <c r="I31" s="86">
        <v>0</v>
      </c>
      <c r="J31" s="87">
        <v>13</v>
      </c>
      <c r="K31" s="46">
        <f t="shared" si="0"/>
        <v>52</v>
      </c>
      <c r="L31" s="46">
        <f t="shared" si="2"/>
        <v>3.6400000000000006</v>
      </c>
      <c r="M31" s="46">
        <f t="shared" si="1"/>
        <v>55.64</v>
      </c>
      <c r="N31" s="46">
        <v>3.64</v>
      </c>
      <c r="O31" s="29">
        <f t="shared" si="3"/>
        <v>55.64</v>
      </c>
      <c r="P31" s="88">
        <v>55.75</v>
      </c>
      <c r="Q31" s="92"/>
      <c r="R31" s="55"/>
      <c r="S31" s="49"/>
      <c r="T31" s="49"/>
      <c r="U31" s="49"/>
      <c r="V31" s="49"/>
    </row>
    <row r="32" spans="1:22" x14ac:dyDescent="0.4">
      <c r="A32" s="85">
        <v>28</v>
      </c>
      <c r="B32" s="4" t="s">
        <v>3854</v>
      </c>
      <c r="C32" s="3" t="s">
        <v>3720</v>
      </c>
      <c r="D32" s="4" t="s">
        <v>3044</v>
      </c>
      <c r="E32" s="5" t="str">
        <f>VLOOKUP(D32,[1]type3!C$1:D$65536,2,0)</f>
        <v>บ.ศรีผ่องพานิชย์ จำกัด (ห้างทองนำเจริญ)</v>
      </c>
      <c r="F32" s="5" t="str">
        <f>VLOOKUP(E32,[1]type3!D$1:E$65536,2,0)</f>
        <v>27-29 ถ.สุคนธ์ ต.ปากน้ำ อ.เมืองกระบี่ จ.กระบี่</v>
      </c>
      <c r="G32" s="46" t="s">
        <v>69</v>
      </c>
      <c r="H32" s="10">
        <v>0</v>
      </c>
      <c r="I32" s="86">
        <v>0</v>
      </c>
      <c r="J32" s="87">
        <v>5</v>
      </c>
      <c r="K32" s="46">
        <f t="shared" si="0"/>
        <v>20</v>
      </c>
      <c r="L32" s="46">
        <f t="shared" si="2"/>
        <v>1.4000000000000001</v>
      </c>
      <c r="M32" s="46">
        <f t="shared" si="1"/>
        <v>21.4</v>
      </c>
      <c r="N32" s="46">
        <v>1.4</v>
      </c>
      <c r="O32" s="29">
        <f t="shared" si="3"/>
        <v>21.4</v>
      </c>
      <c r="P32" s="88">
        <v>21.5</v>
      </c>
      <c r="Q32" s="92"/>
      <c r="R32" s="55"/>
      <c r="S32" s="49"/>
      <c r="T32" s="49"/>
      <c r="U32" s="49"/>
      <c r="V32" s="49"/>
    </row>
    <row r="33" spans="1:22" x14ac:dyDescent="0.4">
      <c r="A33" s="85">
        <v>29</v>
      </c>
      <c r="B33" s="4" t="s">
        <v>3854</v>
      </c>
      <c r="C33" s="3" t="s">
        <v>3721</v>
      </c>
      <c r="D33" s="4" t="s">
        <v>3043</v>
      </c>
      <c r="E33" s="5" t="str">
        <f>VLOOKUP(D33,[2]type3!C$1:D$65536,2,0)</f>
        <v>นางเปรมฤดี ศุภธาราวิศาล</v>
      </c>
      <c r="F33" s="5" t="s">
        <v>2002</v>
      </c>
      <c r="G33" s="46" t="s">
        <v>69</v>
      </c>
      <c r="H33" s="10">
        <v>0</v>
      </c>
      <c r="I33" s="86">
        <v>0</v>
      </c>
      <c r="J33" s="87">
        <v>33</v>
      </c>
      <c r="K33" s="46">
        <f t="shared" si="0"/>
        <v>132</v>
      </c>
      <c r="L33" s="46">
        <f t="shared" si="2"/>
        <v>9.24</v>
      </c>
      <c r="M33" s="46">
        <f t="shared" si="1"/>
        <v>141.24</v>
      </c>
      <c r="N33" s="46">
        <v>9.24</v>
      </c>
      <c r="O33" s="29">
        <f t="shared" si="3"/>
        <v>141.24</v>
      </c>
      <c r="P33" s="88">
        <v>141.25</v>
      </c>
      <c r="Q33" s="92"/>
      <c r="R33" s="55"/>
      <c r="S33" s="49"/>
      <c r="T33" s="49"/>
      <c r="U33" s="49"/>
      <c r="V33" s="49"/>
    </row>
    <row r="34" spans="1:22" x14ac:dyDescent="0.4">
      <c r="A34" s="85">
        <v>30</v>
      </c>
      <c r="B34" s="4" t="s">
        <v>3854</v>
      </c>
      <c r="C34" s="3" t="s">
        <v>3722</v>
      </c>
      <c r="D34" s="4" t="s">
        <v>3091</v>
      </c>
      <c r="E34" s="5" t="str">
        <f>VLOOKUP(D34,[2]type3!C$1:D$65536,2,0)</f>
        <v>บ.ศรีผ่องพานิชย์ (โกจิว)</v>
      </c>
      <c r="F34" s="5" t="str">
        <f>VLOOKUP(E34,[1]type3!D$1:E$65536,2,0)</f>
        <v>40 ถ.พัฒนา ต.ปากน้ำ อ.เมืองกระบี่ จ.กระบี่</v>
      </c>
      <c r="G34" s="46" t="s">
        <v>69</v>
      </c>
      <c r="H34" s="10">
        <v>0</v>
      </c>
      <c r="I34" s="86">
        <v>0</v>
      </c>
      <c r="J34" s="87">
        <v>15</v>
      </c>
      <c r="K34" s="46">
        <f t="shared" si="0"/>
        <v>60</v>
      </c>
      <c r="L34" s="46">
        <f t="shared" si="2"/>
        <v>4.2</v>
      </c>
      <c r="M34" s="46">
        <f t="shared" si="1"/>
        <v>64.2</v>
      </c>
      <c r="N34" s="46">
        <v>4.2</v>
      </c>
      <c r="O34" s="29">
        <f t="shared" si="3"/>
        <v>64.2</v>
      </c>
      <c r="P34" s="88">
        <v>64.25</v>
      </c>
      <c r="Q34" s="92"/>
      <c r="R34" s="55"/>
      <c r="S34" s="49"/>
      <c r="T34" s="49"/>
      <c r="U34" s="49"/>
      <c r="V34" s="49"/>
    </row>
    <row r="35" spans="1:22" x14ac:dyDescent="0.4">
      <c r="A35" s="85">
        <v>31</v>
      </c>
      <c r="B35" s="4" t="s">
        <v>3854</v>
      </c>
      <c r="C35" s="3" t="s">
        <v>3723</v>
      </c>
      <c r="D35" s="4" t="s">
        <v>3085</v>
      </c>
      <c r="E35" s="5" t="str">
        <f>VLOOKUP(D35,[2]type3!C$1:D$65536,2,0)</f>
        <v>บ.ศรีผ่องพานิชย์ (สุวรรณาเภสัช)</v>
      </c>
      <c r="F35" s="5" t="str">
        <f>VLOOKUP(E35,[2]type3!D$1:E$65536,2,0)</f>
        <v>31 ถ.พัฒนา ต.ปากน้ำ อ.เมืองกระบี่ จ.กระบี่</v>
      </c>
      <c r="G35" s="46" t="s">
        <v>69</v>
      </c>
      <c r="H35" s="10">
        <v>0</v>
      </c>
      <c r="I35" s="86">
        <v>0</v>
      </c>
      <c r="J35" s="87">
        <v>29</v>
      </c>
      <c r="K35" s="46">
        <f t="shared" si="0"/>
        <v>116</v>
      </c>
      <c r="L35" s="46">
        <f t="shared" si="2"/>
        <v>8.120000000000001</v>
      </c>
      <c r="M35" s="46">
        <f t="shared" si="1"/>
        <v>124.12</v>
      </c>
      <c r="N35" s="46">
        <v>8.1199999999999992</v>
      </c>
      <c r="O35" s="29">
        <f t="shared" si="3"/>
        <v>124.12</v>
      </c>
      <c r="P35" s="88">
        <v>124.25</v>
      </c>
      <c r="Q35" s="92"/>
      <c r="R35" s="55"/>
      <c r="S35" s="49"/>
      <c r="T35" s="49"/>
      <c r="U35" s="49"/>
      <c r="V35" s="49"/>
    </row>
    <row r="36" spans="1:22" x14ac:dyDescent="0.4">
      <c r="A36" s="85">
        <v>32</v>
      </c>
      <c r="B36" s="4" t="s">
        <v>3854</v>
      </c>
      <c r="C36" s="3" t="s">
        <v>3724</v>
      </c>
      <c r="D36" s="4" t="s">
        <v>3082</v>
      </c>
      <c r="E36" s="5" t="str">
        <f>VLOOKUP(D36,[2]type3!C$1:D$65536,2,0)</f>
        <v>บ.ศรีผ่องพานิชย์ (รุ้งเพชร)</v>
      </c>
      <c r="F36" s="5" t="str">
        <f>VLOOKUP(E36,[1]type3!D$1:E$65536,2,0)</f>
        <v>29 ถ.พัฒนา ต.ปากน้ำ อ.เมืองกระบี่ จ.กระบี่</v>
      </c>
      <c r="G36" s="46" t="s">
        <v>69</v>
      </c>
      <c r="H36" s="10">
        <v>0</v>
      </c>
      <c r="I36" s="86">
        <v>0</v>
      </c>
      <c r="J36" s="87">
        <v>14</v>
      </c>
      <c r="K36" s="46">
        <f t="shared" si="0"/>
        <v>56</v>
      </c>
      <c r="L36" s="46">
        <f t="shared" si="2"/>
        <v>3.9200000000000004</v>
      </c>
      <c r="M36" s="46">
        <f t="shared" si="1"/>
        <v>59.92</v>
      </c>
      <c r="N36" s="46">
        <v>3.92</v>
      </c>
      <c r="O36" s="29">
        <f t="shared" si="3"/>
        <v>59.92</v>
      </c>
      <c r="P36" s="88">
        <v>60</v>
      </c>
      <c r="Q36" s="92"/>
      <c r="R36" s="55"/>
      <c r="S36" s="49"/>
      <c r="T36" s="49"/>
      <c r="U36" s="49"/>
      <c r="V36" s="49"/>
    </row>
    <row r="37" spans="1:22" x14ac:dyDescent="0.4">
      <c r="A37" s="85">
        <v>33</v>
      </c>
      <c r="B37" s="4" t="s">
        <v>3854</v>
      </c>
      <c r="C37" s="3" t="s">
        <v>3725</v>
      </c>
      <c r="D37" s="4" t="s">
        <v>3070</v>
      </c>
      <c r="E37" s="5" t="str">
        <f>VLOOKUP(D37,[2]type3!C$1:D$65536,2,0)</f>
        <v>ร้านเอเซีย</v>
      </c>
      <c r="F37" s="5" t="str">
        <f>VLOOKUP(E37,[2]type3!D$1:E$65536,2,0)</f>
        <v>7 ถ.พัฒนา มหาราช ซ.6 ต.ปากน้ำ อ.เมืองกระบี่ จ.กระบี่</v>
      </c>
      <c r="G37" s="46" t="s">
        <v>69</v>
      </c>
      <c r="H37" s="10">
        <v>0</v>
      </c>
      <c r="I37" s="86">
        <v>0</v>
      </c>
      <c r="J37" s="87">
        <v>13</v>
      </c>
      <c r="K37" s="46">
        <f t="shared" si="0"/>
        <v>52</v>
      </c>
      <c r="L37" s="46">
        <f t="shared" si="2"/>
        <v>3.6400000000000006</v>
      </c>
      <c r="M37" s="46">
        <f t="shared" si="1"/>
        <v>55.64</v>
      </c>
      <c r="N37" s="46">
        <v>3.64</v>
      </c>
      <c r="O37" s="29">
        <f t="shared" si="3"/>
        <v>55.64</v>
      </c>
      <c r="P37" s="88">
        <v>55.75</v>
      </c>
      <c r="Q37" s="92"/>
      <c r="R37" s="55"/>
      <c r="S37" s="49"/>
      <c r="T37" s="49"/>
      <c r="U37" s="49"/>
      <c r="V37" s="49"/>
    </row>
    <row r="38" spans="1:22" x14ac:dyDescent="0.4">
      <c r="A38" s="85">
        <v>34</v>
      </c>
      <c r="B38" s="4" t="s">
        <v>3854</v>
      </c>
      <c r="C38" s="3" t="s">
        <v>3726</v>
      </c>
      <c r="D38" s="4" t="s">
        <v>3246</v>
      </c>
      <c r="E38" s="5" t="str">
        <f>VLOOKUP(D38,[2]type3!C$1:D$65536,2,0)</f>
        <v>นายกิตติ จิววุฒิพงศ์ (แสงทองการแว่น)</v>
      </c>
      <c r="F38" s="5" t="str">
        <f>VLOOKUP(E38,[1]type3!D$1:E$65536,2,0)</f>
        <v>3 ถ.พัฒนา มหาราช ซ.6 ต.ปากน้ำ อ.เมืองกระบี่ จ.กระบี่</v>
      </c>
      <c r="G38" s="46" t="s">
        <v>69</v>
      </c>
      <c r="H38" s="10">
        <v>0</v>
      </c>
      <c r="I38" s="86">
        <v>0</v>
      </c>
      <c r="J38" s="87">
        <v>9</v>
      </c>
      <c r="K38" s="46">
        <f t="shared" si="0"/>
        <v>36</v>
      </c>
      <c r="L38" s="46">
        <f t="shared" si="2"/>
        <v>2.5200000000000005</v>
      </c>
      <c r="M38" s="46">
        <f t="shared" si="1"/>
        <v>38.520000000000003</v>
      </c>
      <c r="N38" s="46">
        <v>2.52</v>
      </c>
      <c r="O38" s="29">
        <f t="shared" si="3"/>
        <v>38.520000000000003</v>
      </c>
      <c r="P38" s="88">
        <v>38.75</v>
      </c>
      <c r="Q38" s="92"/>
      <c r="R38" s="55"/>
      <c r="S38" s="49"/>
      <c r="T38" s="49"/>
      <c r="U38" s="49"/>
      <c r="V38" s="49"/>
    </row>
    <row r="39" spans="1:22" x14ac:dyDescent="0.4">
      <c r="A39" s="85">
        <v>35</v>
      </c>
      <c r="B39" s="4" t="s">
        <v>3854</v>
      </c>
      <c r="C39" s="3" t="s">
        <v>3727</v>
      </c>
      <c r="D39" s="4" t="s">
        <v>3065</v>
      </c>
      <c r="E39" s="5" t="str">
        <f>VLOOKUP(D39,[2]type3!C$1:D$65536,2,0)</f>
        <v>นายบรรจบ กาลสัมฤทธิ์ (ไฮ้จั้วพาณิชย์)</v>
      </c>
      <c r="F39" s="5" t="str">
        <f>VLOOKUP(E39,[2]type3!D$1:E$65536,2,0)</f>
        <v>2/1 ถ.พัฒนา ต.ปากน้ำ อ.เมืองกระบี่ จ.กระบี่</v>
      </c>
      <c r="G39" s="46" t="s">
        <v>69</v>
      </c>
      <c r="H39" s="10">
        <v>0</v>
      </c>
      <c r="I39" s="86">
        <v>0</v>
      </c>
      <c r="J39" s="87">
        <v>31</v>
      </c>
      <c r="K39" s="46">
        <f t="shared" si="0"/>
        <v>124</v>
      </c>
      <c r="L39" s="46">
        <f t="shared" si="2"/>
        <v>8.6800000000000015</v>
      </c>
      <c r="M39" s="46">
        <f t="shared" si="1"/>
        <v>132.68</v>
      </c>
      <c r="N39" s="46">
        <v>8.68</v>
      </c>
      <c r="O39" s="29">
        <f t="shared" si="3"/>
        <v>132.68</v>
      </c>
      <c r="P39" s="88">
        <v>132.75</v>
      </c>
      <c r="Q39" s="92"/>
      <c r="R39" s="55"/>
      <c r="S39" s="52">
        <f>SUM(N25:N39)</f>
        <v>290.64</v>
      </c>
      <c r="T39" s="52">
        <f>SUM(O25:O39)</f>
        <v>4442.6400000000003</v>
      </c>
      <c r="U39" s="52">
        <f>SUM(P25:P39)</f>
        <v>4444.25</v>
      </c>
      <c r="V39" s="49">
        <v>4444.25</v>
      </c>
    </row>
    <row r="40" spans="1:22" x14ac:dyDescent="0.4">
      <c r="A40" s="85">
        <v>36</v>
      </c>
      <c r="B40" s="4" t="s">
        <v>3860</v>
      </c>
      <c r="C40" s="3" t="s">
        <v>3728</v>
      </c>
      <c r="D40" s="4" t="s">
        <v>2693</v>
      </c>
      <c r="E40" s="5" t="str">
        <f>VLOOKUP(D40,[2]type3!C$1:D$65536,2,0)</f>
        <v>นายวิรุจ คงธนาไพบูลย์</v>
      </c>
      <c r="F40" s="5" t="str">
        <f>VLOOKUP(E40,[1]type3!D$1:E$65536,2,0)</f>
        <v>94/2 ถ.มหาราช ต.ปากน้ำ อ.เมืองกระบี่ จ.กระบี่</v>
      </c>
      <c r="G40" s="46" t="s">
        <v>69</v>
      </c>
      <c r="H40" s="10">
        <v>0</v>
      </c>
      <c r="I40" s="86">
        <v>0</v>
      </c>
      <c r="J40" s="87">
        <v>2</v>
      </c>
      <c r="K40" s="46">
        <f t="shared" si="0"/>
        <v>8</v>
      </c>
      <c r="L40" s="46">
        <f t="shared" si="2"/>
        <v>0.56000000000000005</v>
      </c>
      <c r="M40" s="46">
        <f t="shared" si="1"/>
        <v>8.56</v>
      </c>
      <c r="N40" s="46">
        <v>0.56000000000000005</v>
      </c>
      <c r="O40" s="29">
        <f t="shared" si="3"/>
        <v>8.56</v>
      </c>
      <c r="P40" s="88">
        <v>8.75</v>
      </c>
      <c r="Q40" s="92"/>
      <c r="R40" s="55"/>
      <c r="S40" s="50"/>
      <c r="T40" s="50"/>
      <c r="V40" s="50"/>
    </row>
    <row r="41" spans="1:22" x14ac:dyDescent="0.4">
      <c r="A41" s="85">
        <v>37</v>
      </c>
      <c r="B41" s="4" t="s">
        <v>3860</v>
      </c>
      <c r="C41" s="3" t="s">
        <v>3729</v>
      </c>
      <c r="D41" s="4" t="s">
        <v>2691</v>
      </c>
      <c r="E41" s="5" t="str">
        <f>VLOOKUP(D41,[1]type3!C$1:D$65536,2,0)</f>
        <v>บจก.ศรีผ่องพานิชย์</v>
      </c>
      <c r="F41" s="5" t="str">
        <f>VLOOKUP(E41,[2]type3!D$1:E$65536,2,0)</f>
        <v>92/29 ถ.มหาราช ต.ปากน้ำ อ.เมืองกระบี่ จ.กระบี่</v>
      </c>
      <c r="G41" s="46" t="s">
        <v>69</v>
      </c>
      <c r="H41" s="10">
        <v>0</v>
      </c>
      <c r="I41" s="86">
        <v>0</v>
      </c>
      <c r="J41" s="87">
        <v>26</v>
      </c>
      <c r="K41" s="46">
        <f t="shared" si="0"/>
        <v>104</v>
      </c>
      <c r="L41" s="46">
        <f t="shared" si="2"/>
        <v>7.2800000000000011</v>
      </c>
      <c r="M41" s="46">
        <f t="shared" si="1"/>
        <v>111.28</v>
      </c>
      <c r="N41" s="46">
        <v>7.28</v>
      </c>
      <c r="O41" s="29">
        <f t="shared" si="3"/>
        <v>111.28</v>
      </c>
      <c r="P41" s="88">
        <v>111.5</v>
      </c>
      <c r="Q41" s="91"/>
      <c r="R41" s="55"/>
      <c r="U41" s="54"/>
    </row>
    <row r="42" spans="1:22" x14ac:dyDescent="0.4">
      <c r="A42" s="85">
        <v>38</v>
      </c>
      <c r="B42" s="4" t="s">
        <v>3860</v>
      </c>
      <c r="C42" s="3" t="s">
        <v>3730</v>
      </c>
      <c r="D42" s="4" t="s">
        <v>2720</v>
      </c>
      <c r="E42" s="5" t="str">
        <f>VLOOKUP(D42,[2]type3!C$1:D$65536,2,0)</f>
        <v>นายประทีป ซังเจริญสุข (ข้างข้าวมันไก่)</v>
      </c>
      <c r="F42" s="5" t="str">
        <f>VLOOKUP(E42,[1]type3!D$1:E$65536,2,0)</f>
        <v>132/4 ถ.มหาราช ต.ปากน้ำ อ.เมืองกระบี่ จ.กระบี่</v>
      </c>
      <c r="G42" s="46" t="s">
        <v>69</v>
      </c>
      <c r="H42" s="10">
        <v>0</v>
      </c>
      <c r="I42" s="86">
        <v>0</v>
      </c>
      <c r="J42" s="87">
        <v>7</v>
      </c>
      <c r="K42" s="46">
        <f t="shared" si="0"/>
        <v>28</v>
      </c>
      <c r="L42" s="46">
        <f t="shared" si="2"/>
        <v>1.9600000000000002</v>
      </c>
      <c r="M42" s="46">
        <f t="shared" si="1"/>
        <v>29.96</v>
      </c>
      <c r="N42" s="46">
        <v>1.96</v>
      </c>
      <c r="O42" s="29">
        <f t="shared" si="3"/>
        <v>29.96</v>
      </c>
      <c r="P42" s="88">
        <v>30</v>
      </c>
      <c r="Q42" s="92"/>
      <c r="R42" s="55"/>
      <c r="S42" s="49"/>
      <c r="T42" s="49"/>
      <c r="U42" s="49"/>
      <c r="V42" s="49"/>
    </row>
    <row r="43" spans="1:22" x14ac:dyDescent="0.4">
      <c r="A43" s="85">
        <v>39</v>
      </c>
      <c r="B43" s="4" t="s">
        <v>3860</v>
      </c>
      <c r="C43" s="3" t="s">
        <v>3731</v>
      </c>
      <c r="D43" s="4" t="s">
        <v>3079</v>
      </c>
      <c r="E43" s="5" t="str">
        <f>VLOOKUP(D43,[1]type3!C$1:D$65536,2,0)</f>
        <v>บ.ศรีผ่องพานิชย์ (ทวี ศรีสุคนธ์)</v>
      </c>
      <c r="F43" s="5" t="str">
        <f>VLOOKUP(E43,[2]type3!D$1:E$65536,2,0)</f>
        <v>15 ถ.พัฒนา ต.ปากน้ำ อ.เมืองกระบี่ จ.กระบี่</v>
      </c>
      <c r="G43" s="46" t="s">
        <v>3351</v>
      </c>
      <c r="H43" s="10">
        <v>460</v>
      </c>
      <c r="I43" s="86">
        <v>32.200000000000003</v>
      </c>
      <c r="J43" s="87">
        <v>22</v>
      </c>
      <c r="K43" s="46">
        <f t="shared" si="0"/>
        <v>88</v>
      </c>
      <c r="L43" s="46">
        <f t="shared" si="2"/>
        <v>6.16</v>
      </c>
      <c r="M43" s="46">
        <f t="shared" si="1"/>
        <v>94.16</v>
      </c>
      <c r="N43" s="46">
        <v>38.36</v>
      </c>
      <c r="O43" s="29">
        <f t="shared" si="3"/>
        <v>586.36</v>
      </c>
      <c r="P43" s="88">
        <v>586.5</v>
      </c>
      <c r="Q43" s="91"/>
      <c r="R43" s="55"/>
      <c r="U43" s="52"/>
      <c r="V43" s="49"/>
    </row>
    <row r="44" spans="1:22" x14ac:dyDescent="0.4">
      <c r="A44" s="85">
        <v>40</v>
      </c>
      <c r="B44" s="4" t="s">
        <v>3860</v>
      </c>
      <c r="C44" s="3" t="s">
        <v>3732</v>
      </c>
      <c r="D44" s="4" t="s">
        <v>2780</v>
      </c>
      <c r="E44" s="5" t="str">
        <f>VLOOKUP(D44,[2]type3!C$1:D$65536,2,0)</f>
        <v>Viva Restaurant&amp;Bar</v>
      </c>
      <c r="F44" s="5" t="str">
        <f>VLOOKUP(E44,[1]type3!D$1:E$65536,2,0)</f>
        <v>27 ถ.พฤกษาอุทิศ ต.ปากน้ำ อ.เมืองกระบี่ จ.กระบี่</v>
      </c>
      <c r="G44" s="46" t="s">
        <v>69</v>
      </c>
      <c r="H44" s="10">
        <v>0</v>
      </c>
      <c r="I44" s="86">
        <v>0</v>
      </c>
      <c r="J44" s="87">
        <v>34</v>
      </c>
      <c r="K44" s="46">
        <f t="shared" si="0"/>
        <v>136</v>
      </c>
      <c r="L44" s="46">
        <f t="shared" si="2"/>
        <v>9.5200000000000014</v>
      </c>
      <c r="M44" s="46">
        <f t="shared" si="1"/>
        <v>145.52000000000001</v>
      </c>
      <c r="N44" s="46">
        <v>9.52</v>
      </c>
      <c r="O44" s="29">
        <f t="shared" si="3"/>
        <v>145.52000000000001</v>
      </c>
      <c r="P44" s="88">
        <v>145.75</v>
      </c>
      <c r="Q44" s="92"/>
      <c r="R44" s="55"/>
      <c r="S44" s="49"/>
      <c r="T44" s="49"/>
      <c r="U44" s="49"/>
      <c r="V44" s="49"/>
    </row>
    <row r="45" spans="1:22" x14ac:dyDescent="0.4">
      <c r="A45" s="85">
        <v>41</v>
      </c>
      <c r="B45" s="4" t="s">
        <v>3860</v>
      </c>
      <c r="C45" s="3" t="s">
        <v>3733</v>
      </c>
      <c r="D45" s="4" t="s">
        <v>2672</v>
      </c>
      <c r="E45" s="5" t="str">
        <f>VLOOKUP(D45,[1]type3!C$1:D$65536,2,0)</f>
        <v>นายอนิวรรตน์ วัชรัตน์ศิริยุทธ</v>
      </c>
      <c r="F45" s="5" t="str">
        <f>VLOOKUP(E45,[2]type3!D$1:E$65536,2,0)</f>
        <v>90/47 ถ.มหาราช ต.ปากน้ำ อ.เมืองกระบี่ จ.กระบี่</v>
      </c>
      <c r="G45" s="46" t="s">
        <v>69</v>
      </c>
      <c r="H45" s="10">
        <v>0</v>
      </c>
      <c r="I45" s="86">
        <v>0</v>
      </c>
      <c r="J45" s="87">
        <v>10</v>
      </c>
      <c r="K45" s="46">
        <f t="shared" si="0"/>
        <v>40</v>
      </c>
      <c r="L45" s="46">
        <f t="shared" si="2"/>
        <v>2.8000000000000003</v>
      </c>
      <c r="M45" s="46">
        <f t="shared" si="1"/>
        <v>42.8</v>
      </c>
      <c r="N45" s="46">
        <v>2.8</v>
      </c>
      <c r="O45" s="29">
        <f t="shared" si="3"/>
        <v>42.8</v>
      </c>
      <c r="P45" s="88">
        <v>43</v>
      </c>
      <c r="Q45" s="91"/>
      <c r="R45" s="55"/>
      <c r="U45" s="54"/>
    </row>
    <row r="46" spans="1:22" x14ac:dyDescent="0.4">
      <c r="A46" s="85">
        <v>42</v>
      </c>
      <c r="B46" s="4" t="s">
        <v>3860</v>
      </c>
      <c r="C46" s="3" t="s">
        <v>3734</v>
      </c>
      <c r="D46" s="4" t="s">
        <v>2675</v>
      </c>
      <c r="E46" s="5" t="str">
        <f>VLOOKUP(D46,[2]type3!C$1:D$65536,2,0)</f>
        <v>นางรัชนี ภูมิสุทธาผล (ออคิดคาเฟ่)</v>
      </c>
      <c r="F46" s="5" t="str">
        <f>VLOOKUP(E46,[1]type3!D$1:E$65536,2,0)</f>
        <v>90/52 ถ.มหาราช ต.ปากน้ำ อ.เมืองกระบี่ จ.กระบี่</v>
      </c>
      <c r="G46" s="46" t="s">
        <v>69</v>
      </c>
      <c r="H46" s="10">
        <v>0</v>
      </c>
      <c r="I46" s="86">
        <v>0</v>
      </c>
      <c r="J46" s="87">
        <v>70</v>
      </c>
      <c r="K46" s="46">
        <f t="shared" si="0"/>
        <v>280</v>
      </c>
      <c r="L46" s="46">
        <f t="shared" si="2"/>
        <v>19.600000000000001</v>
      </c>
      <c r="M46" s="46">
        <f t="shared" si="1"/>
        <v>299.60000000000002</v>
      </c>
      <c r="N46" s="46">
        <v>19.600000000000001</v>
      </c>
      <c r="O46" s="29">
        <f t="shared" si="3"/>
        <v>299.60000000000002</v>
      </c>
      <c r="P46" s="88">
        <v>299.75</v>
      </c>
      <c r="Q46" s="92"/>
      <c r="R46" s="55"/>
    </row>
    <row r="47" spans="1:22" x14ac:dyDescent="0.4">
      <c r="A47" s="85">
        <v>43</v>
      </c>
      <c r="B47" s="4" t="s">
        <v>3860</v>
      </c>
      <c r="C47" s="3" t="s">
        <v>3735</v>
      </c>
      <c r="D47" s="4" t="s">
        <v>2678</v>
      </c>
      <c r="E47" s="5" t="str">
        <f>VLOOKUP(D47,[1]type3!C$1:D$65536,2,0)</f>
        <v>นางรัชนี ภูมิสุทธาผล (ออคิดคาเฟ่)</v>
      </c>
      <c r="F47" s="5" t="s">
        <v>2679</v>
      </c>
      <c r="G47" s="46" t="s">
        <v>69</v>
      </c>
      <c r="H47" s="10">
        <v>0</v>
      </c>
      <c r="I47" s="86">
        <v>0</v>
      </c>
      <c r="J47" s="87">
        <v>4</v>
      </c>
      <c r="K47" s="46">
        <f t="shared" si="0"/>
        <v>16</v>
      </c>
      <c r="L47" s="46">
        <f t="shared" si="2"/>
        <v>1.1200000000000001</v>
      </c>
      <c r="M47" s="46">
        <f t="shared" si="1"/>
        <v>17.12</v>
      </c>
      <c r="N47" s="46">
        <v>1.1200000000000001</v>
      </c>
      <c r="O47" s="29">
        <f t="shared" si="3"/>
        <v>17.12</v>
      </c>
      <c r="P47" s="88">
        <v>17.25</v>
      </c>
      <c r="Q47" s="91"/>
      <c r="R47" s="55"/>
      <c r="T47" s="93"/>
      <c r="U47" s="54"/>
      <c r="V47" s="49"/>
    </row>
    <row r="48" spans="1:22" x14ac:dyDescent="0.4">
      <c r="A48" s="85">
        <v>44</v>
      </c>
      <c r="B48" s="4" t="s">
        <v>3860</v>
      </c>
      <c r="C48" s="3" t="s">
        <v>3736</v>
      </c>
      <c r="D48" s="4" t="s">
        <v>3189</v>
      </c>
      <c r="E48" s="5" t="str">
        <f>VLOOKUP(D48,[2]type3!C$1:D$65536,2,0)</f>
        <v>บริษัทศรีผ่องพานิชย์ จำกัด</v>
      </c>
      <c r="F48" s="5" t="str">
        <f>VLOOKUP(E48,[1]type3!D$1:E$65536,2,0)</f>
        <v>92/6 ถ.หลวงพ่อ ต.ปากน้ำ อ.เมืองกระบี่ จ.กระบี่</v>
      </c>
      <c r="G48" s="46" t="s">
        <v>69</v>
      </c>
      <c r="H48" s="10">
        <v>0</v>
      </c>
      <c r="I48" s="86">
        <v>0</v>
      </c>
      <c r="J48" s="87">
        <v>4</v>
      </c>
      <c r="K48" s="46">
        <f t="shared" si="0"/>
        <v>16</v>
      </c>
      <c r="L48" s="46">
        <f t="shared" si="2"/>
        <v>1.1200000000000001</v>
      </c>
      <c r="M48" s="46">
        <f t="shared" si="1"/>
        <v>17.12</v>
      </c>
      <c r="N48" s="46">
        <v>1.1200000000000001</v>
      </c>
      <c r="O48" s="29">
        <f t="shared" si="3"/>
        <v>17.12</v>
      </c>
      <c r="P48" s="88">
        <v>17.25</v>
      </c>
      <c r="Q48" s="92"/>
      <c r="R48" s="55"/>
      <c r="S48" s="52">
        <f>SUM(N40:N48)</f>
        <v>82.32</v>
      </c>
      <c r="T48" s="52">
        <f>SUM(O40:O48)</f>
        <v>1258.3199999999997</v>
      </c>
      <c r="U48" s="52">
        <f>SUM(P40:P48)</f>
        <v>1259.75</v>
      </c>
      <c r="V48" s="49">
        <v>1259.75</v>
      </c>
    </row>
    <row r="49" spans="1:22" x14ac:dyDescent="0.4">
      <c r="A49" s="85">
        <v>45</v>
      </c>
      <c r="B49" s="4" t="s">
        <v>3861</v>
      </c>
      <c r="C49" s="3" t="s">
        <v>3737</v>
      </c>
      <c r="D49" s="4" t="s">
        <v>2664</v>
      </c>
      <c r="E49" s="5" t="str">
        <f>VLOOKUP(D49,[1]type3!C$1:D$65536,2,0)</f>
        <v>หจก.กระบี่อำนวยทรัพย์</v>
      </c>
      <c r="F49" s="5" t="str">
        <f>VLOOKUP(E49,[2]type3!D$1:E$65536,2,0)</f>
        <v>88/25-26 ถ.มหาราช ต.ปากน้ำ อ.เมืองกระบี่ จ.กระบี่</v>
      </c>
      <c r="G49" s="46" t="s">
        <v>69</v>
      </c>
      <c r="H49" s="10">
        <v>0</v>
      </c>
      <c r="I49" s="86">
        <v>0</v>
      </c>
      <c r="J49" s="87">
        <v>17</v>
      </c>
      <c r="K49" s="46">
        <f t="shared" si="0"/>
        <v>68</v>
      </c>
      <c r="L49" s="46">
        <f t="shared" si="2"/>
        <v>4.7600000000000007</v>
      </c>
      <c r="M49" s="46">
        <f t="shared" si="1"/>
        <v>72.760000000000005</v>
      </c>
      <c r="N49" s="46">
        <v>4.76</v>
      </c>
      <c r="O49" s="29">
        <f t="shared" si="3"/>
        <v>72.760000000000005</v>
      </c>
      <c r="P49" s="88">
        <v>73</v>
      </c>
      <c r="Q49" s="91"/>
      <c r="R49" s="55"/>
      <c r="U49" s="54"/>
    </row>
    <row r="50" spans="1:22" x14ac:dyDescent="0.4">
      <c r="A50" s="85">
        <v>46</v>
      </c>
      <c r="B50" s="4" t="s">
        <v>3861</v>
      </c>
      <c r="C50" s="3" t="s">
        <v>3738</v>
      </c>
      <c r="D50" s="4" t="s">
        <v>2662</v>
      </c>
      <c r="E50" s="5" t="str">
        <f>VLOOKUP(D50,[2]type3!C$1:D$65536,2,0)</f>
        <v>บริษัทศรีผ่อง จำกัด</v>
      </c>
      <c r="F50" s="5" t="str">
        <f>VLOOKUP(E50,[1]type3!D$1:E$65536,2,0)</f>
        <v>88/21-22 ถ.มหาราช ต.ปากน้ำ อ.เมืองกระบี่ จ.กระบี่</v>
      </c>
      <c r="G50" s="46" t="s">
        <v>69</v>
      </c>
      <c r="H50" s="10">
        <v>0</v>
      </c>
      <c r="I50" s="86">
        <v>0</v>
      </c>
      <c r="J50" s="87">
        <v>8</v>
      </c>
      <c r="K50" s="46">
        <f t="shared" si="0"/>
        <v>32</v>
      </c>
      <c r="L50" s="46">
        <f t="shared" si="2"/>
        <v>2.2400000000000002</v>
      </c>
      <c r="M50" s="46">
        <f t="shared" si="1"/>
        <v>34.24</v>
      </c>
      <c r="N50" s="46">
        <v>2.2400000000000002</v>
      </c>
      <c r="O50" s="29">
        <f t="shared" si="3"/>
        <v>34.24</v>
      </c>
      <c r="P50" s="88">
        <v>34.25</v>
      </c>
      <c r="Q50" s="92"/>
      <c r="R50" s="55"/>
      <c r="S50" s="53"/>
      <c r="T50" s="53"/>
    </row>
    <row r="51" spans="1:22" x14ac:dyDescent="0.4">
      <c r="A51" s="85">
        <v>47</v>
      </c>
      <c r="B51" s="4" t="s">
        <v>3861</v>
      </c>
      <c r="C51" s="3" t="s">
        <v>3739</v>
      </c>
      <c r="D51" s="4" t="s">
        <v>2659</v>
      </c>
      <c r="E51" s="5" t="str">
        <f>VLOOKUP(D51,[1]type3!C$1:D$65536,2,0)</f>
        <v>ห้างทองแก้วสุวรรณ</v>
      </c>
      <c r="F51" s="5" t="str">
        <f>VLOOKUP(E51,[2]type3!D$1:E$65536,2,0)</f>
        <v>88/16 ถ.มหาราช ต.ปากน้ำ อ.เมืองกระบี่ จ.กระบี่</v>
      </c>
      <c r="G51" s="46" t="s">
        <v>69</v>
      </c>
      <c r="H51" s="10">
        <v>0</v>
      </c>
      <c r="I51" s="86">
        <v>0</v>
      </c>
      <c r="J51" s="87">
        <v>32</v>
      </c>
      <c r="K51" s="46">
        <f t="shared" si="0"/>
        <v>128</v>
      </c>
      <c r="L51" s="46">
        <f t="shared" si="2"/>
        <v>8.9600000000000009</v>
      </c>
      <c r="M51" s="46">
        <f t="shared" si="1"/>
        <v>136.96</v>
      </c>
      <c r="N51" s="46">
        <v>8.9600000000000009</v>
      </c>
      <c r="O51" s="29">
        <f t="shared" si="3"/>
        <v>136.96</v>
      </c>
      <c r="P51" s="88">
        <v>137</v>
      </c>
      <c r="Q51" s="91"/>
      <c r="R51" s="55"/>
      <c r="S51" s="49"/>
      <c r="T51" s="49"/>
      <c r="U51" s="49"/>
      <c r="V51" s="49"/>
    </row>
    <row r="52" spans="1:22" x14ac:dyDescent="0.4">
      <c r="A52" s="85">
        <v>48</v>
      </c>
      <c r="B52" s="4" t="s">
        <v>3861</v>
      </c>
      <c r="C52" s="3" t="s">
        <v>3740</v>
      </c>
      <c r="D52" s="4" t="s">
        <v>2656</v>
      </c>
      <c r="E52" s="5" t="str">
        <f>VLOOKUP(D52,[2]type3!C$1:D$65536,2,0)</f>
        <v>นางดวงตา พยัฆวรรณ (กระบี่ประดิษฐ์)</v>
      </c>
      <c r="F52" s="5" t="str">
        <f>VLOOKUP(E52,[1]type3!D$1:E$65536,2,0)</f>
        <v>88/15 ถ.มหาราช ต.ปากน้ำ อ.เมืองกระบี่ จ.กระบี่</v>
      </c>
      <c r="G52" s="46" t="s">
        <v>69</v>
      </c>
      <c r="H52" s="10">
        <v>0</v>
      </c>
      <c r="I52" s="86">
        <v>0</v>
      </c>
      <c r="J52" s="87">
        <v>60</v>
      </c>
      <c r="K52" s="46">
        <f t="shared" si="0"/>
        <v>240</v>
      </c>
      <c r="L52" s="46">
        <f t="shared" si="2"/>
        <v>16.8</v>
      </c>
      <c r="M52" s="46">
        <f t="shared" si="1"/>
        <v>256.8</v>
      </c>
      <c r="N52" s="46">
        <v>16.8</v>
      </c>
      <c r="O52" s="29">
        <f t="shared" si="3"/>
        <v>256.8</v>
      </c>
      <c r="P52" s="88">
        <v>257</v>
      </c>
      <c r="Q52" s="91"/>
      <c r="R52" s="55"/>
      <c r="S52" s="49"/>
      <c r="T52" s="49"/>
    </row>
    <row r="53" spans="1:22" x14ac:dyDescent="0.4">
      <c r="A53" s="85">
        <v>49</v>
      </c>
      <c r="B53" s="4" t="s">
        <v>3861</v>
      </c>
      <c r="C53" s="3" t="s">
        <v>3741</v>
      </c>
      <c r="D53" s="4" t="s">
        <v>2680</v>
      </c>
      <c r="E53" s="5" t="str">
        <f>VLOOKUP(D53,[1]type3!C$1:D$65536,2,0)</f>
        <v>บริษัท ลาดา กระบี่ เรสซิเดนท์ จำกัด</v>
      </c>
      <c r="F53" s="5" t="str">
        <f>VLOOKUP(E53,[2]type3!D$1:E$65536,2,0)</f>
        <v>90/71 ถ.มหาราช ต.ปากน้ำ อ.เมืองกระบี่ จ.กระบี่</v>
      </c>
      <c r="G53" s="46" t="s">
        <v>69</v>
      </c>
      <c r="H53" s="10">
        <v>0</v>
      </c>
      <c r="I53" s="86">
        <v>0</v>
      </c>
      <c r="J53" s="87">
        <v>155</v>
      </c>
      <c r="K53" s="46">
        <f t="shared" si="0"/>
        <v>620</v>
      </c>
      <c r="L53" s="46">
        <f t="shared" si="2"/>
        <v>43.400000000000006</v>
      </c>
      <c r="M53" s="46">
        <f t="shared" si="1"/>
        <v>663.4</v>
      </c>
      <c r="N53" s="46">
        <v>43.4</v>
      </c>
      <c r="O53" s="29">
        <f t="shared" si="3"/>
        <v>663.4</v>
      </c>
      <c r="P53" s="88">
        <v>663.5</v>
      </c>
      <c r="Q53" s="91"/>
      <c r="R53" s="55"/>
      <c r="S53" s="49"/>
      <c r="T53" s="49"/>
    </row>
    <row r="54" spans="1:22" x14ac:dyDescent="0.4">
      <c r="A54" s="85">
        <v>50</v>
      </c>
      <c r="B54" s="4" t="s">
        <v>3861</v>
      </c>
      <c r="C54" s="3" t="s">
        <v>3742</v>
      </c>
      <c r="D54" s="4" t="s">
        <v>2683</v>
      </c>
      <c r="E54" s="5" t="str">
        <f>VLOOKUP(D54,[2]type3!C$1:D$65536,2,0)</f>
        <v>บริษัท ลาดา กระบี่ เรสซิเดนท์ จำกัด</v>
      </c>
      <c r="F54" s="5" t="s">
        <v>2684</v>
      </c>
      <c r="G54" s="46" t="s">
        <v>69</v>
      </c>
      <c r="H54" s="10">
        <v>0</v>
      </c>
      <c r="I54" s="86">
        <v>0</v>
      </c>
      <c r="J54" s="87">
        <v>35</v>
      </c>
      <c r="K54" s="46">
        <f t="shared" si="0"/>
        <v>140</v>
      </c>
      <c r="L54" s="46">
        <f t="shared" si="2"/>
        <v>9.8000000000000007</v>
      </c>
      <c r="M54" s="46">
        <f t="shared" si="1"/>
        <v>149.80000000000001</v>
      </c>
      <c r="N54" s="46">
        <v>9.8000000000000007</v>
      </c>
      <c r="O54" s="29">
        <f t="shared" si="3"/>
        <v>149.80000000000001</v>
      </c>
      <c r="P54" s="88">
        <v>150</v>
      </c>
      <c r="Q54" s="91"/>
      <c r="R54" s="55"/>
      <c r="U54" s="54"/>
    </row>
    <row r="55" spans="1:22" x14ac:dyDescent="0.4">
      <c r="A55" s="85">
        <v>51</v>
      </c>
      <c r="B55" s="4" t="s">
        <v>3861</v>
      </c>
      <c r="C55" s="3" t="s">
        <v>3743</v>
      </c>
      <c r="D55" s="4" t="s">
        <v>2652</v>
      </c>
      <c r="E55" s="5" t="str">
        <f>VLOOKUP(D55,[1]type3!C$1:D$65536,2,0)</f>
        <v>นายปิยะพล วนอุกฤษฏ์ (ห้างทองสามารถ)</v>
      </c>
      <c r="F55" s="5" t="str">
        <f>VLOOKUP(E55,[2]type3!D$1:E$65536,2,0)</f>
        <v>88/9 ถ.มหาราช ต.ปากน้ำ อ.เมืองกระบี่ จ.กระบี่</v>
      </c>
      <c r="G55" s="46" t="s">
        <v>69</v>
      </c>
      <c r="H55" s="10">
        <v>0</v>
      </c>
      <c r="I55" s="86">
        <v>0</v>
      </c>
      <c r="J55" s="87">
        <v>8</v>
      </c>
      <c r="K55" s="46">
        <f t="shared" si="0"/>
        <v>32</v>
      </c>
      <c r="L55" s="46">
        <f t="shared" si="2"/>
        <v>2.2400000000000002</v>
      </c>
      <c r="M55" s="46">
        <f t="shared" si="1"/>
        <v>34.24</v>
      </c>
      <c r="N55" s="46">
        <v>2.2400000000000002</v>
      </c>
      <c r="O55" s="29">
        <f t="shared" si="3"/>
        <v>34.24</v>
      </c>
      <c r="P55" s="88">
        <v>34.25</v>
      </c>
      <c r="Q55" s="91"/>
      <c r="R55" s="55"/>
      <c r="U55" s="52"/>
      <c r="V55" s="49"/>
    </row>
    <row r="56" spans="1:22" x14ac:dyDescent="0.4">
      <c r="A56" s="85">
        <v>52</v>
      </c>
      <c r="B56" s="4" t="s">
        <v>3861</v>
      </c>
      <c r="C56" s="3" t="s">
        <v>3744</v>
      </c>
      <c r="D56" s="4" t="s">
        <v>2654</v>
      </c>
      <c r="E56" s="5" t="str">
        <f>VLOOKUP(D56,[2]type3!C$1:D$65536,2,0)</f>
        <v>นายณัฐพล วัฒนวีรชัย (ห้างทองสามารถ)</v>
      </c>
      <c r="F56" s="5" t="str">
        <f>VLOOKUP(E56,[1]type3!D$1:E$65536,2,0)</f>
        <v>88/10 ถ.มหาราช ต.ปากน้ำ อ.เมืองกระบี่ จ.กระบี่</v>
      </c>
      <c r="G56" s="46" t="s">
        <v>69</v>
      </c>
      <c r="H56" s="10">
        <v>0</v>
      </c>
      <c r="I56" s="86">
        <v>0</v>
      </c>
      <c r="J56" s="87">
        <v>24</v>
      </c>
      <c r="K56" s="46">
        <f t="shared" si="0"/>
        <v>96</v>
      </c>
      <c r="L56" s="46">
        <f t="shared" si="2"/>
        <v>6.7200000000000006</v>
      </c>
      <c r="M56" s="46">
        <f t="shared" si="1"/>
        <v>102.72</v>
      </c>
      <c r="N56" s="46">
        <v>6.72</v>
      </c>
      <c r="O56" s="29">
        <f t="shared" si="3"/>
        <v>102.72</v>
      </c>
      <c r="P56" s="88">
        <v>102.75</v>
      </c>
      <c r="Q56" s="91"/>
      <c r="R56" s="55"/>
      <c r="U56" s="54"/>
    </row>
    <row r="57" spans="1:22" x14ac:dyDescent="0.4">
      <c r="A57" s="85">
        <v>53</v>
      </c>
      <c r="B57" s="4" t="s">
        <v>3861</v>
      </c>
      <c r="C57" s="3" t="s">
        <v>3745</v>
      </c>
      <c r="D57" s="4" t="s">
        <v>2648</v>
      </c>
      <c r="E57" s="5" t="str">
        <f>VLOOKUP(D57,[1]type3!C$1:D$65536,2,0)</f>
        <v>นางอรวรรณ อุดมวิศวกุล (หจก.กระบี่ไพศาลลิซซิ่ง)</v>
      </c>
      <c r="F57" s="5" t="str">
        <f>VLOOKUP(E57,[2]type3!D$1:E$65536,2,0)</f>
        <v>88/6-7 ถ.มหาราช ต.ปากน้ำ อ.เมืองกระบี่ จ.กระบี่</v>
      </c>
      <c r="G57" s="46" t="s">
        <v>69</v>
      </c>
      <c r="H57" s="10">
        <v>0</v>
      </c>
      <c r="I57" s="86">
        <v>0</v>
      </c>
      <c r="J57" s="87">
        <v>6</v>
      </c>
      <c r="K57" s="46">
        <f t="shared" si="0"/>
        <v>24</v>
      </c>
      <c r="L57" s="46">
        <f t="shared" si="2"/>
        <v>1.6800000000000002</v>
      </c>
      <c r="M57" s="46">
        <f t="shared" si="1"/>
        <v>25.68</v>
      </c>
      <c r="N57" s="46">
        <v>1.68</v>
      </c>
      <c r="O57" s="29">
        <f t="shared" si="3"/>
        <v>25.68</v>
      </c>
      <c r="P57" s="88">
        <v>25.75</v>
      </c>
      <c r="Q57" s="91"/>
      <c r="R57" s="55"/>
    </row>
    <row r="58" spans="1:22" x14ac:dyDescent="0.4">
      <c r="A58" s="85">
        <v>54</v>
      </c>
      <c r="B58" s="4" t="s">
        <v>3861</v>
      </c>
      <c r="C58" s="3" t="s">
        <v>3746</v>
      </c>
      <c r="D58" s="4" t="s">
        <v>2638</v>
      </c>
      <c r="E58" s="5" t="str">
        <f>VLOOKUP(D58,[2]type3!C$1:D$65536,2,0)</f>
        <v>นายวิศาล เอกวานิช (เดอะบุคส์)</v>
      </c>
      <c r="F58" s="5" t="str">
        <f>VLOOKUP(E58,[1]type3!D$1:E$65536,2,0)</f>
        <v>78 ถ.มหาราช ต.ปากน้ำ อ.เมืองกระบี่ จ.กระบี่</v>
      </c>
      <c r="G58" s="46" t="s">
        <v>69</v>
      </c>
      <c r="H58" s="10">
        <v>0</v>
      </c>
      <c r="I58" s="86">
        <v>0</v>
      </c>
      <c r="J58" s="87">
        <v>4</v>
      </c>
      <c r="K58" s="46">
        <f t="shared" si="0"/>
        <v>16</v>
      </c>
      <c r="L58" s="46">
        <f t="shared" si="2"/>
        <v>1.1200000000000001</v>
      </c>
      <c r="M58" s="46">
        <f t="shared" si="1"/>
        <v>17.12</v>
      </c>
      <c r="N58" s="46">
        <v>1.1200000000000001</v>
      </c>
      <c r="O58" s="29">
        <f t="shared" si="3"/>
        <v>17.12</v>
      </c>
      <c r="P58" s="88">
        <v>17.25</v>
      </c>
      <c r="Q58" s="91"/>
      <c r="R58" s="55"/>
      <c r="S58" s="49"/>
      <c r="T58" s="49"/>
    </row>
    <row r="59" spans="1:22" x14ac:dyDescent="0.4">
      <c r="A59" s="85">
        <v>55</v>
      </c>
      <c r="B59" s="4" t="s">
        <v>3861</v>
      </c>
      <c r="C59" s="3" t="s">
        <v>3747</v>
      </c>
      <c r="D59" s="4" t="s">
        <v>2632</v>
      </c>
      <c r="E59" s="5" t="str">
        <f>VLOOKUP(D59,[1]type3!C$1:D$65536,2,0)</f>
        <v>บริษัทโชคภัทรไพศานต์ จำกัด (ขายของ)</v>
      </c>
      <c r="F59" s="5" t="str">
        <f>VLOOKUP(E59,[2]type3!D$1:E$65536,2,0)</f>
        <v>76 ถ.มหาราช ต.ปากน้ำ อ.เมืองกระบี่ จ.กระบี่</v>
      </c>
      <c r="G59" s="46" t="s">
        <v>3352</v>
      </c>
      <c r="H59" s="10">
        <v>188</v>
      </c>
      <c r="I59" s="86">
        <v>13.16</v>
      </c>
      <c r="J59" s="87">
        <v>0</v>
      </c>
      <c r="K59" s="46">
        <f t="shared" si="0"/>
        <v>0</v>
      </c>
      <c r="L59" s="46">
        <f t="shared" si="2"/>
        <v>0</v>
      </c>
      <c r="M59" s="46">
        <f t="shared" si="1"/>
        <v>0</v>
      </c>
      <c r="N59" s="46">
        <v>13.16</v>
      </c>
      <c r="O59" s="29">
        <f t="shared" si="3"/>
        <v>201.16</v>
      </c>
      <c r="P59" s="88">
        <v>436.75</v>
      </c>
      <c r="Q59" s="91"/>
      <c r="R59" s="55"/>
      <c r="U59" s="54"/>
    </row>
    <row r="60" spans="1:22" x14ac:dyDescent="0.4">
      <c r="A60" s="85">
        <v>56</v>
      </c>
      <c r="B60" s="4" t="s">
        <v>3861</v>
      </c>
      <c r="C60" s="3" t="s">
        <v>3748</v>
      </c>
      <c r="D60" s="4" t="s">
        <v>2632</v>
      </c>
      <c r="E60" s="5" t="str">
        <f>VLOOKUP(D60,[1]type3!C$1:D$65536,2,0)</f>
        <v>บริษัทโชคภัทรไพศานต์ จำกัด (ขายของ)</v>
      </c>
      <c r="F60" s="5" t="str">
        <f>VLOOKUP(E60,[2]type3!D$1:E$65536,2,0)</f>
        <v>76 ถ.มหาราช ต.ปากน้ำ อ.เมืองกระบี่ จ.กระบี่</v>
      </c>
      <c r="G60" s="46" t="s">
        <v>69</v>
      </c>
      <c r="H60" s="10">
        <v>0</v>
      </c>
      <c r="I60" s="86">
        <v>0</v>
      </c>
      <c r="J60" s="87">
        <v>55</v>
      </c>
      <c r="K60" s="46">
        <f>SUM(J60*4)</f>
        <v>220</v>
      </c>
      <c r="L60" s="46">
        <f>K60*7%</f>
        <v>15.400000000000002</v>
      </c>
      <c r="M60" s="46">
        <f>ROUNDUP(K60+L60,2)</f>
        <v>235.4</v>
      </c>
      <c r="N60" s="46">
        <v>15.4</v>
      </c>
      <c r="O60" s="29">
        <f>SUM(H60+I60+M60)</f>
        <v>235.4</v>
      </c>
      <c r="P60" s="88">
        <v>0</v>
      </c>
      <c r="Q60" s="91"/>
      <c r="R60" s="55"/>
      <c r="U60" s="54"/>
    </row>
    <row r="61" spans="1:22" x14ac:dyDescent="0.4">
      <c r="A61" s="85">
        <v>57</v>
      </c>
      <c r="B61" s="4" t="s">
        <v>3861</v>
      </c>
      <c r="C61" s="3" t="s">
        <v>3749</v>
      </c>
      <c r="D61" s="4" t="s">
        <v>2627</v>
      </c>
      <c r="E61" s="5" t="str">
        <f>VLOOKUP(D61,[2]type3!C$1:D$65536,2,0)</f>
        <v>นายเอกลักษณ์ ศักรภพพ์กุล-ปากทางศรีสวัสดิ</v>
      </c>
      <c r="F61" s="5" t="str">
        <f>VLOOKUP(E61,[1]type3!D$1:E$65536,2,0)</f>
        <v>64 ถ.มหาราช ต.ปากน้ำ อ.เมืองกระบี่ จ.กระบี่</v>
      </c>
      <c r="G61" s="46" t="s">
        <v>3350</v>
      </c>
      <c r="H61" s="10">
        <v>68</v>
      </c>
      <c r="I61" s="86">
        <v>4.76</v>
      </c>
      <c r="J61" s="87">
        <v>7</v>
      </c>
      <c r="K61" s="46">
        <f t="shared" si="0"/>
        <v>28</v>
      </c>
      <c r="L61" s="46">
        <f t="shared" si="2"/>
        <v>1.9600000000000002</v>
      </c>
      <c r="M61" s="46">
        <f t="shared" si="1"/>
        <v>29.96</v>
      </c>
      <c r="N61" s="46">
        <v>6.72</v>
      </c>
      <c r="O61" s="29">
        <f t="shared" si="3"/>
        <v>102.72</v>
      </c>
      <c r="P61" s="88">
        <v>102.75</v>
      </c>
      <c r="Q61" s="91"/>
      <c r="R61" s="55"/>
      <c r="S61" s="49"/>
      <c r="T61" s="49"/>
    </row>
    <row r="62" spans="1:22" x14ac:dyDescent="0.4">
      <c r="A62" s="85">
        <v>58</v>
      </c>
      <c r="B62" s="4" t="s">
        <v>3861</v>
      </c>
      <c r="C62" s="3" t="s">
        <v>3750</v>
      </c>
      <c r="D62" s="4" t="s">
        <v>2593</v>
      </c>
      <c r="E62" s="5" t="str">
        <f>VLOOKUP(D62,[1]type3!C$1:D$65536,2,0)</f>
        <v>นายอดิสร เหล่าติวานนท์ (วารสารทอง)</v>
      </c>
      <c r="F62" s="5" t="str">
        <f>VLOOKUP(E62,[2]type3!D$1:E$65536,2,0)</f>
        <v>24 ถ.มหาราช ต.ปากน้ำ อ.เมืองกระบี่ จ.กระบี่</v>
      </c>
      <c r="G62" s="46" t="s">
        <v>69</v>
      </c>
      <c r="H62" s="10">
        <v>0</v>
      </c>
      <c r="I62" s="86">
        <v>0</v>
      </c>
      <c r="J62" s="87">
        <v>6</v>
      </c>
      <c r="K62" s="46">
        <f t="shared" si="0"/>
        <v>24</v>
      </c>
      <c r="L62" s="46">
        <f t="shared" si="2"/>
        <v>1.6800000000000002</v>
      </c>
      <c r="M62" s="46">
        <f t="shared" si="1"/>
        <v>25.68</v>
      </c>
      <c r="N62" s="46">
        <v>1.68</v>
      </c>
      <c r="O62" s="29">
        <f t="shared" si="3"/>
        <v>25.68</v>
      </c>
      <c r="P62" s="88">
        <v>25.75</v>
      </c>
      <c r="Q62" s="91"/>
      <c r="R62" s="55"/>
      <c r="S62" s="49"/>
      <c r="T62" s="49"/>
      <c r="U62" s="49"/>
      <c r="V62" s="49"/>
    </row>
    <row r="63" spans="1:22" x14ac:dyDescent="0.4">
      <c r="A63" s="85">
        <v>59</v>
      </c>
      <c r="B63" s="4" t="s">
        <v>3861</v>
      </c>
      <c r="C63" s="3" t="s">
        <v>3751</v>
      </c>
      <c r="D63" s="4" t="s">
        <v>3198</v>
      </c>
      <c r="E63" s="5" t="str">
        <f>VLOOKUP(D63,[2]type3!C$1:D$65536,2,0)</f>
        <v>นายก้องศักดิ์ ดำดี</v>
      </c>
      <c r="F63" s="5" t="str">
        <f>VLOOKUP(E63,[1]type3!D$1:E$65536,2,0)</f>
        <v>27 ถ.รื่นฤดี มหาราช ซ.2 ต.ปากน้ำ อ.เมืองกระบี่ จ.กระบี่</v>
      </c>
      <c r="G63" s="46" t="s">
        <v>69</v>
      </c>
      <c r="H63" s="10">
        <v>0</v>
      </c>
      <c r="I63" s="86">
        <v>0</v>
      </c>
      <c r="J63" s="87">
        <v>45</v>
      </c>
      <c r="K63" s="46">
        <f t="shared" si="0"/>
        <v>180</v>
      </c>
      <c r="L63" s="46">
        <f t="shared" si="2"/>
        <v>12.600000000000001</v>
      </c>
      <c r="M63" s="46">
        <f t="shared" si="1"/>
        <v>192.6</v>
      </c>
      <c r="N63" s="46">
        <v>12.6</v>
      </c>
      <c r="O63" s="29">
        <f t="shared" si="3"/>
        <v>192.6</v>
      </c>
      <c r="P63" s="88">
        <v>192.75</v>
      </c>
      <c r="Q63" s="91"/>
      <c r="R63" s="55"/>
      <c r="U63" s="52"/>
      <c r="V63" s="49"/>
    </row>
    <row r="64" spans="1:22" x14ac:dyDescent="0.4">
      <c r="A64" s="85">
        <v>60</v>
      </c>
      <c r="B64" s="4" t="s">
        <v>3861</v>
      </c>
      <c r="C64" s="3" t="s">
        <v>3752</v>
      </c>
      <c r="D64" s="4" t="s">
        <v>3019</v>
      </c>
      <c r="E64" s="5" t="str">
        <f>VLOOKUP(D64,[1]type3!C$1:D$65536,2,0)</f>
        <v>บ.ศรีผ่องพานิชย์ (นายสมศักดิ์ รอดทอง)</v>
      </c>
      <c r="F64" s="5" t="str">
        <f>VLOOKUP(E64,[2]type3!D$1:E$65536,2,0)</f>
        <v>48 ถ.ประชาชื่น ต.ปากน้ำ อ.เมืองกระบี่ จ.กระบี่</v>
      </c>
      <c r="G64" s="46" t="s">
        <v>82</v>
      </c>
      <c r="H64" s="10">
        <v>332</v>
      </c>
      <c r="I64" s="86">
        <v>23.24</v>
      </c>
      <c r="J64" s="87">
        <v>0</v>
      </c>
      <c r="K64" s="46">
        <f t="shared" si="0"/>
        <v>0</v>
      </c>
      <c r="L64" s="46">
        <f t="shared" si="2"/>
        <v>0</v>
      </c>
      <c r="M64" s="46">
        <f t="shared" si="1"/>
        <v>0</v>
      </c>
      <c r="N64" s="109">
        <v>23.24</v>
      </c>
      <c r="O64" s="29">
        <f t="shared" si="3"/>
        <v>355.24</v>
      </c>
      <c r="P64" s="88">
        <v>355.25</v>
      </c>
      <c r="Q64" s="91"/>
      <c r="R64" s="55"/>
      <c r="U64" s="54"/>
    </row>
    <row r="65" spans="1:22" x14ac:dyDescent="0.4">
      <c r="A65" s="85">
        <v>61</v>
      </c>
      <c r="B65" s="4" t="s">
        <v>3861</v>
      </c>
      <c r="C65" s="3" t="s">
        <v>3753</v>
      </c>
      <c r="D65" s="4" t="s">
        <v>3005</v>
      </c>
      <c r="E65" s="5" t="str">
        <f>VLOOKUP(D65,[2]type3!C$1:D$65536,2,0)</f>
        <v>บ.ศรีผ่องพานิชย์ (Swallow Tour and Guest House)</v>
      </c>
      <c r="F65" s="5" t="str">
        <f>VLOOKUP(E65,[1]type3!D$1:E$65536,2,0)</f>
        <v>31 ถ.ประชาชื่น ต.ปากน้ำ อ.เมืองกระบี่ จ.กระบี่</v>
      </c>
      <c r="G65" s="46" t="s">
        <v>69</v>
      </c>
      <c r="H65" s="10">
        <v>0</v>
      </c>
      <c r="I65" s="86">
        <v>0</v>
      </c>
      <c r="J65" s="87">
        <v>6</v>
      </c>
      <c r="K65" s="46">
        <f t="shared" si="0"/>
        <v>24</v>
      </c>
      <c r="L65" s="46">
        <f t="shared" si="2"/>
        <v>1.6800000000000002</v>
      </c>
      <c r="M65" s="46">
        <f t="shared" si="1"/>
        <v>25.68</v>
      </c>
      <c r="N65" s="46">
        <v>1.68</v>
      </c>
      <c r="O65" s="29">
        <f t="shared" si="3"/>
        <v>25.68</v>
      </c>
      <c r="P65" s="88">
        <v>25.75</v>
      </c>
      <c r="Q65" s="91"/>
      <c r="R65" s="55"/>
      <c r="T65" s="93"/>
      <c r="U65" s="54"/>
      <c r="V65" s="49"/>
    </row>
    <row r="66" spans="1:22" x14ac:dyDescent="0.4">
      <c r="A66" s="85">
        <v>62</v>
      </c>
      <c r="B66" s="4" t="s">
        <v>3861</v>
      </c>
      <c r="C66" s="3" t="s">
        <v>3754</v>
      </c>
      <c r="D66" s="4" t="s">
        <v>2996</v>
      </c>
      <c r="E66" s="5" t="str">
        <f>VLOOKUP(D66,[1]type3!C$1:D$65536,2,0)</f>
        <v>บ.ศรีผ่องพานิชย์ (เสาวนิตย์)</v>
      </c>
      <c r="F66" s="5" t="str">
        <f>VLOOKUP(E66,[2]type3!D$1:E$65536,2,0)</f>
        <v xml:space="preserve">26 ถ.ประชาชื่น ต.ปากน้ำ อ.เมืองกระบี่ จ.กระบี่ </v>
      </c>
      <c r="G66" s="46" t="s">
        <v>69</v>
      </c>
      <c r="H66" s="10">
        <v>0</v>
      </c>
      <c r="I66" s="86">
        <v>0</v>
      </c>
      <c r="J66" s="87">
        <v>24</v>
      </c>
      <c r="K66" s="46">
        <f t="shared" si="0"/>
        <v>96</v>
      </c>
      <c r="L66" s="46">
        <f t="shared" si="2"/>
        <v>6.7200000000000006</v>
      </c>
      <c r="M66" s="46">
        <f t="shared" si="1"/>
        <v>102.72</v>
      </c>
      <c r="N66" s="46">
        <v>6.72</v>
      </c>
      <c r="O66" s="29">
        <f t="shared" si="3"/>
        <v>102.72</v>
      </c>
      <c r="P66" s="88">
        <v>102.75</v>
      </c>
      <c r="Q66" s="91"/>
      <c r="R66" s="55"/>
      <c r="S66" s="49"/>
      <c r="T66" s="49"/>
    </row>
    <row r="67" spans="1:22" x14ac:dyDescent="0.4">
      <c r="A67" s="85">
        <v>63</v>
      </c>
      <c r="B67" s="4" t="s">
        <v>3861</v>
      </c>
      <c r="C67" s="3" t="s">
        <v>3755</v>
      </c>
      <c r="D67" s="4" t="s">
        <v>2999</v>
      </c>
      <c r="E67" s="5" t="str">
        <f>VLOOKUP(D67,[2]type3!C$1:D$65536,2,0)</f>
        <v>บ.ศรีผ่องพานิชย์ (สว่างการแว่น)</v>
      </c>
      <c r="F67" s="5" t="str">
        <f>VLOOKUP(E67,[1]type3!D$1:E$65536,2,0)</f>
        <v>27 ถ.ประชาชื่น ต.ปากน้ำ อ.เมืองกระบี่ จ.กระบี่</v>
      </c>
      <c r="G67" s="46" t="s">
        <v>3350</v>
      </c>
      <c r="H67" s="10">
        <v>88</v>
      </c>
      <c r="I67" s="86">
        <v>6.16</v>
      </c>
      <c r="J67" s="87">
        <v>13</v>
      </c>
      <c r="K67" s="46">
        <f t="shared" si="0"/>
        <v>52</v>
      </c>
      <c r="L67" s="46">
        <f t="shared" si="2"/>
        <v>3.6400000000000006</v>
      </c>
      <c r="M67" s="46">
        <f t="shared" si="1"/>
        <v>55.64</v>
      </c>
      <c r="N67" s="46">
        <v>9.8000000000000007</v>
      </c>
      <c r="O67" s="29">
        <f t="shared" si="3"/>
        <v>149.80000000000001</v>
      </c>
      <c r="P67" s="88">
        <v>150</v>
      </c>
      <c r="Q67" s="91"/>
      <c r="R67" s="55"/>
      <c r="T67" s="93"/>
      <c r="U67" s="54"/>
      <c r="V67" s="49"/>
    </row>
    <row r="68" spans="1:22" x14ac:dyDescent="0.4">
      <c r="A68" s="85">
        <v>64</v>
      </c>
      <c r="B68" s="4" t="s">
        <v>3861</v>
      </c>
      <c r="C68" s="3" t="s">
        <v>3756</v>
      </c>
      <c r="D68" s="4" t="s">
        <v>2978</v>
      </c>
      <c r="E68" s="5" t="str">
        <f>VLOOKUP(D68,[1]type3!C$1:D$65536,2,0)</f>
        <v>บ.ศรีผ่องพานิชย์ (แก้วฟ้า)</v>
      </c>
      <c r="F68" s="5" t="str">
        <f>VLOOKUP(E68,[2]type3!D$1:E$65536,2,0)</f>
        <v>2 ถ.ประชาชื่น ต.ปากน้ำ อ.เมืองกระบี่ จ.กระบี่</v>
      </c>
      <c r="G68" s="46" t="s">
        <v>69</v>
      </c>
      <c r="H68" s="10">
        <v>0</v>
      </c>
      <c r="I68" s="86">
        <v>0</v>
      </c>
      <c r="J68" s="87">
        <v>17</v>
      </c>
      <c r="K68" s="46">
        <f t="shared" si="0"/>
        <v>68</v>
      </c>
      <c r="L68" s="46">
        <f t="shared" si="2"/>
        <v>4.7600000000000007</v>
      </c>
      <c r="M68" s="46">
        <f t="shared" si="1"/>
        <v>72.760000000000005</v>
      </c>
      <c r="N68" s="46">
        <v>4.76</v>
      </c>
      <c r="O68" s="29">
        <f t="shared" si="3"/>
        <v>72.760000000000005</v>
      </c>
      <c r="P68" s="88">
        <v>73</v>
      </c>
      <c r="Q68" s="91"/>
      <c r="R68" s="55"/>
      <c r="S68" s="49"/>
      <c r="T68" s="49"/>
    </row>
    <row r="69" spans="1:22" x14ac:dyDescent="0.4">
      <c r="A69" s="85">
        <v>65</v>
      </c>
      <c r="B69" s="4" t="s">
        <v>3861</v>
      </c>
      <c r="C69" s="3" t="s">
        <v>3757</v>
      </c>
      <c r="D69" s="4" t="s">
        <v>3307</v>
      </c>
      <c r="E69" s="5" t="str">
        <f>VLOOKUP(D69,[2]type3!C$1:D$65536,2,0)</f>
        <v>บ.ศรีผ่องพานิชย์ (ห้างอันดามัน)</v>
      </c>
      <c r="F69" s="5" t="str">
        <f>VLOOKUP(E69,[1]type3!D$1:E$65536,2,0)</f>
        <v>16-18 ถ.ประชาชื่น ต.ปากน้ำ อ.เมืองกระบี่ จ.กระบี่</v>
      </c>
      <c r="G69" s="46" t="s">
        <v>69</v>
      </c>
      <c r="H69" s="10">
        <v>0</v>
      </c>
      <c r="I69" s="86">
        <v>0</v>
      </c>
      <c r="J69" s="87">
        <v>27</v>
      </c>
      <c r="K69" s="46">
        <f t="shared" si="0"/>
        <v>108</v>
      </c>
      <c r="L69" s="46">
        <f t="shared" si="2"/>
        <v>7.5600000000000005</v>
      </c>
      <c r="M69" s="46">
        <f t="shared" si="1"/>
        <v>115.56</v>
      </c>
      <c r="N69" s="46">
        <v>7.56</v>
      </c>
      <c r="O69" s="29">
        <f t="shared" si="3"/>
        <v>115.56</v>
      </c>
      <c r="P69" s="88">
        <v>115.75</v>
      </c>
      <c r="Q69" s="91"/>
      <c r="R69" s="55"/>
      <c r="U69" s="52"/>
      <c r="V69" s="49"/>
    </row>
    <row r="70" spans="1:22" x14ac:dyDescent="0.4">
      <c r="A70" s="85">
        <v>66</v>
      </c>
      <c r="B70" s="4" t="s">
        <v>3861</v>
      </c>
      <c r="C70" s="3" t="s">
        <v>3758</v>
      </c>
      <c r="D70" s="4" t="s">
        <v>2981</v>
      </c>
      <c r="E70" s="5" t="str">
        <f>VLOOKUP(D70,[1]type3!C$1:D$65536,2,0)</f>
        <v>บ.ศรีผ่องพานิชย์ (ซันนี่)</v>
      </c>
      <c r="F70" s="5" t="str">
        <f>VLOOKUP(E70,[2]type3!D$1:E$65536,2,0)</f>
        <v>17 ถ.ประชาชื่น ต.ปากน้ำ อ.เมืองกระบี่ จ.กระบี่</v>
      </c>
      <c r="G70" s="46" t="s">
        <v>69</v>
      </c>
      <c r="H70" s="10">
        <v>0</v>
      </c>
      <c r="I70" s="86">
        <v>0</v>
      </c>
      <c r="J70" s="87">
        <v>23</v>
      </c>
      <c r="K70" s="46">
        <f t="shared" si="0"/>
        <v>92</v>
      </c>
      <c r="L70" s="46">
        <f t="shared" si="2"/>
        <v>6.44</v>
      </c>
      <c r="M70" s="46">
        <f t="shared" si="1"/>
        <v>98.44</v>
      </c>
      <c r="N70" s="46">
        <v>6.44</v>
      </c>
      <c r="O70" s="29">
        <f t="shared" si="3"/>
        <v>98.44</v>
      </c>
      <c r="P70" s="88">
        <v>98.5</v>
      </c>
      <c r="Q70" s="91"/>
      <c r="R70" s="55"/>
      <c r="S70" s="49"/>
      <c r="T70" s="49"/>
    </row>
    <row r="71" spans="1:22" x14ac:dyDescent="0.4">
      <c r="A71" s="85">
        <v>67</v>
      </c>
      <c r="B71" s="4" t="s">
        <v>3861</v>
      </c>
      <c r="C71" s="3" t="s">
        <v>3759</v>
      </c>
      <c r="D71" s="4" t="s">
        <v>2984</v>
      </c>
      <c r="E71" s="5" t="str">
        <f>VLOOKUP(D71,[2]type3!C$1:D$65536,2,0)</f>
        <v>บ.ศรีผ่องพานิชย์ (ซันนี่)</v>
      </c>
      <c r="F71" s="5" t="s">
        <v>2985</v>
      </c>
      <c r="G71" s="46" t="s">
        <v>69</v>
      </c>
      <c r="H71" s="10">
        <v>0</v>
      </c>
      <c r="I71" s="86">
        <v>0</v>
      </c>
      <c r="J71" s="87">
        <v>4</v>
      </c>
      <c r="K71" s="46">
        <f t="shared" si="0"/>
        <v>16</v>
      </c>
      <c r="L71" s="46">
        <f t="shared" si="2"/>
        <v>1.1200000000000001</v>
      </c>
      <c r="M71" s="46">
        <f t="shared" si="1"/>
        <v>17.12</v>
      </c>
      <c r="N71" s="46">
        <v>1.1200000000000001</v>
      </c>
      <c r="O71" s="29">
        <f t="shared" si="3"/>
        <v>17.12</v>
      </c>
      <c r="P71" s="88">
        <v>17.25</v>
      </c>
      <c r="Q71" s="91"/>
      <c r="R71" s="55"/>
      <c r="S71" s="49"/>
      <c r="T71" s="49"/>
    </row>
    <row r="72" spans="1:22" x14ac:dyDescent="0.4">
      <c r="A72" s="85">
        <v>68</v>
      </c>
      <c r="B72" s="4" t="s">
        <v>3861</v>
      </c>
      <c r="C72" s="3" t="s">
        <v>3760</v>
      </c>
      <c r="D72" s="4" t="s">
        <v>2986</v>
      </c>
      <c r="E72" s="5" t="str">
        <f>VLOOKUP(D72,[1]type3!C$1:D$65536,2,0)</f>
        <v>นางวรรณี คำปล้อง (แว่นท็อปเจริญ)</v>
      </c>
      <c r="F72" s="5" t="str">
        <f>VLOOKUP(E72,[2]type3!D$1:E$65536,2,0)</f>
        <v>20,22 ซ.4 (ประชาชื่น) ถ.มหาราช ต.ปากน้ำ อ.เมืองกระบี่ จ.กระบี่</v>
      </c>
      <c r="G72" s="46" t="s">
        <v>69</v>
      </c>
      <c r="H72" s="10">
        <v>0</v>
      </c>
      <c r="I72" s="86">
        <v>0</v>
      </c>
      <c r="J72" s="87">
        <v>28</v>
      </c>
      <c r="K72" s="46">
        <f t="shared" si="0"/>
        <v>112</v>
      </c>
      <c r="L72" s="46">
        <f t="shared" si="2"/>
        <v>7.8400000000000007</v>
      </c>
      <c r="M72" s="46">
        <f t="shared" si="1"/>
        <v>119.84</v>
      </c>
      <c r="N72" s="46">
        <v>7.84</v>
      </c>
      <c r="O72" s="29">
        <f t="shared" si="3"/>
        <v>119.84</v>
      </c>
      <c r="P72" s="88">
        <v>120</v>
      </c>
      <c r="Q72" s="91"/>
      <c r="R72" s="55"/>
      <c r="U72" s="52"/>
      <c r="V72" s="49"/>
    </row>
    <row r="73" spans="1:22" x14ac:dyDescent="0.4">
      <c r="A73" s="85">
        <v>69</v>
      </c>
      <c r="B73" s="4" t="s">
        <v>3861</v>
      </c>
      <c r="C73" s="3" t="s">
        <v>3761</v>
      </c>
      <c r="D73" s="4" t="s">
        <v>2989</v>
      </c>
      <c r="E73" s="5" t="str">
        <f>VLOOKUP(D73,[2]type3!C$1:D$65536,2,0)</f>
        <v>บ.ศรีผ่องพานิชย์ (ซันนี่)</v>
      </c>
      <c r="F73" s="5" t="s">
        <v>2990</v>
      </c>
      <c r="G73" s="46" t="s">
        <v>69</v>
      </c>
      <c r="H73" s="10">
        <v>0</v>
      </c>
      <c r="I73" s="86">
        <v>0</v>
      </c>
      <c r="J73" s="87">
        <v>15</v>
      </c>
      <c r="K73" s="46">
        <f t="shared" si="0"/>
        <v>60</v>
      </c>
      <c r="L73" s="46">
        <f t="shared" si="2"/>
        <v>4.2</v>
      </c>
      <c r="M73" s="46">
        <f t="shared" si="1"/>
        <v>64.2</v>
      </c>
      <c r="N73" s="46">
        <v>4.2</v>
      </c>
      <c r="O73" s="29">
        <f t="shared" si="3"/>
        <v>64.2</v>
      </c>
      <c r="P73" s="88">
        <v>64.25</v>
      </c>
      <c r="Q73" s="91"/>
      <c r="R73" s="55"/>
      <c r="U73" s="54"/>
    </row>
    <row r="74" spans="1:22" x14ac:dyDescent="0.4">
      <c r="A74" s="85">
        <v>70</v>
      </c>
      <c r="B74" s="4" t="s">
        <v>3861</v>
      </c>
      <c r="C74" s="3" t="s">
        <v>3762</v>
      </c>
      <c r="D74" s="4" t="s">
        <v>2991</v>
      </c>
      <c r="E74" s="5" t="str">
        <f>VLOOKUP(D74,[1]type3!C$1:D$65536,2,0)</f>
        <v>บ.ศรีผ่องพานิชย์ (ซันนี่)</v>
      </c>
      <c r="F74" s="5" t="s">
        <v>2992</v>
      </c>
      <c r="G74" s="46" t="s">
        <v>69</v>
      </c>
      <c r="H74" s="10">
        <v>0</v>
      </c>
      <c r="I74" s="86">
        <v>0</v>
      </c>
      <c r="J74" s="87">
        <v>18</v>
      </c>
      <c r="K74" s="46">
        <f t="shared" si="0"/>
        <v>72</v>
      </c>
      <c r="L74" s="46">
        <f t="shared" si="2"/>
        <v>5.0400000000000009</v>
      </c>
      <c r="M74" s="46">
        <f t="shared" si="1"/>
        <v>77.040000000000006</v>
      </c>
      <c r="N74" s="46">
        <v>5.04</v>
      </c>
      <c r="O74" s="29">
        <f t="shared" si="3"/>
        <v>77.040000000000006</v>
      </c>
      <c r="P74" s="88">
        <v>77.25</v>
      </c>
      <c r="Q74" s="91"/>
      <c r="R74" s="55"/>
      <c r="S74" s="49"/>
      <c r="T74" s="49"/>
    </row>
    <row r="75" spans="1:22" x14ac:dyDescent="0.4">
      <c r="A75" s="85">
        <v>71</v>
      </c>
      <c r="B75" s="4" t="s">
        <v>3861</v>
      </c>
      <c r="C75" s="3" t="s">
        <v>3763</v>
      </c>
      <c r="D75" s="4" t="s">
        <v>2975</v>
      </c>
      <c r="E75" s="5" t="str">
        <f>VLOOKUP(D75,[2]type3!C$1:D$65536,2,0)</f>
        <v>นายสว่าง ไหวพริบ</v>
      </c>
      <c r="F75" s="5" t="str">
        <f>VLOOKUP(E75,[1]type3!D$1:E$65536,2,0)</f>
        <v>96 ถ.อิศรา ต.ปากน้ำ อ.เมืองกระบี่ จ.กระบี่</v>
      </c>
      <c r="G75" s="46" t="s">
        <v>69</v>
      </c>
      <c r="H75" s="10">
        <v>0</v>
      </c>
      <c r="I75" s="86">
        <v>0</v>
      </c>
      <c r="J75" s="87">
        <v>3</v>
      </c>
      <c r="K75" s="46">
        <f t="shared" si="0"/>
        <v>12</v>
      </c>
      <c r="L75" s="46">
        <f t="shared" si="2"/>
        <v>0.84000000000000008</v>
      </c>
      <c r="M75" s="46">
        <f t="shared" si="1"/>
        <v>12.84</v>
      </c>
      <c r="N75" s="46">
        <v>0.84</v>
      </c>
      <c r="O75" s="29">
        <f t="shared" si="3"/>
        <v>12.84</v>
      </c>
      <c r="P75" s="88">
        <v>13</v>
      </c>
      <c r="Q75" s="91"/>
      <c r="R75" s="55"/>
      <c r="S75" s="52">
        <f>SUM(N49:N75)</f>
        <v>226.52</v>
      </c>
      <c r="T75" s="52">
        <f>SUM(O49:O75)</f>
        <v>3462.5199999999995</v>
      </c>
      <c r="U75" s="52">
        <f>SUM(P49:P75)</f>
        <v>3465.5</v>
      </c>
      <c r="V75" s="49">
        <v>3465.5</v>
      </c>
    </row>
    <row r="76" spans="1:22" x14ac:dyDescent="0.4">
      <c r="A76" s="85">
        <v>72</v>
      </c>
      <c r="B76" s="4" t="s">
        <v>3862</v>
      </c>
      <c r="C76" s="3" t="s">
        <v>3764</v>
      </c>
      <c r="D76" s="4" t="s">
        <v>3047</v>
      </c>
      <c r="E76" s="5" t="str">
        <f>VLOOKUP(D76,[1]type3!C$1:D$65536,2,0)</f>
        <v>น.ส.ผ่องศรี ภูเก้าล้วน (ตำรับยา)</v>
      </c>
      <c r="F76" s="5" t="str">
        <f>VLOOKUP(E76,[2]type3!D$1:E$65536,2,0)</f>
        <v>31 ถ.สุคนธ์ ต.ปากน้ำ อ.เมืองกระบี่ จ.กระบี่</v>
      </c>
      <c r="G76" s="46" t="s">
        <v>3362</v>
      </c>
      <c r="H76" s="10">
        <v>760</v>
      </c>
      <c r="I76" s="86">
        <v>53.2</v>
      </c>
      <c r="J76" s="87">
        <v>27</v>
      </c>
      <c r="K76" s="46">
        <f t="shared" si="0"/>
        <v>108</v>
      </c>
      <c r="L76" s="46">
        <f t="shared" si="2"/>
        <v>7.5600000000000005</v>
      </c>
      <c r="M76" s="46">
        <f t="shared" si="1"/>
        <v>115.56</v>
      </c>
      <c r="N76" s="46">
        <v>60.76</v>
      </c>
      <c r="O76" s="29">
        <f t="shared" si="3"/>
        <v>928.76</v>
      </c>
      <c r="P76" s="88">
        <v>929</v>
      </c>
      <c r="Q76" s="91"/>
      <c r="R76" s="55"/>
      <c r="U76" s="54"/>
    </row>
    <row r="77" spans="1:22" x14ac:dyDescent="0.4">
      <c r="A77" s="85">
        <v>73</v>
      </c>
      <c r="B77" s="4" t="s">
        <v>3862</v>
      </c>
      <c r="C77" s="3" t="s">
        <v>3765</v>
      </c>
      <c r="D77" s="4" t="s">
        <v>3105</v>
      </c>
      <c r="E77" s="5" t="str">
        <f>VLOOKUP(D77,[2]type3!C$1:D$65536,2,0)</f>
        <v>นางประภาพร  กิตติธรกุล (UR Residence)</v>
      </c>
      <c r="F77" s="5" t="str">
        <f>VLOOKUP(E77,[1]type3!D$1:E$65536,2,0)</f>
        <v>69 ถ.อุตรกิจ ต.ปากน้ำ อ.เมืองกระบี่ จ.กระบี่</v>
      </c>
      <c r="G77" s="46" t="s">
        <v>3356</v>
      </c>
      <c r="H77" s="10">
        <v>4252</v>
      </c>
      <c r="I77" s="86">
        <v>297.64</v>
      </c>
      <c r="J77" s="87">
        <v>76</v>
      </c>
      <c r="K77" s="46">
        <f t="shared" si="0"/>
        <v>304</v>
      </c>
      <c r="L77" s="46">
        <f t="shared" si="2"/>
        <v>21.28</v>
      </c>
      <c r="M77" s="46">
        <f t="shared" si="1"/>
        <v>325.27999999999997</v>
      </c>
      <c r="N77" s="46">
        <v>318.92</v>
      </c>
      <c r="O77" s="29">
        <f t="shared" si="3"/>
        <v>4874.92</v>
      </c>
      <c r="P77" s="88">
        <v>4875</v>
      </c>
      <c r="Q77" s="91"/>
      <c r="R77" s="55"/>
      <c r="T77" s="93"/>
      <c r="U77" s="54"/>
      <c r="V77" s="49"/>
    </row>
    <row r="78" spans="1:22" x14ac:dyDescent="0.4">
      <c r="A78" s="85">
        <v>74</v>
      </c>
      <c r="B78" s="4" t="s">
        <v>3862</v>
      </c>
      <c r="C78" s="3" t="s">
        <v>3766</v>
      </c>
      <c r="D78" s="4" t="s">
        <v>2518</v>
      </c>
      <c r="E78" s="5" t="str">
        <f>VLOOKUP(D78,[1]type3!C$1:D$65536,2,0)</f>
        <v>น.ส.ผ่องศรี ภูเก้าล้วน (บ.ปูนซีเมนต์)</v>
      </c>
      <c r="F78" s="5" t="str">
        <f>VLOOKUP(E78,[2]type3!D$1:E$65536,2,0)</f>
        <v>44 ถ.มหาราช ซ.5 ต.ปากน้ำ อ.เมืองกระบี่ จ.กระบี่</v>
      </c>
      <c r="G78" s="46" t="s">
        <v>3352</v>
      </c>
      <c r="H78" s="10">
        <v>12</v>
      </c>
      <c r="I78" s="86">
        <v>0.84</v>
      </c>
      <c r="J78" s="87">
        <v>2</v>
      </c>
      <c r="K78" s="46">
        <f t="shared" ref="K78:K94" si="5">SUM(J78*4)</f>
        <v>8</v>
      </c>
      <c r="L78" s="46">
        <f t="shared" si="2"/>
        <v>0.56000000000000005</v>
      </c>
      <c r="M78" s="46">
        <f t="shared" ref="M78:M94" si="6">ROUNDUP(K78+L78,2)</f>
        <v>8.56</v>
      </c>
      <c r="N78" s="46">
        <v>1.4</v>
      </c>
      <c r="O78" s="29">
        <f t="shared" si="3"/>
        <v>21.4</v>
      </c>
      <c r="P78" s="88">
        <v>21.5</v>
      </c>
      <c r="Q78" s="91"/>
      <c r="R78" s="55"/>
      <c r="U78" s="54"/>
    </row>
    <row r="79" spans="1:22" x14ac:dyDescent="0.4">
      <c r="A79" s="85">
        <v>75</v>
      </c>
      <c r="B79" s="4" t="s">
        <v>3862</v>
      </c>
      <c r="C79" s="3" t="s">
        <v>3767</v>
      </c>
      <c r="D79" s="4" t="s">
        <v>2705</v>
      </c>
      <c r="E79" s="5" t="str">
        <f>VLOOKUP(D79,[2]type3!C$1:D$65536,2,0)</f>
        <v>นายพรประเสริฐ ตันตาปกุล (เภสัชกรพรประเสริฐ)</v>
      </c>
      <c r="F79" s="5" t="str">
        <f>VLOOKUP(E79,[1]type3!D$1:E$65536,2,0)</f>
        <v>111 ถ.มหาราช ต.ปากน้ำ อ.เมืองกระบี่ จ.กระบี่</v>
      </c>
      <c r="G79" s="46" t="s">
        <v>69</v>
      </c>
      <c r="H79" s="10">
        <v>0</v>
      </c>
      <c r="I79" s="86">
        <v>0</v>
      </c>
      <c r="J79" s="87">
        <v>56</v>
      </c>
      <c r="K79" s="46">
        <f t="shared" si="5"/>
        <v>224</v>
      </c>
      <c r="L79" s="46">
        <f t="shared" si="2"/>
        <v>15.680000000000001</v>
      </c>
      <c r="M79" s="46">
        <f t="shared" si="6"/>
        <v>239.68</v>
      </c>
      <c r="N79" s="46">
        <v>15.68</v>
      </c>
      <c r="O79" s="29">
        <f t="shared" ref="O79:O94" si="7">SUM(H79+I79+M79)</f>
        <v>239.68</v>
      </c>
      <c r="P79" s="88">
        <v>239.75</v>
      </c>
      <c r="Q79" s="91"/>
      <c r="R79" s="55"/>
      <c r="U79" s="54"/>
    </row>
    <row r="80" spans="1:22" x14ac:dyDescent="0.4">
      <c r="A80" s="85">
        <v>76</v>
      </c>
      <c r="B80" s="4" t="s">
        <v>3862</v>
      </c>
      <c r="C80" s="3" t="s">
        <v>3768</v>
      </c>
      <c r="D80" s="4" t="s">
        <v>2751</v>
      </c>
      <c r="E80" s="5" t="str">
        <f>VLOOKUP(D80,[1]type3!C$1:D$65536,2,0)</f>
        <v>สหกรณ์ออมทรัพย์สาธารณสุข จำกัด</v>
      </c>
      <c r="F80" s="5" t="str">
        <f>VLOOKUP(E80,[2]type3!D$1:E$65536,2,0)</f>
        <v>223/17 ถ.มหาราช ต.ปากน้ำ อ.เมืองกระบี่ จ.กระบี่</v>
      </c>
      <c r="G80" s="46" t="s">
        <v>69</v>
      </c>
      <c r="H80" s="10">
        <v>0</v>
      </c>
      <c r="I80" s="86">
        <v>0</v>
      </c>
      <c r="J80" s="87">
        <v>9</v>
      </c>
      <c r="K80" s="46">
        <f t="shared" si="5"/>
        <v>36</v>
      </c>
      <c r="L80" s="46">
        <f t="shared" ref="L80:L94" si="8">K80*7%</f>
        <v>2.5200000000000005</v>
      </c>
      <c r="M80" s="46">
        <f t="shared" si="6"/>
        <v>38.520000000000003</v>
      </c>
      <c r="N80" s="46">
        <v>2.52</v>
      </c>
      <c r="O80" s="29">
        <f t="shared" si="7"/>
        <v>38.520000000000003</v>
      </c>
      <c r="P80" s="88">
        <v>38.75</v>
      </c>
      <c r="Q80" s="91"/>
      <c r="R80" s="55"/>
      <c r="S80" s="49"/>
      <c r="T80" s="49"/>
    </row>
    <row r="81" spans="1:22" x14ac:dyDescent="0.4">
      <c r="A81" s="85">
        <v>77</v>
      </c>
      <c r="B81" s="4" t="s">
        <v>3862</v>
      </c>
      <c r="C81" s="3" t="s">
        <v>3769</v>
      </c>
      <c r="D81" s="4" t="s">
        <v>2581</v>
      </c>
      <c r="E81" s="5" t="str">
        <f>VLOOKUP(D81,[2]type3!C$1:D$65536,2,0)</f>
        <v>นายวสันต์ จิตชาญวิชัย</v>
      </c>
      <c r="F81" s="5" t="str">
        <f>VLOOKUP(E81,[1]type3!D$1:E$65536,2,0)</f>
        <v>15 ถ.มหาราช ต.ปากน้ำ อ.เมืองกระบี่ จ.กระบี่</v>
      </c>
      <c r="G81" s="46" t="s">
        <v>69</v>
      </c>
      <c r="H81" s="10">
        <v>0</v>
      </c>
      <c r="I81" s="86">
        <v>0</v>
      </c>
      <c r="J81" s="87">
        <v>13</v>
      </c>
      <c r="K81" s="46">
        <f t="shared" si="5"/>
        <v>52</v>
      </c>
      <c r="L81" s="46">
        <f t="shared" si="8"/>
        <v>3.6400000000000006</v>
      </c>
      <c r="M81" s="46">
        <f t="shared" si="6"/>
        <v>55.64</v>
      </c>
      <c r="N81" s="46">
        <v>3.64</v>
      </c>
      <c r="O81" s="29">
        <f t="shared" si="7"/>
        <v>55.64</v>
      </c>
      <c r="P81" s="88">
        <v>55.75</v>
      </c>
      <c r="Q81" s="91"/>
      <c r="R81" s="55"/>
      <c r="S81" s="49"/>
      <c r="T81" s="49"/>
    </row>
    <row r="82" spans="1:22" x14ac:dyDescent="0.4">
      <c r="A82" s="85">
        <v>78</v>
      </c>
      <c r="B82" s="4" t="s">
        <v>3862</v>
      </c>
      <c r="C82" s="3" t="s">
        <v>3770</v>
      </c>
      <c r="D82" s="4" t="s">
        <v>2589</v>
      </c>
      <c r="E82" s="5" t="str">
        <f>VLOOKUP(D82,[1]type3!C$1:D$65536,2,0)</f>
        <v>หจก.ลีลาวัฒน์อิเลคทริค</v>
      </c>
      <c r="F82" s="5" t="str">
        <f>VLOOKUP(E82,[2]type3!D$1:E$65536,2,0)</f>
        <v>23 ถ.มหาราช ถนนสายหลัก ต.ปากน้ำ อ.เมืองกระบี่ จ.กระบี่</v>
      </c>
      <c r="G82" s="46" t="s">
        <v>69</v>
      </c>
      <c r="H82" s="10">
        <v>0</v>
      </c>
      <c r="I82" s="86">
        <v>0</v>
      </c>
      <c r="J82" s="87">
        <v>41</v>
      </c>
      <c r="K82" s="46">
        <f t="shared" si="5"/>
        <v>164</v>
      </c>
      <c r="L82" s="46">
        <f t="shared" si="8"/>
        <v>11.48</v>
      </c>
      <c r="M82" s="46">
        <f t="shared" si="6"/>
        <v>175.48</v>
      </c>
      <c r="N82" s="46">
        <v>11.48</v>
      </c>
      <c r="O82" s="29">
        <f t="shared" si="7"/>
        <v>175.48</v>
      </c>
      <c r="P82" s="88">
        <v>175.5</v>
      </c>
      <c r="Q82" s="91"/>
      <c r="R82" s="55"/>
      <c r="S82" s="49"/>
      <c r="T82" s="49"/>
    </row>
    <row r="83" spans="1:22" x14ac:dyDescent="0.4">
      <c r="A83" s="85">
        <v>79</v>
      </c>
      <c r="B83" s="4" t="s">
        <v>3862</v>
      </c>
      <c r="C83" s="3" t="s">
        <v>3771</v>
      </c>
      <c r="D83" s="4" t="s">
        <v>2610</v>
      </c>
      <c r="E83" s="5" t="str">
        <f>VLOOKUP(D83,[2]type3!C$1:D$65536,2,0)</f>
        <v>CIMB Thai</v>
      </c>
      <c r="F83" s="5" t="str">
        <f>VLOOKUP(E83,[1]type3!D$1:E$65536,2,0)</f>
        <v>43,45 ถ.มหาราช ต.ปากน้ำ อ.เมืองกระบี่ จ.กระบี่</v>
      </c>
      <c r="G83" s="46" t="s">
        <v>69</v>
      </c>
      <c r="H83" s="10">
        <v>0</v>
      </c>
      <c r="I83" s="86">
        <v>0</v>
      </c>
      <c r="J83" s="87">
        <v>11</v>
      </c>
      <c r="K83" s="46">
        <f t="shared" si="5"/>
        <v>44</v>
      </c>
      <c r="L83" s="46">
        <f t="shared" si="8"/>
        <v>3.08</v>
      </c>
      <c r="M83" s="46">
        <f t="shared" si="6"/>
        <v>47.08</v>
      </c>
      <c r="N83" s="46">
        <v>3.08</v>
      </c>
      <c r="O83" s="29">
        <f t="shared" si="7"/>
        <v>47.08</v>
      </c>
      <c r="P83" s="88">
        <v>47.25</v>
      </c>
      <c r="Q83" s="91"/>
      <c r="R83" s="55"/>
      <c r="U83" s="54"/>
    </row>
    <row r="84" spans="1:22" x14ac:dyDescent="0.4">
      <c r="A84" s="85">
        <v>80</v>
      </c>
      <c r="B84" s="4" t="s">
        <v>3862</v>
      </c>
      <c r="C84" s="3" t="s">
        <v>3772</v>
      </c>
      <c r="D84" s="4" t="s">
        <v>2620</v>
      </c>
      <c r="E84" s="5" t="str">
        <f>VLOOKUP(D84,[1]type3!C$1:D$65536,2,0)</f>
        <v>บ.ศรีผ่อง(ร้านวินเนอร์)</v>
      </c>
      <c r="F84" s="5" t="str">
        <f>VLOOKUP(E84,[2]type3!D$1:E$65536,2,0)</f>
        <v>57 ถ.มหาราช ต.ปากน้ำ อ.เมืองกระบี่ จ.กระบี่</v>
      </c>
      <c r="G84" s="46" t="s">
        <v>69</v>
      </c>
      <c r="H84" s="10">
        <v>0</v>
      </c>
      <c r="I84" s="86">
        <v>0</v>
      </c>
      <c r="J84" s="87">
        <v>47</v>
      </c>
      <c r="K84" s="46">
        <f t="shared" si="5"/>
        <v>188</v>
      </c>
      <c r="L84" s="46">
        <f t="shared" si="8"/>
        <v>13.160000000000002</v>
      </c>
      <c r="M84" s="46">
        <f t="shared" si="6"/>
        <v>201.16</v>
      </c>
      <c r="N84" s="46">
        <v>13.16</v>
      </c>
      <c r="O84" s="29">
        <f t="shared" si="7"/>
        <v>201.16</v>
      </c>
      <c r="P84" s="88">
        <v>201.25</v>
      </c>
      <c r="Q84" s="91"/>
      <c r="R84" s="55"/>
      <c r="S84" s="49"/>
      <c r="T84" s="49"/>
    </row>
    <row r="85" spans="1:22" x14ac:dyDescent="0.4">
      <c r="A85" s="85">
        <v>81</v>
      </c>
      <c r="B85" s="4" t="s">
        <v>3862</v>
      </c>
      <c r="C85" s="3" t="s">
        <v>3773</v>
      </c>
      <c r="D85" s="4" t="s">
        <v>2625</v>
      </c>
      <c r="E85" s="5" t="str">
        <f>VLOOKUP(D85,[2]type3!C$1:D$65536,2,0)</f>
        <v>นายสรรเพชร ธีรสมิทธิโรจน์</v>
      </c>
      <c r="F85" s="5" t="str">
        <f>VLOOKUP(E85,[1]type3!D$1:E$65536,2,0)</f>
        <v>61 ถ.มหาราช ต.ปากน้ำ อ.เมืองกระบี่ จ.กระบี่</v>
      </c>
      <c r="G85" s="46" t="s">
        <v>69</v>
      </c>
      <c r="H85" s="10">
        <v>0</v>
      </c>
      <c r="I85" s="86">
        <v>0</v>
      </c>
      <c r="J85" s="87">
        <v>19</v>
      </c>
      <c r="K85" s="46">
        <f t="shared" si="5"/>
        <v>76</v>
      </c>
      <c r="L85" s="46">
        <f t="shared" si="8"/>
        <v>5.32</v>
      </c>
      <c r="M85" s="46">
        <f t="shared" si="6"/>
        <v>81.319999999999993</v>
      </c>
      <c r="N85" s="46">
        <v>5.32</v>
      </c>
      <c r="O85" s="29">
        <f t="shared" si="7"/>
        <v>81.319999999999993</v>
      </c>
      <c r="P85" s="88">
        <v>81.5</v>
      </c>
      <c r="Q85" s="91"/>
      <c r="R85" s="55"/>
      <c r="S85" s="49"/>
      <c r="T85" s="49"/>
    </row>
    <row r="86" spans="1:22" x14ac:dyDescent="0.4">
      <c r="A86" s="85">
        <v>82</v>
      </c>
      <c r="B86" s="4" t="s">
        <v>3862</v>
      </c>
      <c r="C86" s="3" t="s">
        <v>3774</v>
      </c>
      <c r="D86" s="4" t="s">
        <v>2699</v>
      </c>
      <c r="E86" s="5" t="str">
        <f>VLOOKUP(D86,[1]type3!C$1:D$65536,2,0)</f>
        <v>นายประชา เจียมวชิร (เจียมพานิช)</v>
      </c>
      <c r="F86" s="5" t="str">
        <f>VLOOKUP(E86,[2]type3!D$1:E$65536,2,0)</f>
        <v>95 ถ.มหาราช ต.ปากน้ำ อ.เมืองกระบี่ จ.กระบี่</v>
      </c>
      <c r="G86" s="46" t="s">
        <v>69</v>
      </c>
      <c r="H86" s="10">
        <v>0</v>
      </c>
      <c r="I86" s="86">
        <v>0</v>
      </c>
      <c r="J86" s="87">
        <v>8</v>
      </c>
      <c r="K86" s="46">
        <f t="shared" si="5"/>
        <v>32</v>
      </c>
      <c r="L86" s="46">
        <f t="shared" si="8"/>
        <v>2.2400000000000002</v>
      </c>
      <c r="M86" s="46">
        <f t="shared" si="6"/>
        <v>34.24</v>
      </c>
      <c r="N86" s="46">
        <v>2.2400000000000002</v>
      </c>
      <c r="O86" s="29">
        <f t="shared" si="7"/>
        <v>34.24</v>
      </c>
      <c r="P86" s="88">
        <v>34.25</v>
      </c>
      <c r="Q86" s="91"/>
      <c r="R86" s="55"/>
      <c r="S86" s="49"/>
      <c r="T86" s="49"/>
    </row>
    <row r="87" spans="1:22" x14ac:dyDescent="0.4">
      <c r="A87" s="85">
        <v>83</v>
      </c>
      <c r="B87" s="4" t="s">
        <v>3862</v>
      </c>
      <c r="C87" s="3" t="s">
        <v>3775</v>
      </c>
      <c r="D87" s="4" t="s">
        <v>2688</v>
      </c>
      <c r="E87" s="5" t="str">
        <f>VLOOKUP(D87,[2]type3!C$1:D$65536,2,0)</f>
        <v>นางดวงพร สุนทรหัทยา (แว่นท๊อปเจริญ)</v>
      </c>
      <c r="F87" s="5" t="str">
        <f>VLOOKUP(E87,[1]type3!D$1:E$65536,2,0)</f>
        <v>91 ถ.มหาราช ต.ปากน้ำ อ.เมืองกระบี่ จ.กระบี่</v>
      </c>
      <c r="G87" s="46" t="s">
        <v>69</v>
      </c>
      <c r="H87" s="10">
        <v>0</v>
      </c>
      <c r="I87" s="86">
        <v>0</v>
      </c>
      <c r="J87" s="87">
        <v>2</v>
      </c>
      <c r="K87" s="46">
        <f t="shared" si="5"/>
        <v>8</v>
      </c>
      <c r="L87" s="46">
        <f t="shared" si="8"/>
        <v>0.56000000000000005</v>
      </c>
      <c r="M87" s="46">
        <f t="shared" si="6"/>
        <v>8.56</v>
      </c>
      <c r="N87" s="46">
        <v>0.56000000000000005</v>
      </c>
      <c r="O87" s="29">
        <f t="shared" si="7"/>
        <v>8.56</v>
      </c>
      <c r="P87" s="88">
        <v>8.75</v>
      </c>
      <c r="Q87" s="91"/>
      <c r="R87" s="55"/>
      <c r="S87" s="52">
        <f>SUM(N76:N87)</f>
        <v>438.76</v>
      </c>
      <c r="T87" s="52">
        <f>SUM(O76:O87)</f>
        <v>6706.76</v>
      </c>
      <c r="U87" s="52">
        <f>SUM(P76:P87)</f>
        <v>6708.25</v>
      </c>
      <c r="V87" s="49">
        <v>6708.25</v>
      </c>
    </row>
    <row r="88" spans="1:22" x14ac:dyDescent="0.4">
      <c r="A88" s="85">
        <v>84</v>
      </c>
      <c r="B88" s="4" t="s">
        <v>3865</v>
      </c>
      <c r="C88" s="3" t="s">
        <v>3776</v>
      </c>
      <c r="D88" s="4" t="s">
        <v>2728</v>
      </c>
      <c r="E88" s="5" t="str">
        <f>VLOOKUP(D88,[1]type3!C$1:D$65536,2,0)</f>
        <v>น.ส.สุธาทิพย์ แซ่เล้า</v>
      </c>
      <c r="F88" s="5" t="str">
        <f>VLOOKUP(E88,[2]type3!D$1:E$65536,2,0)</f>
        <v>159 ถ.มหาราช ต.ปากน้ำ อ.เมืองกระบี่ จ.กระบี่</v>
      </c>
      <c r="G88" s="46" t="s">
        <v>3347</v>
      </c>
      <c r="H88" s="10">
        <v>1576</v>
      </c>
      <c r="I88" s="86">
        <v>110.32</v>
      </c>
      <c r="J88" s="87">
        <v>12</v>
      </c>
      <c r="K88" s="46">
        <f t="shared" si="5"/>
        <v>48</v>
      </c>
      <c r="L88" s="46">
        <f t="shared" si="8"/>
        <v>3.3600000000000003</v>
      </c>
      <c r="M88" s="46">
        <f t="shared" si="6"/>
        <v>51.36</v>
      </c>
      <c r="N88" s="46">
        <v>113.68</v>
      </c>
      <c r="O88" s="29">
        <f t="shared" si="7"/>
        <v>1737.6799999999998</v>
      </c>
      <c r="P88" s="88">
        <v>1737.75</v>
      </c>
      <c r="Q88" s="91"/>
      <c r="R88" s="55"/>
      <c r="S88" s="52">
        <f>SUM(N88)</f>
        <v>113.68</v>
      </c>
      <c r="T88" s="52">
        <f>SUM(O88)</f>
        <v>1737.6799999999998</v>
      </c>
      <c r="U88" s="52">
        <f>SUM(P88)</f>
        <v>1737.75</v>
      </c>
      <c r="V88" s="49">
        <v>1737.75</v>
      </c>
    </row>
    <row r="89" spans="1:22" x14ac:dyDescent="0.4">
      <c r="A89" s="85">
        <v>85</v>
      </c>
      <c r="B89" s="4" t="s">
        <v>3868</v>
      </c>
      <c r="C89" s="3" t="s">
        <v>3777</v>
      </c>
      <c r="D89" s="4" t="s">
        <v>2526</v>
      </c>
      <c r="E89" s="5" t="str">
        <f>VLOOKUP(D89,[2]type3!C$1:D$65536,2,0)</f>
        <v>นายเสริมศักดิ์ คล้ายสุบรรณ์</v>
      </c>
      <c r="F89" s="5" t="str">
        <f>VLOOKUP(E89,[1]type3!D$1:E$65536,2,0)</f>
        <v>41 ถ.มหาราช ซ.7 ต.ปากน้ำ อ.เมืองกระบี่ จ.กระบี่</v>
      </c>
      <c r="G89" s="46" t="s">
        <v>3361</v>
      </c>
      <c r="H89" s="10">
        <v>444</v>
      </c>
      <c r="I89" s="86">
        <v>31.08</v>
      </c>
      <c r="J89" s="87">
        <v>43</v>
      </c>
      <c r="K89" s="46">
        <f t="shared" si="5"/>
        <v>172</v>
      </c>
      <c r="L89" s="46">
        <f t="shared" si="8"/>
        <v>12.040000000000001</v>
      </c>
      <c r="M89" s="46">
        <f t="shared" si="6"/>
        <v>184.04</v>
      </c>
      <c r="N89" s="46">
        <v>43.12</v>
      </c>
      <c r="O89" s="29">
        <f t="shared" si="7"/>
        <v>659.12</v>
      </c>
      <c r="P89" s="88">
        <v>659.25</v>
      </c>
      <c r="Q89" s="91"/>
      <c r="R89" s="55"/>
      <c r="S89" s="49"/>
      <c r="T89" s="49"/>
    </row>
    <row r="90" spans="1:22" x14ac:dyDescent="0.4">
      <c r="A90" s="85">
        <v>86</v>
      </c>
      <c r="B90" s="4" t="s">
        <v>3868</v>
      </c>
      <c r="C90" s="3" t="s">
        <v>3778</v>
      </c>
      <c r="D90" s="4" t="s">
        <v>2967</v>
      </c>
      <c r="E90" s="5" t="str">
        <f>VLOOKUP(D90,[1]type3!C$1:D$65536,2,0)</f>
        <v>น.ส.จิรภา เอื้อจิระพงษ์พันธ์ (แว่นตาวีระ)</v>
      </c>
      <c r="F90" s="5" t="str">
        <f>VLOOKUP(E90,[2]type3!D$1:E$65536,2,0)</f>
        <v>12 ถ.อิศรา ต.ปากน้ำ อ.เมืองกระบี่ จ.กระบี่</v>
      </c>
      <c r="G90" s="46" t="s">
        <v>69</v>
      </c>
      <c r="H90" s="10">
        <v>0</v>
      </c>
      <c r="I90" s="86">
        <v>0</v>
      </c>
      <c r="J90" s="87">
        <v>12</v>
      </c>
      <c r="K90" s="46">
        <f t="shared" si="5"/>
        <v>48</v>
      </c>
      <c r="L90" s="46">
        <f t="shared" si="8"/>
        <v>3.3600000000000003</v>
      </c>
      <c r="M90" s="46">
        <f t="shared" si="6"/>
        <v>51.36</v>
      </c>
      <c r="N90" s="46">
        <v>3.36</v>
      </c>
      <c r="O90" s="29">
        <f t="shared" si="7"/>
        <v>51.36</v>
      </c>
      <c r="P90" s="88">
        <v>51.5</v>
      </c>
      <c r="Q90" s="91"/>
      <c r="R90" s="55"/>
      <c r="U90" s="54"/>
    </row>
    <row r="91" spans="1:22" x14ac:dyDescent="0.4">
      <c r="A91" s="85">
        <v>87</v>
      </c>
      <c r="B91" s="4" t="s">
        <v>3868</v>
      </c>
      <c r="C91" s="3" t="s">
        <v>3779</v>
      </c>
      <c r="D91" s="4" t="s">
        <v>2970</v>
      </c>
      <c r="E91" s="5" t="str">
        <f>VLOOKUP(D91,[2]type3!C$1:D$65536,2,0)</f>
        <v>นางทิพา สกถกิตติวัฒน์</v>
      </c>
      <c r="F91" s="5" t="str">
        <f>VLOOKUP(E91,[1]type3!D$1:E$65536,2,0)</f>
        <v>25 ถ.อิศรา ต.ปากน้ำ อ.เมืองกระบี่ จ.กระบี่</v>
      </c>
      <c r="G91" s="46" t="s">
        <v>3352</v>
      </c>
      <c r="H91" s="10">
        <v>76</v>
      </c>
      <c r="I91" s="86">
        <v>5.32</v>
      </c>
      <c r="J91" s="87">
        <v>22</v>
      </c>
      <c r="K91" s="46">
        <f t="shared" si="5"/>
        <v>88</v>
      </c>
      <c r="L91" s="46">
        <f t="shared" si="8"/>
        <v>6.16</v>
      </c>
      <c r="M91" s="46">
        <f t="shared" si="6"/>
        <v>94.16</v>
      </c>
      <c r="N91" s="46">
        <v>11.48</v>
      </c>
      <c r="O91" s="29">
        <f t="shared" si="7"/>
        <v>175.48</v>
      </c>
      <c r="P91" s="88">
        <v>175.5</v>
      </c>
      <c r="Q91" s="91"/>
      <c r="R91" s="55"/>
      <c r="S91" s="49"/>
      <c r="T91" s="49"/>
    </row>
    <row r="92" spans="1:22" x14ac:dyDescent="0.4">
      <c r="A92" s="85">
        <v>88</v>
      </c>
      <c r="B92" s="4" t="s">
        <v>3868</v>
      </c>
      <c r="C92" s="3" t="s">
        <v>3780</v>
      </c>
      <c r="D92" s="4" t="s">
        <v>3076</v>
      </c>
      <c r="E92" s="5" t="str">
        <f>VLOOKUP(D92,[1]type3!C$1:D$65536,2,0)</f>
        <v>นายสินชัย พรพานิชย์พันธ์ (นิวส์โอเต็ล)</v>
      </c>
      <c r="F92" s="5" t="str">
        <f>VLOOKUP(E92,[2]type3!D$1:E$65536,2,0)</f>
        <v>11 ถ.พัฒนา มหาราช ซ.6 ต.ปากน้ำ อ.เมืองกระบี่ จ.กระบี่</v>
      </c>
      <c r="G92" s="46" t="s">
        <v>3361</v>
      </c>
      <c r="H92" s="10">
        <v>356</v>
      </c>
      <c r="I92" s="86">
        <v>24.92</v>
      </c>
      <c r="J92" s="87">
        <v>25</v>
      </c>
      <c r="K92" s="46">
        <f t="shared" si="5"/>
        <v>100</v>
      </c>
      <c r="L92" s="46">
        <f t="shared" si="8"/>
        <v>7.0000000000000009</v>
      </c>
      <c r="M92" s="46">
        <f t="shared" si="6"/>
        <v>107</v>
      </c>
      <c r="N92" s="46">
        <v>31.92</v>
      </c>
      <c r="O92" s="29">
        <f t="shared" si="7"/>
        <v>487.92</v>
      </c>
      <c r="P92" s="88">
        <v>488</v>
      </c>
      <c r="Q92" s="91"/>
      <c r="R92" s="55"/>
      <c r="S92" s="52">
        <f>SUM(N89:N92)</f>
        <v>89.88</v>
      </c>
      <c r="T92" s="52">
        <f>SUM(O89:O92)</f>
        <v>1373.88</v>
      </c>
      <c r="U92" s="52">
        <f>SUM(P89:P92)</f>
        <v>1374.25</v>
      </c>
      <c r="V92" s="49">
        <v>1374.25</v>
      </c>
    </row>
    <row r="93" spans="1:22" x14ac:dyDescent="0.4">
      <c r="A93" s="85">
        <v>89</v>
      </c>
      <c r="B93" s="4" t="s">
        <v>3869</v>
      </c>
      <c r="C93" s="3" t="s">
        <v>3781</v>
      </c>
      <c r="D93" s="4" t="s">
        <v>2955</v>
      </c>
      <c r="E93" s="5" t="str">
        <f>VLOOKUP(D93,[2]type3!C$1:D$65536,2,0)</f>
        <v>น.ส.ลดาวัลย์ ช่วยชาติ</v>
      </c>
      <c r="F93" s="5" t="str">
        <f>VLOOKUP(E93,[1]type3!D$1:E$65536,2,0)</f>
        <v xml:space="preserve">46/9 ถ.กระบี่ ต.ปากน้ำ อ.เมืองกระบี่ จ.กระบี่ </v>
      </c>
      <c r="G93" s="46" t="s">
        <v>69</v>
      </c>
      <c r="H93" s="10">
        <v>0</v>
      </c>
      <c r="I93" s="86">
        <v>0</v>
      </c>
      <c r="J93" s="87">
        <v>30</v>
      </c>
      <c r="K93" s="46">
        <f t="shared" si="5"/>
        <v>120</v>
      </c>
      <c r="L93" s="46">
        <f t="shared" si="8"/>
        <v>8.4</v>
      </c>
      <c r="M93" s="46">
        <f t="shared" si="6"/>
        <v>128.4</v>
      </c>
      <c r="N93" s="46">
        <v>8.4</v>
      </c>
      <c r="O93" s="29">
        <f t="shared" si="7"/>
        <v>128.4</v>
      </c>
      <c r="P93" s="88">
        <v>128.5</v>
      </c>
      <c r="Q93" s="91"/>
      <c r="R93" s="55"/>
      <c r="S93" s="52">
        <f t="shared" ref="S93:U94" si="9">SUM(N93)</f>
        <v>8.4</v>
      </c>
      <c r="T93" s="52">
        <f t="shared" si="9"/>
        <v>128.4</v>
      </c>
      <c r="U93" s="52">
        <f t="shared" si="9"/>
        <v>128.5</v>
      </c>
      <c r="V93" s="49">
        <v>128.5</v>
      </c>
    </row>
    <row r="94" spans="1:22" x14ac:dyDescent="0.4">
      <c r="A94" s="85">
        <v>90</v>
      </c>
      <c r="B94" s="4" t="s">
        <v>3872</v>
      </c>
      <c r="C94" s="3" t="s">
        <v>3782</v>
      </c>
      <c r="D94" s="4" t="s">
        <v>2725</v>
      </c>
      <c r="E94" s="5" t="str">
        <f>VLOOKUP(D94,[1]type3!C$1:D$65536,2,0)</f>
        <v>นายสมบูรณ์ ครองสิริวัฒน์</v>
      </c>
      <c r="F94" s="5" t="str">
        <f>VLOOKUP(E94,[2]type3!D$1:E$65536,2,0)</f>
        <v>149 ถ.มหาราช ต.ปากน้ำ อ.เมืองกระบี่ จ.กระบี่</v>
      </c>
      <c r="G94" s="46" t="s">
        <v>3347</v>
      </c>
      <c r="H94" s="10">
        <v>2984</v>
      </c>
      <c r="I94" s="86">
        <v>208.88</v>
      </c>
      <c r="J94" s="87">
        <v>78</v>
      </c>
      <c r="K94" s="46">
        <f t="shared" si="5"/>
        <v>312</v>
      </c>
      <c r="L94" s="46">
        <f t="shared" si="8"/>
        <v>21.840000000000003</v>
      </c>
      <c r="M94" s="46">
        <f t="shared" si="6"/>
        <v>333.84</v>
      </c>
      <c r="N94" s="46">
        <v>230.72</v>
      </c>
      <c r="O94" s="29">
        <f t="shared" si="7"/>
        <v>3526.7200000000003</v>
      </c>
      <c r="P94" s="88">
        <v>3526.75</v>
      </c>
      <c r="Q94" s="91"/>
      <c r="R94" s="55"/>
      <c r="S94" s="52">
        <f t="shared" si="9"/>
        <v>230.72</v>
      </c>
      <c r="T94" s="52">
        <f t="shared" si="9"/>
        <v>3526.7200000000003</v>
      </c>
      <c r="U94" s="52">
        <f t="shared" si="9"/>
        <v>3526.75</v>
      </c>
      <c r="V94" s="49">
        <v>3526.75</v>
      </c>
    </row>
    <row r="95" spans="1:22" x14ac:dyDescent="0.4">
      <c r="A95" s="85">
        <v>91</v>
      </c>
      <c r="B95" s="4" t="s">
        <v>3873</v>
      </c>
      <c r="C95" s="3" t="s">
        <v>3783</v>
      </c>
      <c r="D95" s="4" t="s">
        <v>2839</v>
      </c>
      <c r="E95" s="5" t="str">
        <f>VLOOKUP(D95,[2]type3!C$1:D$65536,2,0)</f>
        <v>บริษัท โรงแรม กระบี่-โลมา จำกัด เลขที่ผู้เสียภาษีอากร 0815545000430</v>
      </c>
      <c r="F95" s="5" t="str">
        <f>VLOOKUP(E95,[1]type3!D$1:E$65536,2,0)</f>
        <v>18/9 ถ.เจ้าฟ้า ต.ปากน้ำ อ.เมืองกระบี่ จ.กระบี่</v>
      </c>
      <c r="G95" s="46" t="s">
        <v>69</v>
      </c>
      <c r="H95" s="10">
        <v>0</v>
      </c>
      <c r="I95" s="86">
        <v>0</v>
      </c>
      <c r="J95" s="87">
        <v>310</v>
      </c>
      <c r="K95" s="46">
        <f>SUM(J95*4)</f>
        <v>1240</v>
      </c>
      <c r="L95" s="46">
        <f t="shared" ref="L95:L104" si="10">K95*7%</f>
        <v>86.800000000000011</v>
      </c>
      <c r="M95" s="46">
        <f t="shared" ref="M95:M104" si="11">ROUNDUP(K95+L95,2)</f>
        <v>1326.8</v>
      </c>
      <c r="N95" s="46">
        <v>86.8</v>
      </c>
      <c r="O95" s="29">
        <f t="shared" ref="O95:O104" si="12">SUM(H95+I95+M95)</f>
        <v>1326.8</v>
      </c>
      <c r="P95" s="88">
        <v>1327</v>
      </c>
      <c r="Q95" s="91"/>
      <c r="R95" s="55"/>
      <c r="U95" s="52"/>
      <c r="V95" s="49"/>
    </row>
    <row r="96" spans="1:22" x14ac:dyDescent="0.4">
      <c r="A96" s="85">
        <v>92</v>
      </c>
      <c r="B96" s="4" t="s">
        <v>3873</v>
      </c>
      <c r="C96" s="3" t="s">
        <v>3784</v>
      </c>
      <c r="D96" s="4" t="s">
        <v>2635</v>
      </c>
      <c r="E96" s="5" t="str">
        <f>VLOOKUP(D96,[1]type3!C$1:D$65536,2,0)</f>
        <v>บริษัทโชคภัทรไพศานต์ จำกัด เลขที่ผู้เสียภาษีอากร 0905529000462</v>
      </c>
      <c r="F96" s="5" t="str">
        <f>VLOOKUP(E96,[2]type3!D$1:E$65536,2,0)</f>
        <v>76/1 ถ.มหาราช ต.ปากน้ำ อ.เมืองกระบี่ จ.กระบี่ (สาขา 00005)</v>
      </c>
      <c r="G96" s="46" t="s">
        <v>3876</v>
      </c>
      <c r="H96" s="10">
        <v>6252</v>
      </c>
      <c r="I96" s="86">
        <v>437.64</v>
      </c>
      <c r="J96" s="87">
        <v>0</v>
      </c>
      <c r="K96" s="46">
        <v>0</v>
      </c>
      <c r="L96" s="46">
        <f t="shared" si="10"/>
        <v>0</v>
      </c>
      <c r="M96" s="46">
        <f t="shared" si="11"/>
        <v>0</v>
      </c>
      <c r="N96" s="46">
        <v>437.64</v>
      </c>
      <c r="O96" s="29">
        <f>SUM(H96+I96+M96)</f>
        <v>6689.64</v>
      </c>
      <c r="P96" s="88">
        <v>6689.64</v>
      </c>
      <c r="Q96" s="91"/>
      <c r="R96" s="55"/>
      <c r="S96" s="49"/>
      <c r="T96" s="49"/>
    </row>
    <row r="97" spans="1:22" x14ac:dyDescent="0.4">
      <c r="A97" s="85">
        <v>93</v>
      </c>
      <c r="B97" s="4" t="s">
        <v>3873</v>
      </c>
      <c r="C97" s="3" t="s">
        <v>3785</v>
      </c>
      <c r="D97" s="4" t="s">
        <v>2635</v>
      </c>
      <c r="E97" s="5" t="str">
        <f>VLOOKUP(D97,[2]type3!C$1:D$65536,2,0)</f>
        <v>บริษัทโชคภัทรไพศานต์ จำกัด เลขที่ผู้เสียภาษีอากร 0905529000462</v>
      </c>
      <c r="F97" s="5" t="str">
        <f>VLOOKUP(E97,[1]type3!D$1:E$65536,2,0)</f>
        <v>76/1 ถ.มหาราช ต.ปากน้ำ อ.เมืองกระบี่ จ.กระบี่ (สาขา 00005)</v>
      </c>
      <c r="G97" s="46" t="s">
        <v>3877</v>
      </c>
      <c r="H97" s="10">
        <v>5648</v>
      </c>
      <c r="I97" s="86">
        <v>395.36</v>
      </c>
      <c r="J97" s="87">
        <v>0</v>
      </c>
      <c r="K97" s="46">
        <v>0</v>
      </c>
      <c r="L97" s="46">
        <f t="shared" si="10"/>
        <v>0</v>
      </c>
      <c r="M97" s="46">
        <f t="shared" si="11"/>
        <v>0</v>
      </c>
      <c r="N97" s="46">
        <v>395.36</v>
      </c>
      <c r="O97" s="29">
        <f t="shared" si="12"/>
        <v>6043.36</v>
      </c>
      <c r="P97" s="88">
        <v>6043.36</v>
      </c>
      <c r="Q97" s="91"/>
      <c r="R97" s="55"/>
      <c r="S97" s="49"/>
      <c r="T97" s="49"/>
    </row>
    <row r="98" spans="1:22" x14ac:dyDescent="0.4">
      <c r="A98" s="85">
        <v>94</v>
      </c>
      <c r="B98" s="4" t="s">
        <v>3873</v>
      </c>
      <c r="C98" s="3" t="s">
        <v>3786</v>
      </c>
      <c r="D98" s="4" t="s">
        <v>2635</v>
      </c>
      <c r="E98" s="5" t="str">
        <f>VLOOKUP(D98,[1]type3!C$1:D$65536,2,0)</f>
        <v>บริษัทโชคภัทรไพศานต์ จำกัด เลขที่ผู้เสียภาษีอากร 0905529000462</v>
      </c>
      <c r="F98" s="5" t="str">
        <f>VLOOKUP(E98,[2]type3!D$1:E$65536,2,0)</f>
        <v>76/1 ถ.มหาราช ต.ปากน้ำ อ.เมืองกระบี่ จ.กระบี่ (สาขา 00005)</v>
      </c>
      <c r="G98" s="46" t="s">
        <v>3878</v>
      </c>
      <c r="H98" s="10">
        <v>6176</v>
      </c>
      <c r="I98" s="86">
        <v>432.32</v>
      </c>
      <c r="J98" s="87">
        <v>0</v>
      </c>
      <c r="K98" s="46">
        <f>SUM(J104*4)</f>
        <v>0</v>
      </c>
      <c r="L98" s="46">
        <f t="shared" si="10"/>
        <v>0</v>
      </c>
      <c r="M98" s="46">
        <f t="shared" si="11"/>
        <v>0</v>
      </c>
      <c r="N98" s="46">
        <v>432.32</v>
      </c>
      <c r="O98" s="29">
        <f t="shared" si="12"/>
        <v>6608.32</v>
      </c>
      <c r="P98" s="88">
        <v>6608.32</v>
      </c>
      <c r="Q98" s="91"/>
      <c r="R98" s="55"/>
      <c r="S98" s="49"/>
      <c r="T98" s="49"/>
    </row>
    <row r="99" spans="1:22" x14ac:dyDescent="0.4">
      <c r="A99" s="85">
        <v>95</v>
      </c>
      <c r="B99" s="4" t="s">
        <v>3873</v>
      </c>
      <c r="C99" s="3" t="s">
        <v>3787</v>
      </c>
      <c r="D99" s="4" t="s">
        <v>2635</v>
      </c>
      <c r="E99" s="5" t="str">
        <f>VLOOKUP(D99,[2]type3!C$1:D$65536,2,0)</f>
        <v>บริษัทโชคภัทรไพศานต์ จำกัด เลขที่ผู้เสียภาษีอากร 0905529000462</v>
      </c>
      <c r="F99" s="5" t="str">
        <f>VLOOKUP(E99,[1]type3!D$1:E$65536,2,0)</f>
        <v>76/1 ถ.มหาราช ต.ปากน้ำ อ.เมืองกระบี่ จ.กระบี่ (สาขา 00005)</v>
      </c>
      <c r="G99" s="46" t="s">
        <v>3855</v>
      </c>
      <c r="H99" s="10">
        <v>6840</v>
      </c>
      <c r="I99" s="86">
        <v>478.8</v>
      </c>
      <c r="J99" s="87">
        <v>0</v>
      </c>
      <c r="K99" s="46">
        <f>SUM(J105*4)</f>
        <v>0</v>
      </c>
      <c r="L99" s="46">
        <f t="shared" si="10"/>
        <v>0</v>
      </c>
      <c r="M99" s="46">
        <f t="shared" si="11"/>
        <v>0</v>
      </c>
      <c r="N99" s="46">
        <v>478.8</v>
      </c>
      <c r="O99" s="29">
        <f t="shared" si="12"/>
        <v>7318.8</v>
      </c>
      <c r="P99" s="88">
        <v>7318.8</v>
      </c>
      <c r="Q99" s="91"/>
      <c r="R99" s="55"/>
      <c r="S99" s="52">
        <f>SUM(N95:N99)</f>
        <v>1830.9199999999998</v>
      </c>
      <c r="T99" s="52">
        <f>SUM(O95:O99)</f>
        <v>27986.92</v>
      </c>
      <c r="U99" s="52">
        <f>SUM(P95:P99)</f>
        <v>27987.119999999999</v>
      </c>
      <c r="V99" s="49">
        <v>27987.119999999999</v>
      </c>
    </row>
    <row r="100" spans="1:22" x14ac:dyDescent="0.4">
      <c r="A100" s="85">
        <v>96</v>
      </c>
      <c r="B100" s="4" t="s">
        <v>3870</v>
      </c>
      <c r="C100" s="3" t="s">
        <v>3788</v>
      </c>
      <c r="D100" s="4" t="s">
        <v>2516</v>
      </c>
      <c r="E100" s="5" t="str">
        <f>VLOOKUP(D100,[2]type3!C$1:D$65536,2,0)</f>
        <v>บริษัทกรีนเฮ้าส์ โฮเต็ล จำกัด เลขที่ผู้เสียภาษีอากร  0815543000211</v>
      </c>
      <c r="F100" s="5" t="str">
        <f>VLOOKUP(E100,[2]type3!D$1:E$65536,2,0)</f>
        <v>27 ถ.มหาราช ซ.5 ต.ปากน้ำ อ.เมืองกระบี่ จ.กระบี่</v>
      </c>
      <c r="G100" s="46" t="s">
        <v>69</v>
      </c>
      <c r="H100" s="10">
        <v>0</v>
      </c>
      <c r="I100" s="86">
        <v>0</v>
      </c>
      <c r="J100" s="87">
        <v>4</v>
      </c>
      <c r="K100" s="46">
        <f>J100*4</f>
        <v>16</v>
      </c>
      <c r="L100" s="46">
        <f t="shared" si="10"/>
        <v>1.1200000000000001</v>
      </c>
      <c r="M100" s="46">
        <f t="shared" si="11"/>
        <v>17.12</v>
      </c>
      <c r="N100" s="46">
        <v>1.1200000000000001</v>
      </c>
      <c r="O100" s="29">
        <f t="shared" si="12"/>
        <v>17.12</v>
      </c>
      <c r="P100" s="88">
        <v>17.12</v>
      </c>
      <c r="Q100" s="91"/>
      <c r="R100" s="55"/>
      <c r="S100" s="144"/>
      <c r="T100" s="144"/>
      <c r="U100" s="144"/>
      <c r="V100" s="145"/>
    </row>
    <row r="101" spans="1:22" x14ac:dyDescent="0.4">
      <c r="A101" s="85">
        <v>97</v>
      </c>
      <c r="B101" s="4" t="s">
        <v>3870</v>
      </c>
      <c r="C101" s="3" t="s">
        <v>3789</v>
      </c>
      <c r="D101" s="4" t="s">
        <v>2607</v>
      </c>
      <c r="E101" s="5" t="str">
        <f>VLOOKUP(D101,[2]type3!C$1:D$65536,2,0)</f>
        <v>บริษัท กรีนเฮ้าส์โฮเต็ล จำกัด</v>
      </c>
      <c r="F101" s="5" t="str">
        <f>VLOOKUP(E101,[1]type3!D$1:E$65536,2,0)</f>
        <v>35 ถ.มหาราช ซ.5 ต.ปากน้ำ อ.เมืองกระบี่ จ.กระบี่</v>
      </c>
      <c r="G101" s="46" t="s">
        <v>69</v>
      </c>
      <c r="H101" s="10">
        <v>0</v>
      </c>
      <c r="I101" s="86">
        <v>0</v>
      </c>
      <c r="J101" s="87">
        <v>677</v>
      </c>
      <c r="K101" s="46">
        <f>J101*4</f>
        <v>2708</v>
      </c>
      <c r="L101" s="46">
        <f t="shared" si="10"/>
        <v>189.56000000000003</v>
      </c>
      <c r="M101" s="46">
        <f t="shared" si="11"/>
        <v>2897.56</v>
      </c>
      <c r="N101" s="46">
        <v>189.56</v>
      </c>
      <c r="O101" s="29">
        <f t="shared" si="12"/>
        <v>2897.56</v>
      </c>
      <c r="P101" s="88">
        <v>2897.56</v>
      </c>
      <c r="Q101" s="91"/>
      <c r="R101" s="55"/>
      <c r="S101" s="52">
        <f>SUM(N100:N101)</f>
        <v>190.68</v>
      </c>
      <c r="T101" s="52">
        <f>SUM(O100:O101)</f>
        <v>2914.68</v>
      </c>
      <c r="U101" s="52">
        <f>SUM(P100:P101)</f>
        <v>2914.68</v>
      </c>
      <c r="V101" s="49">
        <v>2914.68</v>
      </c>
    </row>
    <row r="102" spans="1:22" x14ac:dyDescent="0.4">
      <c r="A102" s="85">
        <v>98</v>
      </c>
      <c r="B102" s="4" t="s">
        <v>3879</v>
      </c>
      <c r="C102" s="3" t="s">
        <v>3790</v>
      </c>
      <c r="D102" s="4" t="s">
        <v>2595</v>
      </c>
      <c r="E102" s="5" t="str">
        <f>VLOOKUP(D102,[1]type3!C$1:D$65536,2,0)</f>
        <v>บริษัท มาเธอร์มาร์เก็ตติ้ง จำกัด</v>
      </c>
      <c r="F102" s="5" t="str">
        <f>VLOOKUP(E102,[1]type3!D$1:E$65536,2,0)</f>
        <v>26-30 ถ.มหาราช ต.ปากน้ำ อ.เมืองกระบี่ จ.กระบี่</v>
      </c>
      <c r="G102" s="46" t="s">
        <v>69</v>
      </c>
      <c r="H102" s="10">
        <v>0</v>
      </c>
      <c r="I102" s="86">
        <v>0</v>
      </c>
      <c r="J102" s="87">
        <v>49</v>
      </c>
      <c r="K102" s="46">
        <f t="shared" ref="K102:K110" si="13">SUM(J102*4)</f>
        <v>196</v>
      </c>
      <c r="L102" s="46">
        <f t="shared" si="10"/>
        <v>13.72</v>
      </c>
      <c r="M102" s="46">
        <f t="shared" si="11"/>
        <v>209.72</v>
      </c>
      <c r="N102" s="46">
        <v>13.72</v>
      </c>
      <c r="O102" s="29">
        <f t="shared" si="12"/>
        <v>209.72</v>
      </c>
      <c r="P102" s="88">
        <v>209.75</v>
      </c>
      <c r="Q102" s="91"/>
      <c r="R102" s="55"/>
      <c r="S102" s="49"/>
      <c r="T102" s="49"/>
    </row>
    <row r="103" spans="1:22" x14ac:dyDescent="0.4">
      <c r="A103" s="85">
        <v>99</v>
      </c>
      <c r="B103" s="4" t="s">
        <v>3879</v>
      </c>
      <c r="C103" s="3" t="s">
        <v>3791</v>
      </c>
      <c r="D103" s="4" t="s">
        <v>3102</v>
      </c>
      <c r="E103" s="5" t="str">
        <f>VLOOKUP(D103,[2]type3!C$1:D$65536,2,0)</f>
        <v>นายชลอ นครินทร์ (Chanchalay)</v>
      </c>
      <c r="F103" s="5" t="str">
        <f>VLOOKUP(E103,[2]type3!D$1:E$65536,2,0)</f>
        <v>55 ถ.อุตรกิจ ต.ปากน้ำ อ.เมืองกระบี่ จ.กระบี่</v>
      </c>
      <c r="G103" s="46" t="s">
        <v>69</v>
      </c>
      <c r="H103" s="10">
        <v>0</v>
      </c>
      <c r="I103" s="86">
        <v>0</v>
      </c>
      <c r="J103" s="87">
        <v>99</v>
      </c>
      <c r="K103" s="46">
        <f t="shared" si="13"/>
        <v>396</v>
      </c>
      <c r="L103" s="46">
        <f t="shared" si="10"/>
        <v>27.720000000000002</v>
      </c>
      <c r="M103" s="46">
        <f t="shared" si="11"/>
        <v>423.72</v>
      </c>
      <c r="N103" s="46">
        <v>27.72</v>
      </c>
      <c r="O103" s="29">
        <f t="shared" si="12"/>
        <v>423.72</v>
      </c>
      <c r="P103" s="88">
        <v>423.75</v>
      </c>
      <c r="Q103" s="91"/>
      <c r="R103" s="55"/>
      <c r="S103" s="49"/>
      <c r="T103" s="49"/>
    </row>
    <row r="104" spans="1:22" x14ac:dyDescent="0.4">
      <c r="A104" s="85">
        <v>100</v>
      </c>
      <c r="B104" s="4" t="s">
        <v>3879</v>
      </c>
      <c r="C104" s="3" t="s">
        <v>3792</v>
      </c>
      <c r="D104" s="4" t="s">
        <v>2735</v>
      </c>
      <c r="E104" s="5" t="str">
        <f>VLOOKUP(D104,[1]type3!C$1:D$65536,2,0)</f>
        <v>หสม.เอช แอนด์ พี การ์เด้น</v>
      </c>
      <c r="F104" s="5" t="str">
        <f>VLOOKUP(E104,[1]type3!D$1:E$65536,2,0)</f>
        <v>167/2 ถ.มหาราช ต.ปากน้ำ อ.เมืองกระบี่ จ.กระบี่</v>
      </c>
      <c r="G104" s="46" t="s">
        <v>61</v>
      </c>
      <c r="H104" s="10">
        <v>956</v>
      </c>
      <c r="I104" s="86">
        <v>66.92</v>
      </c>
      <c r="J104" s="87">
        <v>0</v>
      </c>
      <c r="K104" s="46">
        <f t="shared" si="13"/>
        <v>0</v>
      </c>
      <c r="L104" s="46">
        <f t="shared" si="10"/>
        <v>0</v>
      </c>
      <c r="M104" s="46">
        <f t="shared" si="11"/>
        <v>0</v>
      </c>
      <c r="N104" s="46">
        <v>66.92</v>
      </c>
      <c r="O104" s="29">
        <f t="shared" si="12"/>
        <v>1022.92</v>
      </c>
      <c r="P104" s="88">
        <v>6052</v>
      </c>
      <c r="Q104" s="91"/>
      <c r="R104" s="55"/>
      <c r="U104" s="52"/>
      <c r="V104" s="49"/>
    </row>
    <row r="105" spans="1:22" x14ac:dyDescent="0.4">
      <c r="A105" s="85">
        <v>101</v>
      </c>
      <c r="B105" s="4" t="s">
        <v>3879</v>
      </c>
      <c r="C105" s="3" t="s">
        <v>3793</v>
      </c>
      <c r="D105" s="4" t="s">
        <v>2735</v>
      </c>
      <c r="E105" s="5" t="str">
        <f>VLOOKUP(D105,[2]type3!C$1:D$65536,2,0)</f>
        <v>หสม.เอช แอนด์ พี การ์เด้น</v>
      </c>
      <c r="F105" s="5" t="str">
        <f>VLOOKUP(E105,[2]type3!D$1:E$65536,2,0)</f>
        <v>167/2 ถ.มหาราช ต.ปากน้ำ อ.เมืองกระบี่ จ.กระบี่</v>
      </c>
      <c r="G105" s="46" t="s">
        <v>3194</v>
      </c>
      <c r="H105" s="10">
        <v>956</v>
      </c>
      <c r="I105" s="86">
        <v>66.92</v>
      </c>
      <c r="J105" s="87">
        <v>0</v>
      </c>
      <c r="K105" s="46">
        <f t="shared" si="13"/>
        <v>0</v>
      </c>
      <c r="L105" s="46">
        <f t="shared" ref="L105:L110" si="14">K105*7%</f>
        <v>0</v>
      </c>
      <c r="M105" s="46">
        <f t="shared" ref="M105:M110" si="15">ROUNDUP(K105+L105,2)</f>
        <v>0</v>
      </c>
      <c r="N105" s="46">
        <v>66.92</v>
      </c>
      <c r="O105" s="29">
        <f t="shared" ref="O105:O110" si="16">SUM(H105+I105+M105)</f>
        <v>1022.92</v>
      </c>
      <c r="P105" s="88">
        <v>0</v>
      </c>
      <c r="Q105" s="91"/>
      <c r="R105" s="55"/>
      <c r="U105" s="52"/>
      <c r="V105" s="49"/>
    </row>
    <row r="106" spans="1:22" x14ac:dyDescent="0.4">
      <c r="A106" s="85">
        <v>102</v>
      </c>
      <c r="B106" s="4" t="s">
        <v>3879</v>
      </c>
      <c r="C106" s="3" t="s">
        <v>3794</v>
      </c>
      <c r="D106" s="4" t="s">
        <v>2735</v>
      </c>
      <c r="E106" s="5" t="str">
        <f>VLOOKUP(D106,[1]type3!C$1:D$65536,2,0)</f>
        <v>หสม.เอช แอนด์ พี การ์เด้น</v>
      </c>
      <c r="F106" s="5" t="str">
        <f>VLOOKUP(E106,[1]type3!D$1:E$65536,2,0)</f>
        <v>167/2 ถ.มหาราช ต.ปากน้ำ อ.เมืองกระบี่ จ.กระบี่</v>
      </c>
      <c r="G106" s="46" t="s">
        <v>3876</v>
      </c>
      <c r="H106" s="10">
        <v>764</v>
      </c>
      <c r="I106" s="86">
        <v>53.48</v>
      </c>
      <c r="J106" s="87">
        <v>0</v>
      </c>
      <c r="K106" s="46">
        <f t="shared" si="13"/>
        <v>0</v>
      </c>
      <c r="L106" s="46">
        <f t="shared" si="14"/>
        <v>0</v>
      </c>
      <c r="M106" s="46">
        <f t="shared" si="15"/>
        <v>0</v>
      </c>
      <c r="N106" s="46">
        <v>53.48</v>
      </c>
      <c r="O106" s="29">
        <f t="shared" si="16"/>
        <v>817.48</v>
      </c>
      <c r="P106" s="88">
        <v>0</v>
      </c>
      <c r="Q106" s="91"/>
      <c r="R106" s="55"/>
      <c r="U106" s="52"/>
      <c r="V106" s="49"/>
    </row>
    <row r="107" spans="1:22" x14ac:dyDescent="0.4">
      <c r="A107" s="85">
        <v>103</v>
      </c>
      <c r="B107" s="4" t="s">
        <v>3879</v>
      </c>
      <c r="C107" s="3" t="s">
        <v>3795</v>
      </c>
      <c r="D107" s="4" t="s">
        <v>2735</v>
      </c>
      <c r="E107" s="5" t="str">
        <f>VLOOKUP(D107,[1]type3!C$1:D$65536,2,0)</f>
        <v>หสม.เอช แอนด์ พี การ์เด้น</v>
      </c>
      <c r="F107" s="5" t="str">
        <f>VLOOKUP(E107,[2]type3!D$1:E$65536,2,0)</f>
        <v>167/2 ถ.มหาราช ต.ปากน้ำ อ.เมืองกระบี่ จ.กระบี่</v>
      </c>
      <c r="G107" s="46" t="s">
        <v>3877</v>
      </c>
      <c r="H107" s="10">
        <v>500</v>
      </c>
      <c r="I107" s="86">
        <v>35</v>
      </c>
      <c r="J107" s="87">
        <v>0</v>
      </c>
      <c r="K107" s="46">
        <f t="shared" si="13"/>
        <v>0</v>
      </c>
      <c r="L107" s="46">
        <f t="shared" si="14"/>
        <v>0</v>
      </c>
      <c r="M107" s="46">
        <f t="shared" si="15"/>
        <v>0</v>
      </c>
      <c r="N107" s="46">
        <v>35</v>
      </c>
      <c r="O107" s="29">
        <f t="shared" si="16"/>
        <v>535</v>
      </c>
      <c r="P107" s="88">
        <v>0</v>
      </c>
      <c r="Q107" s="91"/>
      <c r="R107" s="55"/>
      <c r="U107" s="52"/>
      <c r="V107" s="49"/>
    </row>
    <row r="108" spans="1:22" x14ac:dyDescent="0.4">
      <c r="A108" s="85">
        <v>104</v>
      </c>
      <c r="B108" s="4" t="s">
        <v>3879</v>
      </c>
      <c r="C108" s="3" t="s">
        <v>3796</v>
      </c>
      <c r="D108" s="4" t="s">
        <v>2735</v>
      </c>
      <c r="E108" s="5" t="str">
        <f>VLOOKUP(D108,[2]type3!C$1:D$65536,2,0)</f>
        <v>หสม.เอช แอนด์ พี การ์เด้น</v>
      </c>
      <c r="F108" s="5" t="str">
        <f>VLOOKUP(E108,[1]type3!D$1:E$65536,2,0)</f>
        <v>167/2 ถ.มหาราช ต.ปากน้ำ อ.เมืองกระบี่ จ.กระบี่</v>
      </c>
      <c r="G108" s="46" t="s">
        <v>3878</v>
      </c>
      <c r="H108" s="10">
        <v>876</v>
      </c>
      <c r="I108" s="86">
        <v>61.32</v>
      </c>
      <c r="J108" s="87">
        <v>0</v>
      </c>
      <c r="K108" s="46">
        <f t="shared" si="13"/>
        <v>0</v>
      </c>
      <c r="L108" s="46">
        <f t="shared" si="14"/>
        <v>0</v>
      </c>
      <c r="M108" s="46">
        <f t="shared" si="15"/>
        <v>0</v>
      </c>
      <c r="N108" s="46">
        <v>61.32</v>
      </c>
      <c r="O108" s="29">
        <f t="shared" si="16"/>
        <v>937.32</v>
      </c>
      <c r="P108" s="88">
        <v>0</v>
      </c>
      <c r="Q108" s="91"/>
      <c r="R108" s="55"/>
    </row>
    <row r="109" spans="1:22" x14ac:dyDescent="0.4">
      <c r="A109" s="85">
        <v>105</v>
      </c>
      <c r="B109" s="4" t="s">
        <v>3879</v>
      </c>
      <c r="C109" s="3" t="s">
        <v>3846</v>
      </c>
      <c r="D109" s="4" t="s">
        <v>2735</v>
      </c>
      <c r="E109" s="5" t="str">
        <f>VLOOKUP(D109,[1]type3!C$1:D$65536,2,0)</f>
        <v>หสม.เอช แอนด์ พี การ์เด้น</v>
      </c>
      <c r="F109" s="5" t="str">
        <f>VLOOKUP(E109,[2]type3!D$1:E$65536,2,0)</f>
        <v>167/2 ถ.มหาราช ต.ปากน้ำ อ.เมืองกระบี่ จ.กระบี่</v>
      </c>
      <c r="G109" s="46" t="s">
        <v>3855</v>
      </c>
      <c r="H109" s="10">
        <v>1128</v>
      </c>
      <c r="I109" s="86">
        <v>78.959999999999994</v>
      </c>
      <c r="J109" s="87">
        <v>0</v>
      </c>
      <c r="K109" s="46">
        <f t="shared" si="13"/>
        <v>0</v>
      </c>
      <c r="L109" s="46">
        <f t="shared" si="14"/>
        <v>0</v>
      </c>
      <c r="M109" s="46">
        <f t="shared" si="15"/>
        <v>0</v>
      </c>
      <c r="N109" s="46">
        <v>78.959999999999994</v>
      </c>
      <c r="O109" s="29">
        <f t="shared" si="16"/>
        <v>1206.96</v>
      </c>
      <c r="P109" s="88">
        <v>0</v>
      </c>
      <c r="Q109" s="91"/>
      <c r="R109" s="55"/>
    </row>
    <row r="110" spans="1:22" x14ac:dyDescent="0.4">
      <c r="A110" s="85">
        <v>106</v>
      </c>
      <c r="B110" s="4" t="s">
        <v>3879</v>
      </c>
      <c r="C110" s="3" t="s">
        <v>3880</v>
      </c>
      <c r="D110" s="4" t="s">
        <v>2735</v>
      </c>
      <c r="E110" s="5" t="str">
        <f>VLOOKUP(D110,[2]type3!C$1:D$65536,2,0)</f>
        <v>หสม.เอช แอนด์ พี การ์เด้น</v>
      </c>
      <c r="F110" s="5" t="str">
        <f>VLOOKUP(E110,[1]type3!D$1:E$65536,2,0)</f>
        <v>167/2 ถ.มหาราช ต.ปากน้ำ อ.เมืองกระบี่ จ.กระบี่</v>
      </c>
      <c r="G110" s="46" t="s">
        <v>3856</v>
      </c>
      <c r="H110" s="10">
        <v>476</v>
      </c>
      <c r="I110" s="86">
        <v>33.32</v>
      </c>
      <c r="J110" s="87">
        <v>0</v>
      </c>
      <c r="K110" s="46">
        <f t="shared" si="13"/>
        <v>0</v>
      </c>
      <c r="L110" s="46">
        <f t="shared" si="14"/>
        <v>0</v>
      </c>
      <c r="M110" s="46">
        <f t="shared" si="15"/>
        <v>0</v>
      </c>
      <c r="N110" s="46">
        <v>33.32</v>
      </c>
      <c r="O110" s="29">
        <f t="shared" si="16"/>
        <v>509.32</v>
      </c>
      <c r="P110" s="88">
        <v>0</v>
      </c>
      <c r="Q110" s="91"/>
      <c r="R110" s="55"/>
      <c r="S110" s="52">
        <f>SUM(N102:N110)</f>
        <v>437.35999999999996</v>
      </c>
      <c r="T110" s="52">
        <f>SUM(O102:O110)</f>
        <v>6685.36</v>
      </c>
      <c r="U110" s="52">
        <f>SUM(P102:P110)</f>
        <v>6685.5</v>
      </c>
      <c r="V110" s="49">
        <v>6685.5</v>
      </c>
    </row>
    <row r="111" spans="1:22" ht="21" customHeight="1" thickBot="1" x14ac:dyDescent="0.45">
      <c r="A111" s="63"/>
      <c r="B111" s="64"/>
      <c r="C111" s="65"/>
      <c r="D111" s="64"/>
      <c r="E111" s="67" t="s">
        <v>3345</v>
      </c>
      <c r="F111" s="71"/>
      <c r="G111" s="106"/>
      <c r="H111" s="106"/>
      <c r="I111" s="106"/>
      <c r="J111" s="108"/>
      <c r="K111" s="106"/>
      <c r="L111" s="106"/>
      <c r="M111" s="106"/>
      <c r="N111" s="137">
        <f>SUM(N5:N110)</f>
        <v>5487.4399999999987</v>
      </c>
      <c r="O111" s="138">
        <f>SUM(O5:O110)</f>
        <v>83879.440000000017</v>
      </c>
      <c r="P111" s="139">
        <f>SUM(P5:P110)</f>
        <v>83890.159999999989</v>
      </c>
      <c r="Q111" s="95"/>
      <c r="R111" s="55"/>
      <c r="S111" s="135">
        <f>SUM(S6+S7+S8+S24+S39+S48+S75+S87+S88+S92+S93+S94+S99+S101+S110)</f>
        <v>5487.44</v>
      </c>
      <c r="T111" s="136">
        <f>SUM(T6+T7+T8+T24+T39+T48+T75+T87+T88+T92+T93+T94+T95+T99+T101+T110)</f>
        <v>83879.439999999988</v>
      </c>
      <c r="U111" s="134">
        <f>SUM(U6+U7+U8+U24+U39+U48+U75+U87+U88+U92+U93+U94+U95+U99+U101+U110)</f>
        <v>83890.159999999989</v>
      </c>
      <c r="V111" s="49">
        <f>SUM(V6+V7+V8+V24+V39+V48+V75+V87+V88+V92+V93+V94+V95+V99+V101+V110)</f>
        <v>83890.159999999989</v>
      </c>
    </row>
    <row r="112" spans="1:22" ht="25" thickTop="1" x14ac:dyDescent="0.4">
      <c r="A112" s="63"/>
      <c r="B112" s="64"/>
      <c r="C112" s="65"/>
      <c r="D112" s="64"/>
      <c r="E112" s="67"/>
      <c r="F112" s="67"/>
      <c r="G112" s="97"/>
      <c r="H112" s="97"/>
      <c r="I112" s="97"/>
      <c r="J112" s="98"/>
      <c r="K112" s="97"/>
      <c r="L112" s="97"/>
      <c r="M112" s="97"/>
      <c r="N112" s="97"/>
      <c r="O112" s="97"/>
      <c r="P112" s="97"/>
      <c r="Q112" s="96"/>
      <c r="R112" s="55"/>
      <c r="S112" s="49"/>
      <c r="T112" s="49"/>
      <c r="U112" s="54"/>
    </row>
    <row r="113" spans="1:21" x14ac:dyDescent="0.4">
      <c r="A113" s="63"/>
      <c r="B113" s="64"/>
      <c r="C113" s="78"/>
      <c r="D113" s="187"/>
      <c r="E113" s="187"/>
      <c r="F113" s="187"/>
      <c r="G113" s="187"/>
      <c r="H113" s="187"/>
      <c r="I113" s="49"/>
      <c r="J113" s="94"/>
      <c r="K113" s="49"/>
      <c r="L113" s="49"/>
      <c r="M113" s="49"/>
      <c r="N113" s="49"/>
      <c r="O113" s="99"/>
      <c r="P113" s="99"/>
      <c r="Q113" s="95"/>
      <c r="R113" s="55"/>
      <c r="S113" s="53"/>
      <c r="T113" s="53"/>
    </row>
    <row r="114" spans="1:21" x14ac:dyDescent="0.4">
      <c r="A114" s="63"/>
      <c r="B114" s="64"/>
      <c r="C114" s="65"/>
      <c r="D114" s="64"/>
      <c r="E114" s="71"/>
      <c r="F114" s="71"/>
      <c r="G114" s="49"/>
      <c r="H114" s="49"/>
      <c r="I114" s="49"/>
      <c r="J114" s="94"/>
      <c r="K114" s="49"/>
      <c r="L114" s="49"/>
      <c r="M114" s="49"/>
      <c r="N114" s="49"/>
      <c r="O114" s="49"/>
      <c r="P114" s="49"/>
      <c r="Q114" s="100"/>
      <c r="R114" s="55"/>
      <c r="S114" s="49"/>
      <c r="T114" s="49"/>
    </row>
    <row r="115" spans="1:21" x14ac:dyDescent="0.4">
      <c r="J115" s="101"/>
      <c r="K115" s="101"/>
      <c r="L115" s="101"/>
      <c r="M115" s="101"/>
      <c r="N115" s="101"/>
      <c r="O115" s="101"/>
      <c r="P115" s="101"/>
      <c r="Q115" s="102"/>
      <c r="R115" s="55"/>
      <c r="S115" s="53"/>
      <c r="T115" s="53"/>
    </row>
    <row r="116" spans="1:21" x14ac:dyDescent="0.4">
      <c r="R116" s="55"/>
      <c r="S116" s="49"/>
      <c r="T116" s="49"/>
    </row>
    <row r="117" spans="1:21" x14ac:dyDescent="0.4">
      <c r="R117" s="55"/>
      <c r="S117" s="53"/>
      <c r="T117" s="53"/>
    </row>
    <row r="118" spans="1:21" x14ac:dyDescent="0.4">
      <c r="R118" s="55"/>
      <c r="S118" s="49"/>
      <c r="T118" s="49"/>
    </row>
    <row r="119" spans="1:21" x14ac:dyDescent="0.4">
      <c r="R119" s="55"/>
      <c r="S119" s="53"/>
      <c r="T119" s="53"/>
    </row>
    <row r="120" spans="1:21" x14ac:dyDescent="0.4">
      <c r="R120" s="55"/>
      <c r="S120" s="49"/>
      <c r="T120" s="49"/>
    </row>
    <row r="121" spans="1:21" x14ac:dyDescent="0.4">
      <c r="R121" s="55"/>
      <c r="S121" s="53"/>
      <c r="T121" s="53"/>
    </row>
    <row r="122" spans="1:21" x14ac:dyDescent="0.4">
      <c r="R122" s="55"/>
      <c r="S122" s="49"/>
      <c r="T122" s="49"/>
    </row>
    <row r="123" spans="1:21" x14ac:dyDescent="0.4">
      <c r="R123" s="55"/>
      <c r="S123" s="53"/>
      <c r="T123" s="53"/>
    </row>
    <row r="124" spans="1:21" x14ac:dyDescent="0.4">
      <c r="R124" s="55"/>
      <c r="S124" s="49"/>
      <c r="T124" s="49"/>
    </row>
    <row r="125" spans="1:21" x14ac:dyDescent="0.4">
      <c r="R125" s="55"/>
      <c r="S125" s="53"/>
      <c r="T125" s="53"/>
      <c r="U125" s="54"/>
    </row>
    <row r="126" spans="1:21" x14ac:dyDescent="0.4">
      <c r="R126" s="55"/>
      <c r="S126" s="49"/>
      <c r="T126" s="49"/>
    </row>
    <row r="127" spans="1:21" x14ac:dyDescent="0.4">
      <c r="R127" s="55"/>
      <c r="S127" s="53"/>
      <c r="T127" s="53"/>
    </row>
    <row r="128" spans="1:21" x14ac:dyDescent="0.4">
      <c r="R128" s="55"/>
      <c r="S128" s="49"/>
      <c r="T128" s="49"/>
    </row>
    <row r="129" spans="18:20" x14ac:dyDescent="0.4">
      <c r="R129" s="55"/>
      <c r="S129" s="53"/>
      <c r="T129" s="53"/>
    </row>
    <row r="130" spans="18:20" x14ac:dyDescent="0.4">
      <c r="R130" s="55"/>
      <c r="S130" s="49"/>
      <c r="T130" s="49"/>
    </row>
    <row r="131" spans="18:20" x14ac:dyDescent="0.4">
      <c r="R131" s="55"/>
      <c r="S131" s="53"/>
      <c r="T131" s="53"/>
    </row>
    <row r="132" spans="18:20" x14ac:dyDescent="0.4">
      <c r="R132" s="55"/>
      <c r="S132" s="49"/>
      <c r="T132" s="49"/>
    </row>
    <row r="133" spans="18:20" x14ac:dyDescent="0.4">
      <c r="R133" s="55"/>
      <c r="S133" s="53"/>
      <c r="T133" s="53"/>
    </row>
    <row r="134" spans="18:20" x14ac:dyDescent="0.4">
      <c r="R134" s="55"/>
      <c r="S134" s="49"/>
      <c r="T134" s="49"/>
    </row>
    <row r="135" spans="18:20" x14ac:dyDescent="0.4">
      <c r="R135" s="55"/>
      <c r="S135" s="53"/>
      <c r="T135" s="53"/>
    </row>
    <row r="136" spans="18:20" x14ac:dyDescent="0.4">
      <c r="R136" s="55"/>
      <c r="S136" s="49"/>
      <c r="T136" s="49"/>
    </row>
    <row r="137" spans="18:20" x14ac:dyDescent="0.4">
      <c r="R137" s="55"/>
      <c r="S137" s="53"/>
      <c r="T137" s="53"/>
    </row>
    <row r="138" spans="18:20" x14ac:dyDescent="0.4">
      <c r="R138" s="55"/>
      <c r="S138" s="49"/>
      <c r="T138" s="49"/>
    </row>
    <row r="139" spans="18:20" x14ac:dyDescent="0.4">
      <c r="R139" s="55"/>
      <c r="S139" s="53"/>
      <c r="T139" s="53"/>
    </row>
    <row r="140" spans="18:20" x14ac:dyDescent="0.4">
      <c r="R140" s="55"/>
      <c r="S140" s="49"/>
      <c r="T140" s="49"/>
    </row>
    <row r="141" spans="18:20" x14ac:dyDescent="0.4">
      <c r="R141" s="55"/>
      <c r="S141" s="53"/>
      <c r="T141" s="53"/>
    </row>
    <row r="142" spans="18:20" x14ac:dyDescent="0.4">
      <c r="R142" s="55"/>
      <c r="S142" s="53"/>
      <c r="T142" s="53"/>
    </row>
    <row r="143" spans="18:20" x14ac:dyDescent="0.4">
      <c r="R143" s="55"/>
      <c r="S143" s="49"/>
      <c r="T143" s="49"/>
    </row>
    <row r="144" spans="18:20" x14ac:dyDescent="0.4">
      <c r="R144" s="55"/>
      <c r="S144" s="53"/>
      <c r="T144" s="53"/>
    </row>
    <row r="145" spans="18:22" x14ac:dyDescent="0.4">
      <c r="R145" s="55"/>
      <c r="S145" s="49"/>
      <c r="T145" s="49"/>
    </row>
    <row r="146" spans="18:22" x14ac:dyDescent="0.4">
      <c r="R146" s="55"/>
      <c r="S146" s="53"/>
      <c r="T146" s="53"/>
    </row>
    <row r="147" spans="18:22" x14ac:dyDescent="0.4">
      <c r="R147" s="55"/>
      <c r="S147" s="49"/>
      <c r="T147" s="49"/>
    </row>
    <row r="148" spans="18:22" x14ac:dyDescent="0.4">
      <c r="R148" s="55"/>
      <c r="S148" s="53"/>
      <c r="T148" s="53"/>
    </row>
    <row r="149" spans="18:22" x14ac:dyDescent="0.4">
      <c r="R149" s="55"/>
      <c r="S149" s="49"/>
      <c r="T149" s="49"/>
    </row>
    <row r="150" spans="18:22" x14ac:dyDescent="0.4">
      <c r="R150" s="55"/>
      <c r="S150" s="49"/>
      <c r="T150" s="49"/>
      <c r="U150" s="49"/>
      <c r="V150" s="49"/>
    </row>
    <row r="151" spans="18:22" x14ac:dyDescent="0.4">
      <c r="S151" s="49"/>
      <c r="T151" s="49"/>
    </row>
    <row r="152" spans="18:22" x14ac:dyDescent="0.4">
      <c r="S152" s="53"/>
      <c r="T152" s="53"/>
    </row>
    <row r="153" spans="18:22" x14ac:dyDescent="0.4">
      <c r="S153" s="49"/>
      <c r="T153" s="49"/>
    </row>
    <row r="154" spans="18:22" x14ac:dyDescent="0.4">
      <c r="S154" s="53"/>
      <c r="T154" s="53"/>
    </row>
    <row r="155" spans="18:22" x14ac:dyDescent="0.4">
      <c r="S155" s="49"/>
      <c r="T155" s="49"/>
    </row>
    <row r="156" spans="18:22" x14ac:dyDescent="0.4">
      <c r="S156" s="53"/>
      <c r="T156" s="53"/>
    </row>
    <row r="157" spans="18:22" x14ac:dyDescent="0.4">
      <c r="S157" s="49"/>
      <c r="T157" s="49"/>
    </row>
    <row r="158" spans="18:22" x14ac:dyDescent="0.4">
      <c r="S158" s="53"/>
      <c r="T158" s="53"/>
    </row>
    <row r="159" spans="18:22" x14ac:dyDescent="0.4">
      <c r="S159" s="49"/>
      <c r="T159" s="49"/>
    </row>
    <row r="160" spans="18:22" x14ac:dyDescent="0.4">
      <c r="S160" s="53"/>
      <c r="T160" s="53"/>
    </row>
    <row r="161" spans="19:22" x14ac:dyDescent="0.4">
      <c r="S161" s="49"/>
      <c r="T161" s="49"/>
    </row>
    <row r="162" spans="19:22" x14ac:dyDescent="0.4">
      <c r="S162" s="53"/>
      <c r="T162" s="53"/>
    </row>
    <row r="163" spans="19:22" x14ac:dyDescent="0.4">
      <c r="S163" s="49"/>
      <c r="T163" s="49"/>
      <c r="U163" s="49"/>
      <c r="V163" s="49"/>
    </row>
    <row r="164" spans="19:22" x14ac:dyDescent="0.4">
      <c r="S164" s="105"/>
      <c r="T164" s="105"/>
      <c r="U164" s="24"/>
      <c r="V164" s="24"/>
    </row>
    <row r="165" spans="19:22" x14ac:dyDescent="0.4">
      <c r="S165" s="49"/>
      <c r="T165" s="49"/>
      <c r="U165" s="54"/>
      <c r="V165" s="24"/>
    </row>
    <row r="166" spans="19:22" x14ac:dyDescent="0.4">
      <c r="S166" s="49"/>
      <c r="T166" s="49"/>
    </row>
  </sheetData>
  <mergeCells count="19">
    <mergeCell ref="U3:U4"/>
    <mergeCell ref="V3:V4"/>
    <mergeCell ref="D113:H113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" right="0" top="0" bottom="0" header="0.31496062992125984" footer="0.31496062992125984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2017-06-16T08:58:29Z</cp:lastPrinted>
  <dcterms:created xsi:type="dcterms:W3CDTF">2017-03-29T02:52:56Z</dcterms:created>
  <dcterms:modified xsi:type="dcterms:W3CDTF">2021-04-13T04:17:16Z</dcterms:modified>
</cp:coreProperties>
</file>