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83461202-B62A-CF44-8F8C-9CE7412A3D94}" xr6:coauthVersionLast="46" xr6:coauthVersionMax="46" xr10:uidLastSave="{00000000-0000-0000-0000-000000000000}"/>
  <bookViews>
    <workbookView xWindow="7320" yWindow="500" windowWidth="50140" windowHeight="28300" activeTab="2" xr2:uid="{00000000-000D-0000-FFFF-FFFF00000000}"/>
  </bookViews>
  <sheets>
    <sheet name="ทะเบียนคุมใบแจ้งหนี้ประเภท 2" sheetId="11" r:id="rId1"/>
    <sheet name="ทะเบียนคุมใบแจ้งหนี้ประเภท 3" sheetId="5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'ทะเบียนคุมใบแจ้งหนี้ประเภท 2'!$A$4:$N$964</definedName>
    <definedName name="_xlnm._FilterDatabase" localSheetId="1" hidden="1">'ทะเบียนคุมใบแจ้งหนี้ประเภท 3'!$A$4:$AE$4</definedName>
    <definedName name="_xlnm._FilterDatabase" localSheetId="2" hidden="1">'ทะเบียนคุมใบเสร็จประเภท 2'!$A$4:$R$33</definedName>
    <definedName name="_xlnm._FilterDatabase" localSheetId="3" hidden="1">'ทะเบียนคุมใบเสร็จประเภท 3'!$A$4:$S$9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6" l="1"/>
  <c r="P30" i="6"/>
  <c r="P29" i="6"/>
  <c r="P28" i="6"/>
  <c r="P27" i="6"/>
  <c r="P26" i="6"/>
  <c r="U31" i="6"/>
  <c r="U27" i="6"/>
  <c r="U28" i="6"/>
  <c r="U29" i="6"/>
  <c r="U30" i="6"/>
  <c r="U26" i="6"/>
  <c r="P23" i="6"/>
  <c r="P22" i="6"/>
  <c r="P21" i="6"/>
  <c r="P20" i="6"/>
  <c r="P19" i="6"/>
  <c r="U23" i="6"/>
  <c r="U22" i="6"/>
  <c r="U21" i="6"/>
  <c r="U20" i="6"/>
  <c r="U19" i="6"/>
  <c r="U17" i="6"/>
  <c r="U12" i="6"/>
  <c r="U13" i="6"/>
  <c r="U14" i="6"/>
  <c r="U15" i="6"/>
  <c r="U16" i="6"/>
  <c r="U11" i="6"/>
  <c r="P11" i="6"/>
  <c r="P17" i="6"/>
  <c r="P16" i="6"/>
  <c r="P15" i="6"/>
  <c r="P14" i="6"/>
  <c r="P13" i="6"/>
  <c r="P12" i="6"/>
  <c r="T13" i="6"/>
  <c r="T14" i="6"/>
  <c r="T15" i="6" s="1"/>
  <c r="T16" i="6" s="1"/>
  <c r="T17" i="6" s="1"/>
  <c r="T12" i="6"/>
  <c r="T11" i="6"/>
  <c r="H5" i="11"/>
  <c r="M7" i="7"/>
  <c r="M6" i="7"/>
  <c r="M5" i="7"/>
  <c r="M10" i="6"/>
  <c r="N33" i="6"/>
  <c r="K23" i="6"/>
  <c r="L23" i="6" s="1"/>
  <c r="O23" i="6" s="1"/>
  <c r="K22" i="6"/>
  <c r="L22" i="6" s="1"/>
  <c r="O22" i="6" s="1"/>
  <c r="K21" i="6"/>
  <c r="L21" i="6" s="1"/>
  <c r="O21" i="6" s="1"/>
  <c r="K20" i="6"/>
  <c r="L20" i="6" s="1"/>
  <c r="K17" i="6"/>
  <c r="L17" i="6" s="1"/>
  <c r="K16" i="6"/>
  <c r="L16" i="6" s="1"/>
  <c r="K15" i="6"/>
  <c r="L15" i="6" s="1"/>
  <c r="O15" i="6" s="1"/>
  <c r="K14" i="6"/>
  <c r="L14" i="6" s="1"/>
  <c r="K13" i="6"/>
  <c r="L13" i="6" s="1"/>
  <c r="K12" i="6"/>
  <c r="L12" i="6" s="1"/>
  <c r="O12" i="6" s="1"/>
  <c r="K18" i="6"/>
  <c r="L18" i="6" s="1"/>
  <c r="M8" i="6"/>
  <c r="M7" i="6"/>
  <c r="M6" i="6"/>
  <c r="M5" i="6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5" i="5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G963" i="11"/>
  <c r="K5" i="11"/>
  <c r="L5" i="11" s="1"/>
  <c r="K6" i="11"/>
  <c r="L6" i="11" s="1"/>
  <c r="O282" i="5"/>
  <c r="M647" i="11"/>
  <c r="N647" i="11" s="1"/>
  <c r="G282" i="5"/>
  <c r="K281" i="5"/>
  <c r="K280" i="5"/>
  <c r="K279" i="5"/>
  <c r="L279" i="5"/>
  <c r="K278" i="5"/>
  <c r="K277" i="5"/>
  <c r="L277" i="5" s="1"/>
  <c r="K276" i="5"/>
  <c r="K275" i="5"/>
  <c r="L275" i="5" s="1"/>
  <c r="M275" i="5"/>
  <c r="N275" i="5" s="1"/>
  <c r="K274" i="5"/>
  <c r="L274" i="5" s="1"/>
  <c r="K273" i="5"/>
  <c r="L273" i="5" s="1"/>
  <c r="K272" i="5"/>
  <c r="L272" i="5" s="1"/>
  <c r="M272" i="5" s="1"/>
  <c r="N272" i="5" s="1"/>
  <c r="K271" i="5"/>
  <c r="K270" i="5"/>
  <c r="L270" i="5" s="1"/>
  <c r="M270" i="5" s="1"/>
  <c r="N270" i="5" s="1"/>
  <c r="K269" i="5"/>
  <c r="L269" i="5" s="1"/>
  <c r="K268" i="5"/>
  <c r="K267" i="5"/>
  <c r="L267" i="5" s="1"/>
  <c r="M267" i="5" s="1"/>
  <c r="N267" i="5" s="1"/>
  <c r="K266" i="5"/>
  <c r="K265" i="5"/>
  <c r="L265" i="5"/>
  <c r="M265" i="5"/>
  <c r="N265" i="5" s="1"/>
  <c r="K264" i="5"/>
  <c r="K263" i="5"/>
  <c r="K262" i="5"/>
  <c r="L262" i="5" s="1"/>
  <c r="K261" i="5"/>
  <c r="L261" i="5" s="1"/>
  <c r="K260" i="5"/>
  <c r="L260" i="5"/>
  <c r="K259" i="5"/>
  <c r="K258" i="5"/>
  <c r="K257" i="5"/>
  <c r="K256" i="5"/>
  <c r="K255" i="5"/>
  <c r="L255" i="5" s="1"/>
  <c r="K254" i="5"/>
  <c r="L254" i="5"/>
  <c r="K253" i="5"/>
  <c r="L253" i="5" s="1"/>
  <c r="K252" i="5"/>
  <c r="K251" i="5"/>
  <c r="L251" i="5" s="1"/>
  <c r="K250" i="5"/>
  <c r="L250" i="5" s="1"/>
  <c r="M250" i="5" s="1"/>
  <c r="N250" i="5" s="1"/>
  <c r="K249" i="5"/>
  <c r="K248" i="5"/>
  <c r="K247" i="5"/>
  <c r="K246" i="5"/>
  <c r="K245" i="5"/>
  <c r="K244" i="5"/>
  <c r="K243" i="5"/>
  <c r="L243" i="5" s="1"/>
  <c r="M243" i="5" s="1"/>
  <c r="N243" i="5" s="1"/>
  <c r="K242" i="5"/>
  <c r="L242" i="5" s="1"/>
  <c r="M242" i="5" s="1"/>
  <c r="N242" i="5" s="1"/>
  <c r="K241" i="5"/>
  <c r="L241" i="5"/>
  <c r="M241" i="5"/>
  <c r="N241" i="5" s="1"/>
  <c r="K240" i="5"/>
  <c r="L240" i="5" s="1"/>
  <c r="M240" i="5" s="1"/>
  <c r="N240" i="5" s="1"/>
  <c r="K239" i="5"/>
  <c r="L239" i="5" s="1"/>
  <c r="K238" i="5"/>
  <c r="L238" i="5" s="1"/>
  <c r="M238" i="5" s="1"/>
  <c r="N238" i="5" s="1"/>
  <c r="K237" i="5"/>
  <c r="L237" i="5" s="1"/>
  <c r="K236" i="5"/>
  <c r="L236" i="5"/>
  <c r="K235" i="5"/>
  <c r="L235" i="5" s="1"/>
  <c r="K234" i="5"/>
  <c r="K233" i="5"/>
  <c r="L233" i="5" s="1"/>
  <c r="K232" i="5"/>
  <c r="L232" i="5" s="1"/>
  <c r="K231" i="5"/>
  <c r="L231" i="5"/>
  <c r="M231" i="5" s="1"/>
  <c r="N231" i="5" s="1"/>
  <c r="K230" i="5"/>
  <c r="L230" i="5"/>
  <c r="K229" i="5"/>
  <c r="L229" i="5"/>
  <c r="K228" i="5"/>
  <c r="L228" i="5" s="1"/>
  <c r="K227" i="5"/>
  <c r="L227" i="5" s="1"/>
  <c r="M227" i="5" s="1"/>
  <c r="N227" i="5" s="1"/>
  <c r="K226" i="5"/>
  <c r="K225" i="5"/>
  <c r="L225" i="5" s="1"/>
  <c r="K224" i="5"/>
  <c r="L224" i="5" s="1"/>
  <c r="K223" i="5"/>
  <c r="L223" i="5" s="1"/>
  <c r="M223" i="5" s="1"/>
  <c r="N223" i="5" s="1"/>
  <c r="K222" i="5"/>
  <c r="L222" i="5" s="1"/>
  <c r="M222" i="5" s="1"/>
  <c r="N222" i="5" s="1"/>
  <c r="K221" i="5"/>
  <c r="K220" i="5"/>
  <c r="L220" i="5" s="1"/>
  <c r="K219" i="5"/>
  <c r="K218" i="5"/>
  <c r="L218" i="5" s="1"/>
  <c r="K217" i="5"/>
  <c r="L217" i="5" s="1"/>
  <c r="K216" i="5"/>
  <c r="M216" i="5" s="1"/>
  <c r="N216" i="5" s="1"/>
  <c r="L216" i="5"/>
  <c r="K215" i="5"/>
  <c r="L215" i="5" s="1"/>
  <c r="K214" i="5"/>
  <c r="K213" i="5"/>
  <c r="L213" i="5" s="1"/>
  <c r="K212" i="5"/>
  <c r="K211" i="5"/>
  <c r="L211" i="5" s="1"/>
  <c r="K210" i="5"/>
  <c r="L210" i="5" s="1"/>
  <c r="K209" i="5"/>
  <c r="L209" i="5" s="1"/>
  <c r="K208" i="5"/>
  <c r="L208" i="5" s="1"/>
  <c r="K207" i="5"/>
  <c r="K206" i="5"/>
  <c r="K205" i="5"/>
  <c r="L205" i="5" s="1"/>
  <c r="K204" i="5"/>
  <c r="L204" i="5" s="1"/>
  <c r="K203" i="5"/>
  <c r="L203" i="5" s="1"/>
  <c r="K202" i="5"/>
  <c r="L202" i="5" s="1"/>
  <c r="K201" i="5"/>
  <c r="L201" i="5"/>
  <c r="K200" i="5"/>
  <c r="K199" i="5"/>
  <c r="K198" i="5"/>
  <c r="L198" i="5"/>
  <c r="M198" i="5" s="1"/>
  <c r="N198" i="5" s="1"/>
  <c r="K197" i="5"/>
  <c r="L197" i="5" s="1"/>
  <c r="K196" i="5"/>
  <c r="L196" i="5"/>
  <c r="K195" i="5"/>
  <c r="K194" i="5"/>
  <c r="L194" i="5" s="1"/>
  <c r="K193" i="5"/>
  <c r="K192" i="5"/>
  <c r="L192" i="5" s="1"/>
  <c r="K191" i="5"/>
  <c r="L191" i="5" s="1"/>
  <c r="M191" i="5" s="1"/>
  <c r="N191" i="5" s="1"/>
  <c r="K190" i="5"/>
  <c r="L190" i="5" s="1"/>
  <c r="K189" i="5"/>
  <c r="M189" i="5" s="1"/>
  <c r="N189" i="5" s="1"/>
  <c r="L189" i="5"/>
  <c r="K188" i="5"/>
  <c r="K187" i="5"/>
  <c r="L187" i="5" s="1"/>
  <c r="K186" i="5"/>
  <c r="L186" i="5"/>
  <c r="K185" i="5"/>
  <c r="L185" i="5"/>
  <c r="M185" i="5" s="1"/>
  <c r="N185" i="5" s="1"/>
  <c r="K184" i="5"/>
  <c r="K183" i="5"/>
  <c r="L183" i="5" s="1"/>
  <c r="K182" i="5"/>
  <c r="K181" i="5"/>
  <c r="L181" i="5"/>
  <c r="M181" i="5" s="1"/>
  <c r="N181" i="5" s="1"/>
  <c r="K180" i="5"/>
  <c r="K179" i="5"/>
  <c r="K178" i="5"/>
  <c r="L178" i="5" s="1"/>
  <c r="K177" i="5"/>
  <c r="L177" i="5" s="1"/>
  <c r="M177" i="5" s="1"/>
  <c r="N177" i="5" s="1"/>
  <c r="K176" i="5"/>
  <c r="L176" i="5" s="1"/>
  <c r="M176" i="5" s="1"/>
  <c r="N176" i="5" s="1"/>
  <c r="K175" i="5"/>
  <c r="L175" i="5" s="1"/>
  <c r="K174" i="5"/>
  <c r="K173" i="5"/>
  <c r="L173" i="5" s="1"/>
  <c r="K172" i="5"/>
  <c r="K171" i="5"/>
  <c r="L171" i="5"/>
  <c r="K170" i="5"/>
  <c r="K169" i="5"/>
  <c r="K168" i="5"/>
  <c r="K167" i="5"/>
  <c r="L167" i="5" s="1"/>
  <c r="K166" i="5"/>
  <c r="K165" i="5"/>
  <c r="K164" i="5"/>
  <c r="L164" i="5"/>
  <c r="K163" i="5"/>
  <c r="L163" i="5"/>
  <c r="K162" i="5"/>
  <c r="L162" i="5"/>
  <c r="M162" i="5" s="1"/>
  <c r="N162" i="5" s="1"/>
  <c r="K161" i="5"/>
  <c r="K160" i="5"/>
  <c r="L160" i="5" s="1"/>
  <c r="K159" i="5"/>
  <c r="L159" i="5" s="1"/>
  <c r="K158" i="5"/>
  <c r="L158" i="5"/>
  <c r="M158" i="5" s="1"/>
  <c r="N158" i="5" s="1"/>
  <c r="K157" i="5"/>
  <c r="L157" i="5"/>
  <c r="M157" i="5" s="1"/>
  <c r="N157" i="5" s="1"/>
  <c r="K156" i="5"/>
  <c r="L156" i="5"/>
  <c r="M156" i="5" s="1"/>
  <c r="N156" i="5" s="1"/>
  <c r="K155" i="5"/>
  <c r="L155" i="5"/>
  <c r="M155" i="5" s="1"/>
  <c r="N155" i="5" s="1"/>
  <c r="K154" i="5"/>
  <c r="L154" i="5"/>
  <c r="K153" i="5"/>
  <c r="L153" i="5" s="1"/>
  <c r="K152" i="5"/>
  <c r="L152" i="5" s="1"/>
  <c r="M152" i="5" s="1"/>
  <c r="N152" i="5" s="1"/>
  <c r="K151" i="5"/>
  <c r="K150" i="5"/>
  <c r="L150" i="5" s="1"/>
  <c r="K149" i="5"/>
  <c r="K148" i="5"/>
  <c r="K147" i="5"/>
  <c r="K146" i="5"/>
  <c r="K145" i="5"/>
  <c r="L145" i="5" s="1"/>
  <c r="K144" i="5"/>
  <c r="L144" i="5" s="1"/>
  <c r="K143" i="5"/>
  <c r="L143" i="5"/>
  <c r="K142" i="5"/>
  <c r="L142" i="5" s="1"/>
  <c r="K141" i="5"/>
  <c r="L141" i="5"/>
  <c r="K140" i="5"/>
  <c r="L140" i="5" s="1"/>
  <c r="K139" i="5"/>
  <c r="L139" i="5" s="1"/>
  <c r="K138" i="5"/>
  <c r="L138" i="5" s="1"/>
  <c r="K137" i="5"/>
  <c r="L137" i="5" s="1"/>
  <c r="K136" i="5"/>
  <c r="K135" i="5"/>
  <c r="L135" i="5" s="1"/>
  <c r="K134" i="5"/>
  <c r="L134" i="5"/>
  <c r="K133" i="5"/>
  <c r="K132" i="5"/>
  <c r="L132" i="5" s="1"/>
  <c r="M132" i="5" s="1"/>
  <c r="N132" i="5" s="1"/>
  <c r="K131" i="5"/>
  <c r="L131" i="5" s="1"/>
  <c r="K130" i="5"/>
  <c r="L130" i="5" s="1"/>
  <c r="K129" i="5"/>
  <c r="L129" i="5" s="1"/>
  <c r="M129" i="5" s="1"/>
  <c r="N129" i="5" s="1"/>
  <c r="K128" i="5"/>
  <c r="L128" i="5" s="1"/>
  <c r="K127" i="5"/>
  <c r="L127" i="5" s="1"/>
  <c r="K126" i="5"/>
  <c r="K125" i="5"/>
  <c r="L125" i="5" s="1"/>
  <c r="K124" i="5"/>
  <c r="K123" i="5"/>
  <c r="K122" i="5"/>
  <c r="K121" i="5"/>
  <c r="L121" i="5"/>
  <c r="K120" i="5"/>
  <c r="K119" i="5"/>
  <c r="L119" i="5" s="1"/>
  <c r="K118" i="5"/>
  <c r="L118" i="5"/>
  <c r="K117" i="5"/>
  <c r="K116" i="5"/>
  <c r="K115" i="5"/>
  <c r="L115" i="5" s="1"/>
  <c r="K114" i="5"/>
  <c r="K113" i="5"/>
  <c r="L113" i="5" s="1"/>
  <c r="K112" i="5"/>
  <c r="L112" i="5" s="1"/>
  <c r="M112" i="5" s="1"/>
  <c r="N112" i="5" s="1"/>
  <c r="K111" i="5"/>
  <c r="L111" i="5" s="1"/>
  <c r="M111" i="5" s="1"/>
  <c r="N111" i="5" s="1"/>
  <c r="K110" i="5"/>
  <c r="L110" i="5" s="1"/>
  <c r="K109" i="5"/>
  <c r="K108" i="5"/>
  <c r="L108" i="5" s="1"/>
  <c r="K107" i="5"/>
  <c r="K106" i="5"/>
  <c r="K105" i="5"/>
  <c r="L105" i="5" s="1"/>
  <c r="K104" i="5"/>
  <c r="L104" i="5" s="1"/>
  <c r="K103" i="5"/>
  <c r="L103" i="5" s="1"/>
  <c r="K102" i="5"/>
  <c r="M102" i="5" s="1"/>
  <c r="N102" i="5" s="1"/>
  <c r="L102" i="5"/>
  <c r="K101" i="5"/>
  <c r="K100" i="5"/>
  <c r="K99" i="5"/>
  <c r="L99" i="5" s="1"/>
  <c r="K98" i="5"/>
  <c r="L98" i="5" s="1"/>
  <c r="K97" i="5"/>
  <c r="L97" i="5" s="1"/>
  <c r="K96" i="5"/>
  <c r="L96" i="5" s="1"/>
  <c r="K95" i="5"/>
  <c r="L95" i="5" s="1"/>
  <c r="M95" i="5" s="1"/>
  <c r="N95" i="5" s="1"/>
  <c r="K94" i="5"/>
  <c r="K93" i="5"/>
  <c r="K92" i="5"/>
  <c r="K91" i="5"/>
  <c r="L91" i="5"/>
  <c r="K90" i="5"/>
  <c r="K89" i="5"/>
  <c r="L89" i="5" s="1"/>
  <c r="K88" i="5"/>
  <c r="L88" i="5" s="1"/>
  <c r="K87" i="5"/>
  <c r="L87" i="5" s="1"/>
  <c r="M87" i="5" s="1"/>
  <c r="N87" i="5" s="1"/>
  <c r="K86" i="5"/>
  <c r="L86" i="5" s="1"/>
  <c r="M86" i="5" s="1"/>
  <c r="N86" i="5" s="1"/>
  <c r="K85" i="5"/>
  <c r="L85" i="5" s="1"/>
  <c r="K84" i="5"/>
  <c r="L84" i="5"/>
  <c r="K83" i="5"/>
  <c r="L83" i="5" s="1"/>
  <c r="K82" i="5"/>
  <c r="K81" i="5"/>
  <c r="L81" i="5"/>
  <c r="M81" i="5" s="1"/>
  <c r="N81" i="5" s="1"/>
  <c r="K80" i="5"/>
  <c r="K79" i="5"/>
  <c r="L79" i="5" s="1"/>
  <c r="M79" i="5" s="1"/>
  <c r="N79" i="5" s="1"/>
  <c r="K78" i="5"/>
  <c r="L78" i="5" s="1"/>
  <c r="K77" i="5"/>
  <c r="K76" i="5"/>
  <c r="K75" i="5"/>
  <c r="K74" i="5"/>
  <c r="L74" i="5" s="1"/>
  <c r="K73" i="5"/>
  <c r="L73" i="5" s="1"/>
  <c r="K72" i="5"/>
  <c r="K71" i="5"/>
  <c r="K70" i="5"/>
  <c r="K69" i="5"/>
  <c r="K68" i="5"/>
  <c r="K67" i="5"/>
  <c r="K66" i="5"/>
  <c r="K65" i="5"/>
  <c r="L65" i="5" s="1"/>
  <c r="K64" i="5"/>
  <c r="K63" i="5"/>
  <c r="L63" i="5"/>
  <c r="M63" i="5" s="1"/>
  <c r="N63" i="5" s="1"/>
  <c r="K62" i="5"/>
  <c r="L62" i="5" s="1"/>
  <c r="K61" i="5"/>
  <c r="L61" i="5" s="1"/>
  <c r="K60" i="5"/>
  <c r="L60" i="5" s="1"/>
  <c r="K59" i="5"/>
  <c r="K58" i="5"/>
  <c r="L58" i="5" s="1"/>
  <c r="K57" i="5"/>
  <c r="L57" i="5" s="1"/>
  <c r="K56" i="5"/>
  <c r="K55" i="5"/>
  <c r="L55" i="5" s="1"/>
  <c r="K54" i="5"/>
  <c r="L54" i="5"/>
  <c r="K53" i="5"/>
  <c r="L53" i="5" s="1"/>
  <c r="K52" i="5"/>
  <c r="K51" i="5"/>
  <c r="K50" i="5"/>
  <c r="L50" i="5"/>
  <c r="K49" i="5"/>
  <c r="L49" i="5" s="1"/>
  <c r="K48" i="5"/>
  <c r="K47" i="5"/>
  <c r="L47" i="5" s="1"/>
  <c r="K46" i="5"/>
  <c r="K45" i="5"/>
  <c r="L45" i="5" s="1"/>
  <c r="K44" i="5"/>
  <c r="L44" i="5" s="1"/>
  <c r="K43" i="5"/>
  <c r="K42" i="5"/>
  <c r="K41" i="5"/>
  <c r="L41" i="5" s="1"/>
  <c r="K40" i="5"/>
  <c r="K39" i="5"/>
  <c r="L39" i="5" s="1"/>
  <c r="M39" i="5" s="1"/>
  <c r="N39" i="5" s="1"/>
  <c r="K38" i="5"/>
  <c r="L38" i="5" s="1"/>
  <c r="K37" i="5"/>
  <c r="L37" i="5" s="1"/>
  <c r="K36" i="5"/>
  <c r="L36" i="5" s="1"/>
  <c r="M36" i="5" s="1"/>
  <c r="N36" i="5" s="1"/>
  <c r="K35" i="5"/>
  <c r="K34" i="5"/>
  <c r="L34" i="5" s="1"/>
  <c r="M34" i="5" s="1"/>
  <c r="N34" i="5" s="1"/>
  <c r="K33" i="5"/>
  <c r="K32" i="5"/>
  <c r="L32" i="5" s="1"/>
  <c r="M32" i="5" s="1"/>
  <c r="N32" i="5" s="1"/>
  <c r="K31" i="5"/>
  <c r="K30" i="5"/>
  <c r="L30" i="5" s="1"/>
  <c r="M30" i="5" s="1"/>
  <c r="N30" i="5" s="1"/>
  <c r="K29" i="5"/>
  <c r="L29" i="5"/>
  <c r="K28" i="5"/>
  <c r="L28" i="5"/>
  <c r="M28" i="5" s="1"/>
  <c r="N28" i="5" s="1"/>
  <c r="K27" i="5"/>
  <c r="L27" i="5"/>
  <c r="K26" i="5"/>
  <c r="K25" i="5"/>
  <c r="K24" i="5"/>
  <c r="K23" i="5"/>
  <c r="L23" i="5" s="1"/>
  <c r="K22" i="5"/>
  <c r="L22" i="5" s="1"/>
  <c r="K21" i="5"/>
  <c r="L21" i="5" s="1"/>
  <c r="K20" i="5"/>
  <c r="K19" i="5"/>
  <c r="L19" i="5"/>
  <c r="K18" i="5"/>
  <c r="K17" i="5"/>
  <c r="K16" i="5"/>
  <c r="K15" i="5"/>
  <c r="K14" i="5"/>
  <c r="K13" i="5"/>
  <c r="L13" i="5" s="1"/>
  <c r="K12" i="5"/>
  <c r="K11" i="5"/>
  <c r="K10" i="5"/>
  <c r="K9" i="5"/>
  <c r="L9" i="5" s="1"/>
  <c r="M9" i="5" s="1"/>
  <c r="N9" i="5" s="1"/>
  <c r="K8" i="5"/>
  <c r="K7" i="5"/>
  <c r="K6" i="5"/>
  <c r="L6" i="5" s="1"/>
  <c r="K5" i="5"/>
  <c r="K910" i="11"/>
  <c r="L910" i="11"/>
  <c r="K236" i="11"/>
  <c r="K918" i="11"/>
  <c r="L918" i="11"/>
  <c r="K658" i="11"/>
  <c r="K231" i="11"/>
  <c r="K232" i="11"/>
  <c r="L232" i="11" s="1"/>
  <c r="K577" i="11"/>
  <c r="K578" i="11"/>
  <c r="K223" i="11"/>
  <c r="K230" i="11"/>
  <c r="K962" i="11"/>
  <c r="L962" i="11" s="1"/>
  <c r="K961" i="11"/>
  <c r="K960" i="11"/>
  <c r="L960" i="11"/>
  <c r="K959" i="11"/>
  <c r="L959" i="11"/>
  <c r="K958" i="11"/>
  <c r="L958" i="11" s="1"/>
  <c r="M958" i="11" s="1"/>
  <c r="N958" i="11" s="1"/>
  <c r="K957" i="11"/>
  <c r="K956" i="11"/>
  <c r="K955" i="11"/>
  <c r="L955" i="11" s="1"/>
  <c r="K954" i="11"/>
  <c r="L954" i="11" s="1"/>
  <c r="M954" i="11" s="1"/>
  <c r="N954" i="11" s="1"/>
  <c r="K953" i="11"/>
  <c r="K952" i="11"/>
  <c r="K951" i="11"/>
  <c r="L951" i="11" s="1"/>
  <c r="M951" i="11"/>
  <c r="K950" i="11"/>
  <c r="K949" i="11"/>
  <c r="K948" i="11"/>
  <c r="L948" i="11" s="1"/>
  <c r="K947" i="11"/>
  <c r="L947" i="11" s="1"/>
  <c r="K946" i="11"/>
  <c r="L946" i="11" s="1"/>
  <c r="K945" i="11"/>
  <c r="K944" i="11"/>
  <c r="L944" i="11" s="1"/>
  <c r="M944" i="11" s="1"/>
  <c r="N944" i="11" s="1"/>
  <c r="K943" i="11"/>
  <c r="K942" i="11"/>
  <c r="L942" i="11" s="1"/>
  <c r="K941" i="11"/>
  <c r="L941" i="11" s="1"/>
  <c r="K940" i="11"/>
  <c r="L940" i="11" s="1"/>
  <c r="K939" i="11"/>
  <c r="M939" i="11" s="1"/>
  <c r="N939" i="11" s="1"/>
  <c r="L939" i="11"/>
  <c r="K938" i="11"/>
  <c r="L938" i="11" s="1"/>
  <c r="K937" i="11"/>
  <c r="L937" i="11" s="1"/>
  <c r="K936" i="11"/>
  <c r="L936" i="11" s="1"/>
  <c r="K935" i="11"/>
  <c r="M935" i="11" s="1"/>
  <c r="N935" i="11" s="1"/>
  <c r="L935" i="11"/>
  <c r="K934" i="11"/>
  <c r="L934" i="11" s="1"/>
  <c r="K933" i="11"/>
  <c r="L933" i="11" s="1"/>
  <c r="K932" i="11"/>
  <c r="L932" i="11" s="1"/>
  <c r="K931" i="11"/>
  <c r="L931" i="11" s="1"/>
  <c r="K930" i="11"/>
  <c r="M930" i="11" s="1"/>
  <c r="N930" i="11" s="1"/>
  <c r="L930" i="11"/>
  <c r="K929" i="11"/>
  <c r="K928" i="11"/>
  <c r="L928" i="11"/>
  <c r="M928" i="11" s="1"/>
  <c r="N928" i="11" s="1"/>
  <c r="K927" i="11"/>
  <c r="K926" i="11"/>
  <c r="L926" i="11"/>
  <c r="M926" i="11" s="1"/>
  <c r="N926" i="11" s="1"/>
  <c r="K925" i="11"/>
  <c r="L925" i="11" s="1"/>
  <c r="M925" i="11" s="1"/>
  <c r="N925" i="11" s="1"/>
  <c r="K924" i="11"/>
  <c r="K923" i="11"/>
  <c r="L923" i="11" s="1"/>
  <c r="K922" i="11"/>
  <c r="L922" i="11" s="1"/>
  <c r="K921" i="11"/>
  <c r="K920" i="11"/>
  <c r="K919" i="11"/>
  <c r="K917" i="11"/>
  <c r="L917" i="11"/>
  <c r="K916" i="11"/>
  <c r="K915" i="11"/>
  <c r="L915" i="11"/>
  <c r="K914" i="11"/>
  <c r="L914" i="11"/>
  <c r="K913" i="11"/>
  <c r="L913" i="11" s="1"/>
  <c r="K912" i="11"/>
  <c r="K911" i="11"/>
  <c r="L911" i="11" s="1"/>
  <c r="K909" i="11"/>
  <c r="L909" i="11" s="1"/>
  <c r="K908" i="11"/>
  <c r="L908" i="11" s="1"/>
  <c r="K907" i="11"/>
  <c r="L907" i="11"/>
  <c r="K906" i="11"/>
  <c r="K905" i="11"/>
  <c r="L905" i="11" s="1"/>
  <c r="M905" i="11" s="1"/>
  <c r="N905" i="11" s="1"/>
  <c r="K904" i="11"/>
  <c r="K903" i="11"/>
  <c r="K902" i="11"/>
  <c r="K901" i="11"/>
  <c r="L901" i="11" s="1"/>
  <c r="K900" i="11"/>
  <c r="L900" i="11" s="1"/>
  <c r="K899" i="11"/>
  <c r="K898" i="11"/>
  <c r="L898" i="11" s="1"/>
  <c r="K897" i="11"/>
  <c r="K896" i="11"/>
  <c r="K895" i="11"/>
  <c r="K894" i="11"/>
  <c r="K893" i="11"/>
  <c r="L893" i="11" s="1"/>
  <c r="K892" i="11"/>
  <c r="L892" i="11"/>
  <c r="K891" i="11"/>
  <c r="K890" i="11"/>
  <c r="K889" i="11"/>
  <c r="L889" i="11"/>
  <c r="K888" i="11"/>
  <c r="K887" i="11"/>
  <c r="L887" i="11" s="1"/>
  <c r="K886" i="11"/>
  <c r="L886" i="11" s="1"/>
  <c r="K885" i="11"/>
  <c r="L885" i="11" s="1"/>
  <c r="M885" i="11" s="1"/>
  <c r="N885" i="11" s="1"/>
  <c r="K884" i="11"/>
  <c r="K883" i="11"/>
  <c r="L883" i="11" s="1"/>
  <c r="M883" i="11" s="1"/>
  <c r="N883" i="11" s="1"/>
  <c r="K882" i="11"/>
  <c r="L882" i="11"/>
  <c r="M882" i="11" s="1"/>
  <c r="N882" i="11" s="1"/>
  <c r="K881" i="11"/>
  <c r="L881" i="11"/>
  <c r="K880" i="11"/>
  <c r="K879" i="11"/>
  <c r="K878" i="11"/>
  <c r="K877" i="11"/>
  <c r="K876" i="11"/>
  <c r="K875" i="11"/>
  <c r="K874" i="11"/>
  <c r="L874" i="11"/>
  <c r="K873" i="11"/>
  <c r="L873" i="11"/>
  <c r="K872" i="11"/>
  <c r="L872" i="11"/>
  <c r="K871" i="11"/>
  <c r="L871" i="11" s="1"/>
  <c r="M871" i="11" s="1"/>
  <c r="N871" i="11" s="1"/>
  <c r="K870" i="11"/>
  <c r="L870" i="11"/>
  <c r="K869" i="11"/>
  <c r="L869" i="11" s="1"/>
  <c r="M869" i="11" s="1"/>
  <c r="N869" i="11" s="1"/>
  <c r="K868" i="11"/>
  <c r="L868" i="11" s="1"/>
  <c r="K867" i="11"/>
  <c r="L867" i="11" s="1"/>
  <c r="M867" i="11" s="1"/>
  <c r="N867" i="11" s="1"/>
  <c r="K866" i="11"/>
  <c r="L866" i="11" s="1"/>
  <c r="K865" i="11"/>
  <c r="L865" i="11" s="1"/>
  <c r="M865" i="11" s="1"/>
  <c r="N865" i="11" s="1"/>
  <c r="K864" i="11"/>
  <c r="K863" i="11"/>
  <c r="L863" i="11"/>
  <c r="K862" i="11"/>
  <c r="K861" i="11"/>
  <c r="K860" i="11"/>
  <c r="L860" i="11" s="1"/>
  <c r="K859" i="11"/>
  <c r="L859" i="11" s="1"/>
  <c r="K858" i="11"/>
  <c r="K857" i="11"/>
  <c r="L857" i="11" s="1"/>
  <c r="K856" i="11"/>
  <c r="L856" i="11"/>
  <c r="M856" i="11" s="1"/>
  <c r="N856" i="11" s="1"/>
  <c r="K855" i="11"/>
  <c r="K854" i="11"/>
  <c r="K853" i="11"/>
  <c r="L853" i="11" s="1"/>
  <c r="K852" i="11"/>
  <c r="L852" i="11" s="1"/>
  <c r="K851" i="11"/>
  <c r="K850" i="11"/>
  <c r="K849" i="11"/>
  <c r="K848" i="11"/>
  <c r="L848" i="11"/>
  <c r="K847" i="11"/>
  <c r="K846" i="11"/>
  <c r="K845" i="11"/>
  <c r="K844" i="11"/>
  <c r="L844" i="11"/>
  <c r="K843" i="11"/>
  <c r="K842" i="11"/>
  <c r="K841" i="11"/>
  <c r="L841" i="11"/>
  <c r="M841" i="11" s="1"/>
  <c r="N841" i="11" s="1"/>
  <c r="K840" i="11"/>
  <c r="K839" i="11"/>
  <c r="K838" i="11"/>
  <c r="L838" i="11" s="1"/>
  <c r="K837" i="11"/>
  <c r="K836" i="11"/>
  <c r="K835" i="11"/>
  <c r="L835" i="11"/>
  <c r="K834" i="11"/>
  <c r="K833" i="11"/>
  <c r="L833" i="11"/>
  <c r="M833" i="11" s="1"/>
  <c r="N833" i="11" s="1"/>
  <c r="K832" i="11"/>
  <c r="K831" i="11"/>
  <c r="L831" i="11"/>
  <c r="K830" i="11"/>
  <c r="L830" i="11" s="1"/>
  <c r="M830" i="11" s="1"/>
  <c r="N830" i="11" s="1"/>
  <c r="K829" i="11"/>
  <c r="K828" i="11"/>
  <c r="L828" i="11" s="1"/>
  <c r="K827" i="11"/>
  <c r="L827" i="11" s="1"/>
  <c r="K826" i="11"/>
  <c r="L826" i="11"/>
  <c r="K825" i="11"/>
  <c r="L825" i="11" s="1"/>
  <c r="K824" i="11"/>
  <c r="L824" i="11" s="1"/>
  <c r="M824" i="11"/>
  <c r="N824" i="11" s="1"/>
  <c r="K823" i="11"/>
  <c r="L823" i="11" s="1"/>
  <c r="K822" i="11"/>
  <c r="K821" i="11"/>
  <c r="L821" i="11" s="1"/>
  <c r="M821" i="11" s="1"/>
  <c r="N821" i="11" s="1"/>
  <c r="K820" i="11"/>
  <c r="L820" i="11" s="1"/>
  <c r="M820" i="11" s="1"/>
  <c r="N820" i="11" s="1"/>
  <c r="K819" i="11"/>
  <c r="L819" i="11" s="1"/>
  <c r="M819" i="11" s="1"/>
  <c r="N819" i="11" s="1"/>
  <c r="K818" i="11"/>
  <c r="K817" i="11"/>
  <c r="L817" i="11"/>
  <c r="M817" i="11" s="1"/>
  <c r="N817" i="11" s="1"/>
  <c r="K816" i="11"/>
  <c r="L816" i="11"/>
  <c r="M816" i="11" s="1"/>
  <c r="N816" i="11" s="1"/>
  <c r="K815" i="11"/>
  <c r="L815" i="11" s="1"/>
  <c r="K814" i="11"/>
  <c r="K813" i="11"/>
  <c r="L813" i="11" s="1"/>
  <c r="M813" i="11" s="1"/>
  <c r="N813" i="11" s="1"/>
  <c r="K812" i="11"/>
  <c r="K811" i="11"/>
  <c r="L811" i="11"/>
  <c r="M811" i="11" s="1"/>
  <c r="N811" i="11" s="1"/>
  <c r="K810" i="11"/>
  <c r="L810" i="11" s="1"/>
  <c r="K809" i="11"/>
  <c r="L809" i="11" s="1"/>
  <c r="M809" i="11" s="1"/>
  <c r="N809" i="11" s="1"/>
  <c r="K808" i="11"/>
  <c r="K807" i="11"/>
  <c r="K806" i="11"/>
  <c r="L806" i="11" s="1"/>
  <c r="K805" i="11"/>
  <c r="K804" i="11"/>
  <c r="L804" i="11" s="1"/>
  <c r="M804" i="11" s="1"/>
  <c r="N804" i="11" s="1"/>
  <c r="K803" i="11"/>
  <c r="K802" i="11"/>
  <c r="K801" i="11"/>
  <c r="K800" i="11"/>
  <c r="L800" i="11" s="1"/>
  <c r="K799" i="11"/>
  <c r="K798" i="11"/>
  <c r="L798" i="11" s="1"/>
  <c r="K797" i="11"/>
  <c r="L797" i="11" s="1"/>
  <c r="M797" i="11" s="1"/>
  <c r="N797" i="11" s="1"/>
  <c r="K796" i="11"/>
  <c r="M796" i="11" s="1"/>
  <c r="N796" i="11" s="1"/>
  <c r="L796" i="11"/>
  <c r="K795" i="11"/>
  <c r="K794" i="11"/>
  <c r="K793" i="11"/>
  <c r="L793" i="11"/>
  <c r="K792" i="11"/>
  <c r="L792" i="11" s="1"/>
  <c r="K791" i="11"/>
  <c r="L791" i="11" s="1"/>
  <c r="M791" i="11" s="1"/>
  <c r="N791" i="11" s="1"/>
  <c r="K790" i="11"/>
  <c r="L790" i="11"/>
  <c r="K789" i="11"/>
  <c r="K788" i="11"/>
  <c r="K787" i="11"/>
  <c r="K786" i="11"/>
  <c r="L786" i="11"/>
  <c r="M786" i="11" s="1"/>
  <c r="N786" i="11" s="1"/>
  <c r="K785" i="11"/>
  <c r="L785" i="11"/>
  <c r="M785" i="11" s="1"/>
  <c r="N785" i="11" s="1"/>
  <c r="K784" i="11"/>
  <c r="L784" i="11" s="1"/>
  <c r="M784" i="11"/>
  <c r="N784" i="11" s="1"/>
  <c r="K783" i="11"/>
  <c r="L783" i="11" s="1"/>
  <c r="M783" i="11" s="1"/>
  <c r="N783" i="11" s="1"/>
  <c r="K782" i="11"/>
  <c r="K781" i="11"/>
  <c r="L781" i="11" s="1"/>
  <c r="K780" i="11"/>
  <c r="L780" i="11" s="1"/>
  <c r="M780" i="11" s="1"/>
  <c r="N780" i="11" s="1"/>
  <c r="K779" i="11"/>
  <c r="L779" i="11" s="1"/>
  <c r="K778" i="11"/>
  <c r="K777" i="11"/>
  <c r="L777" i="11" s="1"/>
  <c r="K776" i="11"/>
  <c r="L776" i="11"/>
  <c r="K775" i="11"/>
  <c r="K774" i="11"/>
  <c r="K773" i="11"/>
  <c r="L773" i="11" s="1"/>
  <c r="K772" i="11"/>
  <c r="K771" i="11"/>
  <c r="L771" i="11" s="1"/>
  <c r="K770" i="11"/>
  <c r="L770" i="11" s="1"/>
  <c r="K769" i="11"/>
  <c r="L769" i="11" s="1"/>
  <c r="K768" i="11"/>
  <c r="L768" i="11" s="1"/>
  <c r="K767" i="11"/>
  <c r="L767" i="11" s="1"/>
  <c r="K766" i="11"/>
  <c r="K765" i="11"/>
  <c r="L765" i="11" s="1"/>
  <c r="K764" i="11"/>
  <c r="K763" i="11"/>
  <c r="K762" i="11"/>
  <c r="L762" i="11"/>
  <c r="M762" i="11" s="1"/>
  <c r="N762" i="11" s="1"/>
  <c r="K761" i="11"/>
  <c r="L761" i="11" s="1"/>
  <c r="K760" i="11"/>
  <c r="K759" i="11"/>
  <c r="L759" i="11" s="1"/>
  <c r="M759" i="11" s="1"/>
  <c r="N759" i="11" s="1"/>
  <c r="K758" i="11"/>
  <c r="L758" i="11" s="1"/>
  <c r="K757" i="11"/>
  <c r="L757" i="11" s="1"/>
  <c r="K756" i="11"/>
  <c r="L756" i="11"/>
  <c r="K755" i="11"/>
  <c r="K754" i="11"/>
  <c r="L754" i="11" s="1"/>
  <c r="M754" i="11" s="1"/>
  <c r="N754" i="11" s="1"/>
  <c r="K753" i="11"/>
  <c r="L753" i="11"/>
  <c r="M753" i="11" s="1"/>
  <c r="N753" i="11" s="1"/>
  <c r="K752" i="11"/>
  <c r="L752" i="11" s="1"/>
  <c r="K751" i="11"/>
  <c r="K750" i="11"/>
  <c r="K749" i="11"/>
  <c r="L749" i="11" s="1"/>
  <c r="M749" i="11" s="1"/>
  <c r="N749" i="11" s="1"/>
  <c r="K748" i="11"/>
  <c r="L748" i="11" s="1"/>
  <c r="K747" i="11"/>
  <c r="L747" i="11" s="1"/>
  <c r="M747" i="11" s="1"/>
  <c r="N747" i="11" s="1"/>
  <c r="K746" i="11"/>
  <c r="M746" i="11" s="1"/>
  <c r="N746" i="11" s="1"/>
  <c r="L746" i="11"/>
  <c r="K745" i="11"/>
  <c r="K744" i="11"/>
  <c r="L744" i="11" s="1"/>
  <c r="K743" i="11"/>
  <c r="L743" i="11" s="1"/>
  <c r="M743" i="11" s="1"/>
  <c r="N743" i="11" s="1"/>
  <c r="K742" i="11"/>
  <c r="K741" i="11"/>
  <c r="L741" i="11"/>
  <c r="K740" i="11"/>
  <c r="M740" i="11" s="1"/>
  <c r="N740" i="11" s="1"/>
  <c r="L740" i="11"/>
  <c r="K739" i="11"/>
  <c r="L739" i="11"/>
  <c r="M739" i="11" s="1"/>
  <c r="N739" i="11" s="1"/>
  <c r="K738" i="11"/>
  <c r="L738" i="11" s="1"/>
  <c r="K737" i="11"/>
  <c r="L737" i="11"/>
  <c r="K736" i="11"/>
  <c r="K735" i="11"/>
  <c r="K734" i="11"/>
  <c r="K733" i="11"/>
  <c r="L733" i="11"/>
  <c r="M733" i="11" s="1"/>
  <c r="N733" i="11" s="1"/>
  <c r="K732" i="11"/>
  <c r="K731" i="11"/>
  <c r="L731" i="11" s="1"/>
  <c r="K730" i="11"/>
  <c r="K729" i="11"/>
  <c r="K728" i="11"/>
  <c r="L728" i="11"/>
  <c r="K727" i="11"/>
  <c r="L727" i="11"/>
  <c r="M727" i="11" s="1"/>
  <c r="N727" i="11" s="1"/>
  <c r="K726" i="11"/>
  <c r="K725" i="11"/>
  <c r="L725" i="11" s="1"/>
  <c r="K724" i="11"/>
  <c r="L724" i="11" s="1"/>
  <c r="K723" i="11"/>
  <c r="K722" i="11"/>
  <c r="K721" i="11"/>
  <c r="L721" i="11" s="1"/>
  <c r="K720" i="11"/>
  <c r="K719" i="11"/>
  <c r="K718" i="11"/>
  <c r="K717" i="11"/>
  <c r="L717" i="11"/>
  <c r="M717" i="11" s="1"/>
  <c r="N717" i="11" s="1"/>
  <c r="K716" i="11"/>
  <c r="L716" i="11" s="1"/>
  <c r="K715" i="11"/>
  <c r="L715" i="11" s="1"/>
  <c r="K714" i="11"/>
  <c r="K713" i="11"/>
  <c r="L713" i="11"/>
  <c r="K712" i="11"/>
  <c r="K711" i="11"/>
  <c r="K710" i="11"/>
  <c r="M710" i="11" s="1"/>
  <c r="N710" i="11" s="1"/>
  <c r="L710" i="11"/>
  <c r="K709" i="11"/>
  <c r="L709" i="11" s="1"/>
  <c r="K708" i="11"/>
  <c r="L708" i="11" s="1"/>
  <c r="M708" i="11" s="1"/>
  <c r="N708" i="11" s="1"/>
  <c r="K707" i="11"/>
  <c r="K706" i="11"/>
  <c r="K705" i="11"/>
  <c r="L705" i="11" s="1"/>
  <c r="K704" i="11"/>
  <c r="L704" i="11"/>
  <c r="K703" i="11"/>
  <c r="K702" i="11"/>
  <c r="K701" i="11"/>
  <c r="L701" i="11" s="1"/>
  <c r="K700" i="11"/>
  <c r="L700" i="11" s="1"/>
  <c r="K699" i="11"/>
  <c r="K698" i="11"/>
  <c r="L698" i="11"/>
  <c r="M698" i="11" s="1"/>
  <c r="N698" i="11" s="1"/>
  <c r="K697" i="11"/>
  <c r="K696" i="11"/>
  <c r="K695" i="11"/>
  <c r="K694" i="11"/>
  <c r="L694" i="11"/>
  <c r="K693" i="11"/>
  <c r="L693" i="11"/>
  <c r="K692" i="11"/>
  <c r="L692" i="11" s="1"/>
  <c r="M692" i="11" s="1"/>
  <c r="N692" i="11" s="1"/>
  <c r="K691" i="11"/>
  <c r="L691" i="11" s="1"/>
  <c r="K690" i="11"/>
  <c r="L690" i="11" s="1"/>
  <c r="K689" i="11"/>
  <c r="K688" i="11"/>
  <c r="L688" i="11" s="1"/>
  <c r="K687" i="11"/>
  <c r="K686" i="11"/>
  <c r="K685" i="11"/>
  <c r="K684" i="11"/>
  <c r="L684" i="11"/>
  <c r="K683" i="11"/>
  <c r="L683" i="11" s="1"/>
  <c r="K682" i="11"/>
  <c r="L682" i="11" s="1"/>
  <c r="M682" i="11" s="1"/>
  <c r="N682" i="11" s="1"/>
  <c r="K681" i="11"/>
  <c r="K680" i="11"/>
  <c r="L680" i="11" s="1"/>
  <c r="K679" i="11"/>
  <c r="K678" i="11"/>
  <c r="K677" i="11"/>
  <c r="L677" i="11"/>
  <c r="K676" i="11"/>
  <c r="K675" i="11"/>
  <c r="K674" i="11"/>
  <c r="K673" i="11"/>
  <c r="L673" i="11" s="1"/>
  <c r="K672" i="11"/>
  <c r="L672" i="11"/>
  <c r="K671" i="11"/>
  <c r="K670" i="11"/>
  <c r="L670" i="11" s="1"/>
  <c r="K669" i="11"/>
  <c r="L669" i="11" s="1"/>
  <c r="M669" i="11" s="1"/>
  <c r="N669" i="11"/>
  <c r="K668" i="11"/>
  <c r="K667" i="11"/>
  <c r="L667" i="11" s="1"/>
  <c r="K666" i="11"/>
  <c r="L666" i="11" s="1"/>
  <c r="K665" i="11"/>
  <c r="K664" i="11"/>
  <c r="K663" i="11"/>
  <c r="L663" i="11"/>
  <c r="K662" i="11"/>
  <c r="K661" i="11"/>
  <c r="L661" i="11" s="1"/>
  <c r="K660" i="11"/>
  <c r="K659" i="11"/>
  <c r="K657" i="11"/>
  <c r="K656" i="11"/>
  <c r="L656" i="11" s="1"/>
  <c r="M656" i="11" s="1"/>
  <c r="N656" i="11" s="1"/>
  <c r="K655" i="11"/>
  <c r="L655" i="11" s="1"/>
  <c r="M655" i="11" s="1"/>
  <c r="N655" i="11" s="1"/>
  <c r="K654" i="11"/>
  <c r="L654" i="11"/>
  <c r="K653" i="11"/>
  <c r="K652" i="11"/>
  <c r="K651" i="11"/>
  <c r="L651" i="11" s="1"/>
  <c r="M651" i="11" s="1"/>
  <c r="N651" i="11" s="1"/>
  <c r="K650" i="11"/>
  <c r="L650" i="11" s="1"/>
  <c r="K649" i="11"/>
  <c r="K648" i="11"/>
  <c r="L648" i="11" s="1"/>
  <c r="K646" i="11"/>
  <c r="K645" i="11"/>
  <c r="L645" i="11" s="1"/>
  <c r="K644" i="11"/>
  <c r="L644" i="11" s="1"/>
  <c r="M644" i="11" s="1"/>
  <c r="N644" i="11"/>
  <c r="K643" i="11"/>
  <c r="M643" i="11" s="1"/>
  <c r="N643" i="11" s="1"/>
  <c r="L643" i="11"/>
  <c r="K642" i="11"/>
  <c r="L642" i="11" s="1"/>
  <c r="K641" i="11"/>
  <c r="L641" i="11" s="1"/>
  <c r="K640" i="11"/>
  <c r="L640" i="11" s="1"/>
  <c r="M640" i="11" s="1"/>
  <c r="N640" i="11" s="1"/>
  <c r="K639" i="11"/>
  <c r="K638" i="11"/>
  <c r="K637" i="11"/>
  <c r="L637" i="11"/>
  <c r="K636" i="11"/>
  <c r="L636" i="11" s="1"/>
  <c r="K635" i="11"/>
  <c r="K634" i="11"/>
  <c r="L634" i="11" s="1"/>
  <c r="K633" i="11"/>
  <c r="K632" i="11"/>
  <c r="K631" i="11"/>
  <c r="L631" i="11" s="1"/>
  <c r="M631" i="11" s="1"/>
  <c r="N631" i="11" s="1"/>
  <c r="K630" i="11"/>
  <c r="K629" i="11"/>
  <c r="L629" i="11" s="1"/>
  <c r="K628" i="11"/>
  <c r="L628" i="11" s="1"/>
  <c r="K627" i="11"/>
  <c r="K626" i="11"/>
  <c r="L626" i="11"/>
  <c r="M626" i="11" s="1"/>
  <c r="N626" i="11" s="1"/>
  <c r="K625" i="11"/>
  <c r="L625" i="11"/>
  <c r="K624" i="11"/>
  <c r="L624" i="11" s="1"/>
  <c r="M624" i="11" s="1"/>
  <c r="N624" i="11" s="1"/>
  <c r="K623" i="11"/>
  <c r="K622" i="11"/>
  <c r="K621" i="11"/>
  <c r="L621" i="11" s="1"/>
  <c r="M621" i="11" s="1"/>
  <c r="N621" i="11" s="1"/>
  <c r="K620" i="11"/>
  <c r="L620" i="11" s="1"/>
  <c r="K619" i="11"/>
  <c r="L619" i="11" s="1"/>
  <c r="K618" i="11"/>
  <c r="K617" i="11"/>
  <c r="L617" i="11" s="1"/>
  <c r="K616" i="11"/>
  <c r="L616" i="11" s="1"/>
  <c r="K615" i="11"/>
  <c r="L615" i="11"/>
  <c r="K614" i="11"/>
  <c r="L614" i="11"/>
  <c r="M614" i="11" s="1"/>
  <c r="N614" i="11" s="1"/>
  <c r="K613" i="11"/>
  <c r="L613" i="11" s="1"/>
  <c r="M613" i="11" s="1"/>
  <c r="N613" i="11" s="1"/>
  <c r="K612" i="11"/>
  <c r="L612" i="11"/>
  <c r="M612" i="11" s="1"/>
  <c r="N612" i="11" s="1"/>
  <c r="K611" i="11"/>
  <c r="K610" i="11"/>
  <c r="K609" i="11"/>
  <c r="L609" i="11"/>
  <c r="M609" i="11" s="1"/>
  <c r="N609" i="11" s="1"/>
  <c r="K608" i="11"/>
  <c r="L608" i="11"/>
  <c r="M608" i="11" s="1"/>
  <c r="N608" i="11" s="1"/>
  <c r="K607" i="11"/>
  <c r="L607" i="11"/>
  <c r="K606" i="11"/>
  <c r="K605" i="11"/>
  <c r="L605" i="11" s="1"/>
  <c r="M605" i="11" s="1"/>
  <c r="N605" i="11"/>
  <c r="K604" i="11"/>
  <c r="L604" i="11" s="1"/>
  <c r="K603" i="11"/>
  <c r="L603" i="11"/>
  <c r="K602" i="11"/>
  <c r="M602" i="11" s="1"/>
  <c r="N602" i="11" s="1"/>
  <c r="L602" i="11"/>
  <c r="K601" i="11"/>
  <c r="K600" i="11"/>
  <c r="L600" i="11" s="1"/>
  <c r="K599" i="11"/>
  <c r="L599" i="11"/>
  <c r="K598" i="11"/>
  <c r="K597" i="11"/>
  <c r="L597" i="11"/>
  <c r="K596" i="11"/>
  <c r="K595" i="11"/>
  <c r="L595" i="11" s="1"/>
  <c r="M595" i="11" s="1"/>
  <c r="N595" i="11" s="1"/>
  <c r="K594" i="11"/>
  <c r="L594" i="11"/>
  <c r="K593" i="11"/>
  <c r="L593" i="11"/>
  <c r="K592" i="11"/>
  <c r="K591" i="11"/>
  <c r="L591" i="11" s="1"/>
  <c r="M591" i="11" s="1"/>
  <c r="N591" i="11" s="1"/>
  <c r="K590" i="11"/>
  <c r="L590" i="11"/>
  <c r="K589" i="11"/>
  <c r="L589" i="11" s="1"/>
  <c r="K588" i="11"/>
  <c r="L588" i="11"/>
  <c r="M588" i="11" s="1"/>
  <c r="N588" i="11" s="1"/>
  <c r="K587" i="11"/>
  <c r="K586" i="11"/>
  <c r="K585" i="11"/>
  <c r="L585" i="11" s="1"/>
  <c r="K584" i="11"/>
  <c r="L584" i="11" s="1"/>
  <c r="M584" i="11" s="1"/>
  <c r="N584" i="11" s="1"/>
  <c r="K583" i="11"/>
  <c r="K582" i="11"/>
  <c r="L582" i="11" s="1"/>
  <c r="M582" i="11" s="1"/>
  <c r="N582" i="11" s="1"/>
  <c r="K581" i="11"/>
  <c r="L581" i="11" s="1"/>
  <c r="K580" i="11"/>
  <c r="L580" i="11" s="1"/>
  <c r="K579" i="11"/>
  <c r="L579" i="11" s="1"/>
  <c r="K576" i="11"/>
  <c r="L576" i="11" s="1"/>
  <c r="K575" i="11"/>
  <c r="L575" i="11" s="1"/>
  <c r="K574" i="11"/>
  <c r="L574" i="11"/>
  <c r="M574" i="11" s="1"/>
  <c r="N574" i="11" s="1"/>
  <c r="K573" i="11"/>
  <c r="L573" i="11" s="1"/>
  <c r="K572" i="11"/>
  <c r="L572" i="11" s="1"/>
  <c r="M572" i="11" s="1"/>
  <c r="N572" i="11" s="1"/>
  <c r="K571" i="11"/>
  <c r="L571" i="11" s="1"/>
  <c r="K570" i="11"/>
  <c r="L570" i="11" s="1"/>
  <c r="K569" i="11"/>
  <c r="L569" i="11" s="1"/>
  <c r="K568" i="11"/>
  <c r="K567" i="11"/>
  <c r="L567" i="11"/>
  <c r="K566" i="11"/>
  <c r="L566" i="11" s="1"/>
  <c r="K565" i="11"/>
  <c r="L565" i="11" s="1"/>
  <c r="K564" i="11"/>
  <c r="K563" i="11"/>
  <c r="K562" i="11"/>
  <c r="L562" i="11"/>
  <c r="M562" i="11" s="1"/>
  <c r="N562" i="11" s="1"/>
  <c r="K561" i="11"/>
  <c r="L561" i="11"/>
  <c r="M561" i="11" s="1"/>
  <c r="N561" i="11" s="1"/>
  <c r="K560" i="11"/>
  <c r="L560" i="11"/>
  <c r="K559" i="11"/>
  <c r="K558" i="11"/>
  <c r="L558" i="11"/>
  <c r="K557" i="11"/>
  <c r="L557" i="11"/>
  <c r="M557" i="11" s="1"/>
  <c r="N557" i="11" s="1"/>
  <c r="K556" i="11"/>
  <c r="K555" i="11"/>
  <c r="K554" i="11"/>
  <c r="L554" i="11" s="1"/>
  <c r="M554" i="11" s="1"/>
  <c r="N554" i="11" s="1"/>
  <c r="K553" i="11"/>
  <c r="K552" i="11"/>
  <c r="L552" i="11" s="1"/>
  <c r="K551" i="11"/>
  <c r="K550" i="11"/>
  <c r="L550" i="11" s="1"/>
  <c r="K549" i="11"/>
  <c r="L549" i="11" s="1"/>
  <c r="K548" i="11"/>
  <c r="L548" i="11" s="1"/>
  <c r="M548" i="11" s="1"/>
  <c r="N548" i="11" s="1"/>
  <c r="K547" i="11"/>
  <c r="K546" i="11"/>
  <c r="L546" i="11" s="1"/>
  <c r="K545" i="11"/>
  <c r="L545" i="11" s="1"/>
  <c r="M545" i="11" s="1"/>
  <c r="N545" i="11" s="1"/>
  <c r="K544" i="11"/>
  <c r="K543" i="11"/>
  <c r="L543" i="11" s="1"/>
  <c r="K542" i="11"/>
  <c r="K541" i="11"/>
  <c r="K540" i="11"/>
  <c r="K539" i="11"/>
  <c r="L539" i="11" s="1"/>
  <c r="M539" i="11" s="1"/>
  <c r="N539" i="11" s="1"/>
  <c r="K538" i="11"/>
  <c r="L538" i="11" s="1"/>
  <c r="K537" i="11"/>
  <c r="K536" i="11"/>
  <c r="L536" i="11" s="1"/>
  <c r="K535" i="11"/>
  <c r="K534" i="11"/>
  <c r="K533" i="11"/>
  <c r="K532" i="11"/>
  <c r="L532" i="11"/>
  <c r="K531" i="11"/>
  <c r="K530" i="11"/>
  <c r="L530" i="11" s="1"/>
  <c r="M530" i="11"/>
  <c r="N530" i="11" s="1"/>
  <c r="K529" i="11"/>
  <c r="K528" i="11"/>
  <c r="L528" i="11" s="1"/>
  <c r="K527" i="11"/>
  <c r="L527" i="11" s="1"/>
  <c r="K526" i="11"/>
  <c r="L526" i="11" s="1"/>
  <c r="K525" i="11"/>
  <c r="K524" i="11"/>
  <c r="L524" i="11"/>
  <c r="K523" i="11"/>
  <c r="L523" i="11" s="1"/>
  <c r="M523" i="11" s="1"/>
  <c r="N523" i="11" s="1"/>
  <c r="K522" i="11"/>
  <c r="L522" i="11"/>
  <c r="K521" i="11"/>
  <c r="K520" i="11"/>
  <c r="L520" i="11" s="1"/>
  <c r="K519" i="11"/>
  <c r="K518" i="11"/>
  <c r="L518" i="11"/>
  <c r="K517" i="11"/>
  <c r="L517" i="11"/>
  <c r="K516" i="11"/>
  <c r="L516" i="11"/>
  <c r="M516" i="11" s="1"/>
  <c r="N516" i="11" s="1"/>
  <c r="K515" i="11"/>
  <c r="K514" i="11"/>
  <c r="L514" i="11" s="1"/>
  <c r="K513" i="11"/>
  <c r="L513" i="11" s="1"/>
  <c r="K512" i="11"/>
  <c r="K511" i="11"/>
  <c r="K510" i="11"/>
  <c r="L510" i="11"/>
  <c r="M510" i="11" s="1"/>
  <c r="N510" i="11" s="1"/>
  <c r="K509" i="11"/>
  <c r="K508" i="11"/>
  <c r="L508" i="11" s="1"/>
  <c r="K507" i="11"/>
  <c r="L507" i="11" s="1"/>
  <c r="K506" i="11"/>
  <c r="L506" i="11" s="1"/>
  <c r="K505" i="11"/>
  <c r="L505" i="11" s="1"/>
  <c r="K504" i="11"/>
  <c r="L504" i="11" s="1"/>
  <c r="M504" i="11" s="1"/>
  <c r="N504" i="11" s="1"/>
  <c r="K503" i="11"/>
  <c r="L503" i="11" s="1"/>
  <c r="M503" i="11" s="1"/>
  <c r="N503" i="11" s="1"/>
  <c r="K502" i="11"/>
  <c r="L502" i="11" s="1"/>
  <c r="K501" i="11"/>
  <c r="K500" i="11"/>
  <c r="L500" i="11" s="1"/>
  <c r="K499" i="11"/>
  <c r="K498" i="11"/>
  <c r="L498" i="11" s="1"/>
  <c r="K497" i="11"/>
  <c r="L497" i="11"/>
  <c r="K496" i="11"/>
  <c r="K495" i="11"/>
  <c r="K494" i="11"/>
  <c r="K493" i="11"/>
  <c r="L493" i="11" s="1"/>
  <c r="M493" i="11" s="1"/>
  <c r="N493" i="11" s="1"/>
  <c r="K492" i="11"/>
  <c r="K491" i="11"/>
  <c r="L491" i="11" s="1"/>
  <c r="K490" i="11"/>
  <c r="L490" i="11" s="1"/>
  <c r="M490" i="11"/>
  <c r="N490" i="11" s="1"/>
  <c r="K489" i="11"/>
  <c r="L489" i="11" s="1"/>
  <c r="M489" i="11" s="1"/>
  <c r="N489" i="11" s="1"/>
  <c r="K488" i="11"/>
  <c r="L488" i="11" s="1"/>
  <c r="K487" i="11"/>
  <c r="L487" i="11" s="1"/>
  <c r="K486" i="11"/>
  <c r="K485" i="11"/>
  <c r="K484" i="11"/>
  <c r="K483" i="11"/>
  <c r="K482" i="11"/>
  <c r="L482" i="11" s="1"/>
  <c r="M482" i="11" s="1"/>
  <c r="N482" i="11" s="1"/>
  <c r="K481" i="11"/>
  <c r="L481" i="11" s="1"/>
  <c r="K480" i="11"/>
  <c r="K479" i="11"/>
  <c r="K478" i="11"/>
  <c r="L478" i="11" s="1"/>
  <c r="M478" i="11" s="1"/>
  <c r="N478" i="11" s="1"/>
  <c r="K477" i="11"/>
  <c r="L477" i="11"/>
  <c r="K476" i="11"/>
  <c r="K475" i="11"/>
  <c r="L475" i="11" s="1"/>
  <c r="K474" i="11"/>
  <c r="L474" i="11" s="1"/>
  <c r="K473" i="11"/>
  <c r="K472" i="11"/>
  <c r="L472" i="11" s="1"/>
  <c r="K471" i="11"/>
  <c r="K470" i="11"/>
  <c r="K469" i="11"/>
  <c r="L469" i="11" s="1"/>
  <c r="K468" i="11"/>
  <c r="K467" i="11"/>
  <c r="K466" i="11"/>
  <c r="L466" i="11"/>
  <c r="K465" i="11"/>
  <c r="L465" i="11" s="1"/>
  <c r="K464" i="11"/>
  <c r="K463" i="11"/>
  <c r="L463" i="11" s="1"/>
  <c r="K462" i="11"/>
  <c r="L462" i="11" s="1"/>
  <c r="K461" i="11"/>
  <c r="L461" i="11" s="1"/>
  <c r="K460" i="11"/>
  <c r="L460" i="11" s="1"/>
  <c r="M460" i="11" s="1"/>
  <c r="N460" i="11" s="1"/>
  <c r="K459" i="11"/>
  <c r="L459" i="11" s="1"/>
  <c r="K458" i="11"/>
  <c r="L458" i="11" s="1"/>
  <c r="K457" i="11"/>
  <c r="L457" i="11" s="1"/>
  <c r="M457" i="11" s="1"/>
  <c r="N457" i="11" s="1"/>
  <c r="K456" i="11"/>
  <c r="K455" i="11"/>
  <c r="K454" i="11"/>
  <c r="L454" i="11" s="1"/>
  <c r="K453" i="11"/>
  <c r="L453" i="11"/>
  <c r="M453" i="11" s="1"/>
  <c r="N453" i="11" s="1"/>
  <c r="K452" i="11"/>
  <c r="K451" i="11"/>
  <c r="K450" i="11"/>
  <c r="K449" i="11"/>
  <c r="L449" i="11" s="1"/>
  <c r="K448" i="11"/>
  <c r="K447" i="11"/>
  <c r="L447" i="11" s="1"/>
  <c r="K446" i="11"/>
  <c r="K445" i="11"/>
  <c r="K444" i="11"/>
  <c r="L444" i="11"/>
  <c r="K443" i="11"/>
  <c r="K442" i="11"/>
  <c r="K441" i="11"/>
  <c r="L441" i="11" s="1"/>
  <c r="M441" i="11" s="1"/>
  <c r="N441" i="11" s="1"/>
  <c r="K440" i="11"/>
  <c r="L440" i="11" s="1"/>
  <c r="K439" i="11"/>
  <c r="K438" i="11"/>
  <c r="L438" i="11" s="1"/>
  <c r="K437" i="11"/>
  <c r="K436" i="11"/>
  <c r="L436" i="11" s="1"/>
  <c r="K435" i="11"/>
  <c r="K434" i="11"/>
  <c r="L434" i="11"/>
  <c r="K433" i="11"/>
  <c r="L433" i="11" s="1"/>
  <c r="K432" i="11"/>
  <c r="L432" i="11"/>
  <c r="K431" i="11"/>
  <c r="L431" i="11"/>
  <c r="M431" i="11"/>
  <c r="N431" i="11" s="1"/>
  <c r="K430" i="11"/>
  <c r="K429" i="11"/>
  <c r="L429" i="11" s="1"/>
  <c r="K428" i="11"/>
  <c r="L428" i="11"/>
  <c r="K427" i="11"/>
  <c r="L427" i="11" s="1"/>
  <c r="M427" i="11" s="1"/>
  <c r="N427" i="11" s="1"/>
  <c r="K426" i="11"/>
  <c r="K425" i="11"/>
  <c r="K424" i="11"/>
  <c r="L424" i="11" s="1"/>
  <c r="K423" i="11"/>
  <c r="K422" i="11"/>
  <c r="K421" i="11"/>
  <c r="L421" i="11"/>
  <c r="K420" i="11"/>
  <c r="K419" i="11"/>
  <c r="K418" i="11"/>
  <c r="K417" i="11"/>
  <c r="K416" i="11"/>
  <c r="K415" i="11"/>
  <c r="L415" i="11" s="1"/>
  <c r="K414" i="11"/>
  <c r="K413" i="11"/>
  <c r="L413" i="11"/>
  <c r="K412" i="11"/>
  <c r="K411" i="11"/>
  <c r="L411" i="11" s="1"/>
  <c r="M411" i="11" s="1"/>
  <c r="N411" i="11" s="1"/>
  <c r="K410" i="11"/>
  <c r="L410" i="11" s="1"/>
  <c r="K409" i="11"/>
  <c r="L409" i="11" s="1"/>
  <c r="M409" i="11"/>
  <c r="N409" i="11"/>
  <c r="K408" i="11"/>
  <c r="L408" i="11" s="1"/>
  <c r="K407" i="11"/>
  <c r="L407" i="11"/>
  <c r="M407" i="11" s="1"/>
  <c r="N407" i="11" s="1"/>
  <c r="K406" i="11"/>
  <c r="L406" i="11"/>
  <c r="M406" i="11" s="1"/>
  <c r="N406" i="11" s="1"/>
  <c r="K405" i="11"/>
  <c r="L405" i="11" s="1"/>
  <c r="M405" i="11" s="1"/>
  <c r="N405" i="11" s="1"/>
  <c r="K404" i="11"/>
  <c r="L404" i="11" s="1"/>
  <c r="K403" i="11"/>
  <c r="L403" i="11" s="1"/>
  <c r="K402" i="11"/>
  <c r="L402" i="11" s="1"/>
  <c r="K401" i="11"/>
  <c r="K400" i="11"/>
  <c r="K399" i="11"/>
  <c r="L399" i="11" s="1"/>
  <c r="M399" i="11" s="1"/>
  <c r="N399" i="11" s="1"/>
  <c r="K398" i="11"/>
  <c r="L398" i="11" s="1"/>
  <c r="M398" i="11"/>
  <c r="N398" i="11"/>
  <c r="K397" i="11"/>
  <c r="L397" i="11" s="1"/>
  <c r="M397" i="11"/>
  <c r="N397" i="11" s="1"/>
  <c r="K396" i="11"/>
  <c r="L396" i="11" s="1"/>
  <c r="K395" i="11"/>
  <c r="K394" i="11"/>
  <c r="K393" i="11"/>
  <c r="L393" i="11" s="1"/>
  <c r="K392" i="11"/>
  <c r="K391" i="11"/>
  <c r="K390" i="11"/>
  <c r="L390" i="11"/>
  <c r="K389" i="11"/>
  <c r="L389" i="11" s="1"/>
  <c r="K388" i="11"/>
  <c r="L388" i="11"/>
  <c r="K387" i="11"/>
  <c r="L387" i="11" s="1"/>
  <c r="M387" i="11" s="1"/>
  <c r="N387" i="11" s="1"/>
  <c r="K386" i="11"/>
  <c r="K385" i="11"/>
  <c r="K384" i="11"/>
  <c r="L384" i="11" s="1"/>
  <c r="K383" i="11"/>
  <c r="L383" i="11" s="1"/>
  <c r="K382" i="11"/>
  <c r="L382" i="11"/>
  <c r="K381" i="11"/>
  <c r="L381" i="11" s="1"/>
  <c r="M381" i="11"/>
  <c r="N381" i="11" s="1"/>
  <c r="K380" i="11"/>
  <c r="L380" i="11"/>
  <c r="K379" i="11"/>
  <c r="K378" i="11"/>
  <c r="L378" i="11" s="1"/>
  <c r="K377" i="11"/>
  <c r="L377" i="11" s="1"/>
  <c r="M377" i="11" s="1"/>
  <c r="N377" i="11" s="1"/>
  <c r="K376" i="11"/>
  <c r="L376" i="11"/>
  <c r="M376" i="11" s="1"/>
  <c r="N376" i="11" s="1"/>
  <c r="K375" i="11"/>
  <c r="K374" i="11"/>
  <c r="L374" i="11" s="1"/>
  <c r="K373" i="11"/>
  <c r="K372" i="11"/>
  <c r="K371" i="11"/>
  <c r="K370" i="11"/>
  <c r="L370" i="11" s="1"/>
  <c r="K369" i="11"/>
  <c r="L369" i="11"/>
  <c r="K368" i="11"/>
  <c r="K367" i="11"/>
  <c r="L367" i="11" s="1"/>
  <c r="K366" i="11"/>
  <c r="K365" i="11"/>
  <c r="K364" i="11"/>
  <c r="K363" i="11"/>
  <c r="L363" i="11" s="1"/>
  <c r="M363" i="11" s="1"/>
  <c r="N363" i="11" s="1"/>
  <c r="K362" i="11"/>
  <c r="L362" i="11" s="1"/>
  <c r="K361" i="11"/>
  <c r="K360" i="11"/>
  <c r="K359" i="11"/>
  <c r="K358" i="11"/>
  <c r="K357" i="11"/>
  <c r="K356" i="11"/>
  <c r="L356" i="11" s="1"/>
  <c r="K355" i="11"/>
  <c r="K354" i="11"/>
  <c r="K353" i="11"/>
  <c r="L353" i="11" s="1"/>
  <c r="K352" i="11"/>
  <c r="L352" i="11" s="1"/>
  <c r="K351" i="11"/>
  <c r="K350" i="11"/>
  <c r="L350" i="11" s="1"/>
  <c r="M350" i="11" s="1"/>
  <c r="N350" i="11" s="1"/>
  <c r="K349" i="11"/>
  <c r="L349" i="11" s="1"/>
  <c r="M349" i="11" s="1"/>
  <c r="N349" i="11" s="1"/>
  <c r="K348" i="11"/>
  <c r="K347" i="11"/>
  <c r="L347" i="11" s="1"/>
  <c r="K346" i="11"/>
  <c r="L346" i="11" s="1"/>
  <c r="K345" i="11"/>
  <c r="L345" i="11" s="1"/>
  <c r="K344" i="11"/>
  <c r="K343" i="11"/>
  <c r="L343" i="11" s="1"/>
  <c r="M343" i="11" s="1"/>
  <c r="N343" i="11" s="1"/>
  <c r="K342" i="11"/>
  <c r="K341" i="11"/>
  <c r="K340" i="11"/>
  <c r="K339" i="11"/>
  <c r="K338" i="11"/>
  <c r="L338" i="11" s="1"/>
  <c r="K337" i="11"/>
  <c r="L337" i="11"/>
  <c r="K336" i="11"/>
  <c r="L336" i="11"/>
  <c r="K335" i="11"/>
  <c r="L335" i="11" s="1"/>
  <c r="K334" i="11"/>
  <c r="L334" i="11"/>
  <c r="K333" i="11"/>
  <c r="K332" i="11"/>
  <c r="L332" i="11" s="1"/>
  <c r="K331" i="11"/>
  <c r="L331" i="11"/>
  <c r="M331" i="11" s="1"/>
  <c r="N331" i="11" s="1"/>
  <c r="K330" i="11"/>
  <c r="K329" i="11"/>
  <c r="L329" i="11" s="1"/>
  <c r="M329" i="11"/>
  <c r="N329" i="11" s="1"/>
  <c r="K328" i="11"/>
  <c r="L328" i="11" s="1"/>
  <c r="K327" i="11"/>
  <c r="K326" i="11"/>
  <c r="L326" i="11" s="1"/>
  <c r="K325" i="11"/>
  <c r="K324" i="11"/>
  <c r="L324" i="11" s="1"/>
  <c r="M324" i="11" s="1"/>
  <c r="N324" i="11" s="1"/>
  <c r="K323" i="11"/>
  <c r="K322" i="11"/>
  <c r="L322" i="11"/>
  <c r="M322" i="11" s="1"/>
  <c r="N322" i="11" s="1"/>
  <c r="K321" i="11"/>
  <c r="M321" i="11" s="1"/>
  <c r="N321" i="11" s="1"/>
  <c r="L321" i="11"/>
  <c r="K320" i="11"/>
  <c r="L320" i="11" s="1"/>
  <c r="M320" i="11" s="1"/>
  <c r="N320" i="11" s="1"/>
  <c r="K319" i="11"/>
  <c r="L319" i="11"/>
  <c r="K318" i="11"/>
  <c r="L318" i="11" s="1"/>
  <c r="K317" i="11"/>
  <c r="L317" i="11"/>
  <c r="K316" i="11"/>
  <c r="L316" i="11"/>
  <c r="K315" i="11"/>
  <c r="K314" i="11"/>
  <c r="L314" i="11"/>
  <c r="M314" i="11" s="1"/>
  <c r="N314" i="11" s="1"/>
  <c r="K313" i="11"/>
  <c r="L313" i="11"/>
  <c r="K312" i="11"/>
  <c r="K311" i="11"/>
  <c r="K310" i="11"/>
  <c r="K309" i="11"/>
  <c r="K308" i="11"/>
  <c r="K307" i="11"/>
  <c r="K306" i="11"/>
  <c r="L306" i="11" s="1"/>
  <c r="K305" i="11"/>
  <c r="K304" i="11"/>
  <c r="L304" i="11" s="1"/>
  <c r="K303" i="11"/>
  <c r="K302" i="11"/>
  <c r="K301" i="11"/>
  <c r="L301" i="11"/>
  <c r="K300" i="11"/>
  <c r="L300" i="11" s="1"/>
  <c r="K299" i="11"/>
  <c r="K298" i="11"/>
  <c r="L298" i="11" s="1"/>
  <c r="M298" i="11" s="1"/>
  <c r="N298" i="11" s="1"/>
  <c r="K297" i="11"/>
  <c r="L297" i="11" s="1"/>
  <c r="K296" i="11"/>
  <c r="L296" i="11" s="1"/>
  <c r="K295" i="11"/>
  <c r="K294" i="11"/>
  <c r="L294" i="11" s="1"/>
  <c r="M294" i="11" s="1"/>
  <c r="N294" i="11" s="1"/>
  <c r="K293" i="11"/>
  <c r="L293" i="11"/>
  <c r="K292" i="11"/>
  <c r="K291" i="11"/>
  <c r="L291" i="11" s="1"/>
  <c r="K290" i="11"/>
  <c r="L290" i="11" s="1"/>
  <c r="K289" i="11"/>
  <c r="L289" i="11" s="1"/>
  <c r="M289" i="11"/>
  <c r="N289" i="11" s="1"/>
  <c r="K288" i="11"/>
  <c r="K287" i="11"/>
  <c r="L287" i="11"/>
  <c r="M287" i="11"/>
  <c r="N287" i="11" s="1"/>
  <c r="K286" i="11"/>
  <c r="L286" i="11"/>
  <c r="K285" i="11"/>
  <c r="L285" i="11" s="1"/>
  <c r="K284" i="11"/>
  <c r="K283" i="11"/>
  <c r="L283" i="11" s="1"/>
  <c r="K282" i="11"/>
  <c r="K281" i="11"/>
  <c r="K280" i="11"/>
  <c r="L280" i="11" s="1"/>
  <c r="M280" i="11"/>
  <c r="N280" i="11" s="1"/>
  <c r="K279" i="11"/>
  <c r="L279" i="11" s="1"/>
  <c r="K278" i="11"/>
  <c r="L278" i="11"/>
  <c r="K277" i="11"/>
  <c r="L277" i="11" s="1"/>
  <c r="K276" i="11"/>
  <c r="K275" i="11"/>
  <c r="L275" i="11" s="1"/>
  <c r="M275" i="11"/>
  <c r="N275" i="11" s="1"/>
  <c r="K274" i="11"/>
  <c r="K273" i="11"/>
  <c r="L273" i="11"/>
  <c r="K272" i="11"/>
  <c r="L272" i="11" s="1"/>
  <c r="K271" i="11"/>
  <c r="L271" i="11"/>
  <c r="K270" i="11"/>
  <c r="K269" i="11"/>
  <c r="L269" i="11" s="1"/>
  <c r="K268" i="11"/>
  <c r="L268" i="11"/>
  <c r="K267" i="11"/>
  <c r="L267" i="11"/>
  <c r="K266" i="11"/>
  <c r="L266" i="11" s="1"/>
  <c r="K265" i="11"/>
  <c r="L265" i="11" s="1"/>
  <c r="M265" i="11" s="1"/>
  <c r="N265" i="11" s="1"/>
  <c r="K264" i="11"/>
  <c r="L264" i="11"/>
  <c r="K263" i="11"/>
  <c r="L263" i="11" s="1"/>
  <c r="M263" i="11" s="1"/>
  <c r="N263" i="11" s="1"/>
  <c r="K262" i="11"/>
  <c r="K261" i="11"/>
  <c r="K260" i="11"/>
  <c r="K259" i="11"/>
  <c r="L259" i="11"/>
  <c r="M259" i="11" s="1"/>
  <c r="N259" i="11" s="1"/>
  <c r="K258" i="11"/>
  <c r="L258" i="11" s="1"/>
  <c r="K257" i="11"/>
  <c r="L257" i="11" s="1"/>
  <c r="K256" i="11"/>
  <c r="K255" i="11"/>
  <c r="K254" i="11"/>
  <c r="K253" i="11"/>
  <c r="L253" i="11" s="1"/>
  <c r="M253" i="11" s="1"/>
  <c r="N253" i="11" s="1"/>
  <c r="K252" i="11"/>
  <c r="L252" i="11"/>
  <c r="K251" i="11"/>
  <c r="L251" i="11" s="1"/>
  <c r="K250" i="11"/>
  <c r="L250" i="11" s="1"/>
  <c r="K249" i="11"/>
  <c r="K248" i="11"/>
  <c r="L248" i="11" s="1"/>
  <c r="M248" i="11" s="1"/>
  <c r="N248" i="11" s="1"/>
  <c r="K247" i="11"/>
  <c r="K246" i="11"/>
  <c r="K245" i="11"/>
  <c r="K244" i="11"/>
  <c r="L244" i="11"/>
  <c r="K243" i="11"/>
  <c r="K242" i="11"/>
  <c r="L242" i="11" s="1"/>
  <c r="M242" i="11" s="1"/>
  <c r="N242" i="11" s="1"/>
  <c r="K241" i="11"/>
  <c r="L241" i="11" s="1"/>
  <c r="M241" i="11" s="1"/>
  <c r="N241" i="11" s="1"/>
  <c r="K240" i="11"/>
  <c r="L240" i="11" s="1"/>
  <c r="K239" i="11"/>
  <c r="L239" i="11"/>
  <c r="K238" i="11"/>
  <c r="L238" i="11"/>
  <c r="M238" i="11" s="1"/>
  <c r="N238" i="11" s="1"/>
  <c r="K237" i="11"/>
  <c r="K235" i="11"/>
  <c r="L235" i="11" s="1"/>
  <c r="M235" i="11" s="1"/>
  <c r="N235" i="11" s="1"/>
  <c r="K234" i="11"/>
  <c r="K233" i="11"/>
  <c r="K229" i="11"/>
  <c r="K228" i="11"/>
  <c r="L228" i="11" s="1"/>
  <c r="K227" i="11"/>
  <c r="L227" i="11" s="1"/>
  <c r="K226" i="11"/>
  <c r="L226" i="11" s="1"/>
  <c r="M226" i="11" s="1"/>
  <c r="N226" i="11" s="1"/>
  <c r="K225" i="11"/>
  <c r="L225" i="11" s="1"/>
  <c r="M225" i="11" s="1"/>
  <c r="N225" i="11" s="1"/>
  <c r="K224" i="11"/>
  <c r="L224" i="11" s="1"/>
  <c r="K222" i="11"/>
  <c r="M222" i="11" s="1"/>
  <c r="N222" i="11" s="1"/>
  <c r="K221" i="11"/>
  <c r="L221" i="11"/>
  <c r="M221" i="11" s="1"/>
  <c r="N221" i="11" s="1"/>
  <c r="K220" i="11"/>
  <c r="L220" i="11" s="1"/>
  <c r="M220" i="11" s="1"/>
  <c r="N220" i="11" s="1"/>
  <c r="K219" i="11"/>
  <c r="L219" i="11" s="1"/>
  <c r="K218" i="11"/>
  <c r="L218" i="11" s="1"/>
  <c r="K217" i="11"/>
  <c r="K216" i="11"/>
  <c r="L216" i="11"/>
  <c r="K215" i="11"/>
  <c r="K214" i="11"/>
  <c r="L214" i="11" s="1"/>
  <c r="K213" i="11"/>
  <c r="L213" i="11" s="1"/>
  <c r="M213" i="11" s="1"/>
  <c r="N213" i="11" s="1"/>
  <c r="K212" i="11"/>
  <c r="L212" i="11" s="1"/>
  <c r="M212" i="11" s="1"/>
  <c r="N212" i="11" s="1"/>
  <c r="K211" i="11"/>
  <c r="L211" i="11" s="1"/>
  <c r="M211" i="11" s="1"/>
  <c r="N211" i="11" s="1"/>
  <c r="K210" i="11"/>
  <c r="L210" i="11" s="1"/>
  <c r="K209" i="11"/>
  <c r="K208" i="11"/>
  <c r="L208" i="11"/>
  <c r="K207" i="11"/>
  <c r="L207" i="11" s="1"/>
  <c r="K206" i="11"/>
  <c r="L206" i="11" s="1"/>
  <c r="K205" i="11"/>
  <c r="K204" i="11"/>
  <c r="L204" i="11" s="1"/>
  <c r="M204" i="11" s="1"/>
  <c r="N204" i="11" s="1"/>
  <c r="K203" i="11"/>
  <c r="L203" i="11" s="1"/>
  <c r="K202" i="11"/>
  <c r="L202" i="11" s="1"/>
  <c r="M202" i="11" s="1"/>
  <c r="N202" i="11" s="1"/>
  <c r="K201" i="11"/>
  <c r="K200" i="11"/>
  <c r="L200" i="11" s="1"/>
  <c r="K199" i="11"/>
  <c r="K198" i="11"/>
  <c r="K197" i="11"/>
  <c r="K196" i="11"/>
  <c r="L196" i="11" s="1"/>
  <c r="K195" i="11"/>
  <c r="L195" i="11" s="1"/>
  <c r="K194" i="11"/>
  <c r="K193" i="11"/>
  <c r="K192" i="11"/>
  <c r="K191" i="11"/>
  <c r="K190" i="11"/>
  <c r="L190" i="11"/>
  <c r="M190" i="11" s="1"/>
  <c r="N190" i="11" s="1"/>
  <c r="K189" i="11"/>
  <c r="L189" i="11" s="1"/>
  <c r="K188" i="11"/>
  <c r="K187" i="11"/>
  <c r="K186" i="11"/>
  <c r="L186" i="11" s="1"/>
  <c r="K185" i="11"/>
  <c r="K184" i="11"/>
  <c r="L184" i="11"/>
  <c r="K183" i="11"/>
  <c r="K182" i="11"/>
  <c r="L182" i="11" s="1"/>
  <c r="K181" i="11"/>
  <c r="K180" i="11"/>
  <c r="L180" i="11" s="1"/>
  <c r="K179" i="11"/>
  <c r="L179" i="11" s="1"/>
  <c r="M179" i="11" s="1"/>
  <c r="N179" i="11" s="1"/>
  <c r="K178" i="11"/>
  <c r="L178" i="11"/>
  <c r="K177" i="11"/>
  <c r="L177" i="11"/>
  <c r="K176" i="11"/>
  <c r="L176" i="11" s="1"/>
  <c r="K175" i="11"/>
  <c r="L175" i="11"/>
  <c r="M175" i="11"/>
  <c r="N175" i="11" s="1"/>
  <c r="K174" i="11"/>
  <c r="K173" i="11"/>
  <c r="L173" i="11"/>
  <c r="M173" i="11" s="1"/>
  <c r="N173" i="11" s="1"/>
  <c r="K172" i="11"/>
  <c r="L172" i="11" s="1"/>
  <c r="K171" i="11"/>
  <c r="L171" i="11" s="1"/>
  <c r="M171" i="11" s="1"/>
  <c r="N171" i="11" s="1"/>
  <c r="K170" i="11"/>
  <c r="L170" i="11" s="1"/>
  <c r="M170" i="11" s="1"/>
  <c r="N170" i="11" s="1"/>
  <c r="K169" i="11"/>
  <c r="K168" i="11"/>
  <c r="L168" i="11"/>
  <c r="M168" i="11" s="1"/>
  <c r="N168" i="11" s="1"/>
  <c r="K167" i="11"/>
  <c r="L167" i="11"/>
  <c r="K166" i="11"/>
  <c r="L166" i="11" s="1"/>
  <c r="K165" i="11"/>
  <c r="L165" i="11" s="1"/>
  <c r="M165" i="11" s="1"/>
  <c r="N165" i="11" s="1"/>
  <c r="K164" i="11"/>
  <c r="K163" i="11"/>
  <c r="L163" i="11" s="1"/>
  <c r="M163" i="11" s="1"/>
  <c r="N163" i="11" s="1"/>
  <c r="K162" i="11"/>
  <c r="K161" i="11"/>
  <c r="K160" i="11"/>
  <c r="K159" i="11"/>
  <c r="L159" i="11"/>
  <c r="K158" i="11"/>
  <c r="L158" i="11"/>
  <c r="K157" i="11"/>
  <c r="L157" i="11"/>
  <c r="K156" i="11"/>
  <c r="K155" i="11"/>
  <c r="L155" i="11" s="1"/>
  <c r="K154" i="11"/>
  <c r="K153" i="11"/>
  <c r="L153" i="11" s="1"/>
  <c r="K152" i="11"/>
  <c r="L152" i="11" s="1"/>
  <c r="M152" i="11" s="1"/>
  <c r="N152" i="11" s="1"/>
  <c r="K151" i="11"/>
  <c r="K150" i="11"/>
  <c r="L150" i="11" s="1"/>
  <c r="M150" i="11" s="1"/>
  <c r="N150" i="11" s="1"/>
  <c r="K149" i="11"/>
  <c r="K148" i="11"/>
  <c r="L148" i="11" s="1"/>
  <c r="K147" i="11"/>
  <c r="L147" i="11"/>
  <c r="M147" i="11"/>
  <c r="N147" i="11" s="1"/>
  <c r="K146" i="11"/>
  <c r="L146" i="11" s="1"/>
  <c r="K145" i="11"/>
  <c r="L145" i="11" s="1"/>
  <c r="K144" i="11"/>
  <c r="L144" i="11" s="1"/>
  <c r="K143" i="11"/>
  <c r="L143" i="11"/>
  <c r="M143" i="11" s="1"/>
  <c r="N143" i="11" s="1"/>
  <c r="K142" i="11"/>
  <c r="K141" i="11"/>
  <c r="K140" i="11"/>
  <c r="K139" i="11"/>
  <c r="L139" i="11" s="1"/>
  <c r="M139" i="11" s="1"/>
  <c r="N139" i="11" s="1"/>
  <c r="K138" i="11"/>
  <c r="L138" i="11" s="1"/>
  <c r="K137" i="11"/>
  <c r="L137" i="11"/>
  <c r="K136" i="11"/>
  <c r="K135" i="11"/>
  <c r="K134" i="11"/>
  <c r="K133" i="11"/>
  <c r="K132" i="11"/>
  <c r="L132" i="11" s="1"/>
  <c r="K131" i="11"/>
  <c r="L131" i="11" s="1"/>
  <c r="K130" i="11"/>
  <c r="K129" i="11"/>
  <c r="K128" i="11"/>
  <c r="K127" i="11"/>
  <c r="L127" i="11"/>
  <c r="K126" i="11"/>
  <c r="K125" i="11"/>
  <c r="L125" i="11"/>
  <c r="K124" i="11"/>
  <c r="K123" i="11"/>
  <c r="L123" i="11" s="1"/>
  <c r="K122" i="11"/>
  <c r="L122" i="11"/>
  <c r="M122" i="11" s="1"/>
  <c r="N122" i="11" s="1"/>
  <c r="K121" i="11"/>
  <c r="L121" i="11" s="1"/>
  <c r="M121" i="11" s="1"/>
  <c r="N121" i="11"/>
  <c r="K120" i="11"/>
  <c r="L120" i="11" s="1"/>
  <c r="M120" i="11" s="1"/>
  <c r="N120" i="11" s="1"/>
  <c r="K119" i="11"/>
  <c r="K118" i="11"/>
  <c r="K117" i="11"/>
  <c r="L117" i="11" s="1"/>
  <c r="M117" i="11" s="1"/>
  <c r="N117" i="11" s="1"/>
  <c r="K116" i="11"/>
  <c r="K115" i="11"/>
  <c r="L115" i="11"/>
  <c r="M115" i="11" s="1"/>
  <c r="N115" i="11" s="1"/>
  <c r="K114" i="11"/>
  <c r="K113" i="11"/>
  <c r="L113" i="11" s="1"/>
  <c r="M113" i="11"/>
  <c r="N113" i="11" s="1"/>
  <c r="K112" i="11"/>
  <c r="K111" i="11"/>
  <c r="L111" i="11" s="1"/>
  <c r="M111" i="11" s="1"/>
  <c r="N111" i="11" s="1"/>
  <c r="K110" i="11"/>
  <c r="L110" i="11" s="1"/>
  <c r="M110" i="11" s="1"/>
  <c r="N110" i="11" s="1"/>
  <c r="K109" i="11"/>
  <c r="L109" i="11" s="1"/>
  <c r="K108" i="11"/>
  <c r="L108" i="11" s="1"/>
  <c r="K107" i="11"/>
  <c r="L107" i="11" s="1"/>
  <c r="K106" i="11"/>
  <c r="L106" i="11" s="1"/>
  <c r="M106" i="11" s="1"/>
  <c r="N106" i="11" s="1"/>
  <c r="K105" i="11"/>
  <c r="L105" i="11" s="1"/>
  <c r="M105" i="11" s="1"/>
  <c r="N105" i="11" s="1"/>
  <c r="K104" i="11"/>
  <c r="K103" i="11"/>
  <c r="K102" i="11"/>
  <c r="K101" i="11"/>
  <c r="L101" i="11" s="1"/>
  <c r="M101" i="11" s="1"/>
  <c r="N101" i="11" s="1"/>
  <c r="K100" i="11"/>
  <c r="K99" i="11"/>
  <c r="K98" i="11"/>
  <c r="L98" i="11" s="1"/>
  <c r="M98" i="11"/>
  <c r="N98" i="11" s="1"/>
  <c r="K97" i="11"/>
  <c r="K96" i="11"/>
  <c r="K95" i="11"/>
  <c r="L95" i="11" s="1"/>
  <c r="K94" i="11"/>
  <c r="L94" i="11" s="1"/>
  <c r="M94" i="11" s="1"/>
  <c r="N94" i="11" s="1"/>
  <c r="K93" i="11"/>
  <c r="L93" i="11" s="1"/>
  <c r="K92" i="11"/>
  <c r="L92" i="11" s="1"/>
  <c r="K91" i="11"/>
  <c r="K90" i="11"/>
  <c r="K89" i="11"/>
  <c r="L89" i="11" s="1"/>
  <c r="M89" i="11" s="1"/>
  <c r="N89" i="11" s="1"/>
  <c r="K88" i="11"/>
  <c r="K87" i="11"/>
  <c r="L87" i="11" s="1"/>
  <c r="K86" i="11"/>
  <c r="L86" i="11" s="1"/>
  <c r="K85" i="11"/>
  <c r="K84" i="11"/>
  <c r="L84" i="11" s="1"/>
  <c r="K83" i="11"/>
  <c r="L83" i="11" s="1"/>
  <c r="M83" i="11" s="1"/>
  <c r="N83" i="11" s="1"/>
  <c r="K82" i="11"/>
  <c r="L82" i="11" s="1"/>
  <c r="M82" i="11" s="1"/>
  <c r="N82" i="11" s="1"/>
  <c r="K81" i="11"/>
  <c r="K80" i="11"/>
  <c r="K79" i="11"/>
  <c r="L79" i="11" s="1"/>
  <c r="K78" i="11"/>
  <c r="L78" i="11" s="1"/>
  <c r="K77" i="11"/>
  <c r="L77" i="11"/>
  <c r="K76" i="11"/>
  <c r="K75" i="11"/>
  <c r="L75" i="11" s="1"/>
  <c r="K74" i="11"/>
  <c r="L74" i="11" s="1"/>
  <c r="M74" i="11" s="1"/>
  <c r="N74" i="11" s="1"/>
  <c r="K73" i="11"/>
  <c r="K72" i="11"/>
  <c r="L72" i="11" s="1"/>
  <c r="K71" i="11"/>
  <c r="L71" i="11" s="1"/>
  <c r="K70" i="11"/>
  <c r="K69" i="11"/>
  <c r="L69" i="11" s="1"/>
  <c r="K68" i="11"/>
  <c r="K67" i="11"/>
  <c r="L67" i="11" s="1"/>
  <c r="M67" i="11" s="1"/>
  <c r="N67" i="11" s="1"/>
  <c r="K66" i="11"/>
  <c r="L66" i="11"/>
  <c r="K65" i="11"/>
  <c r="K64" i="11"/>
  <c r="L64" i="11" s="1"/>
  <c r="K63" i="11"/>
  <c r="K62" i="11"/>
  <c r="L62" i="11" s="1"/>
  <c r="K61" i="11"/>
  <c r="L61" i="11"/>
  <c r="K60" i="11"/>
  <c r="L60" i="11" s="1"/>
  <c r="K59" i="11"/>
  <c r="L59" i="11" s="1"/>
  <c r="K58" i="11"/>
  <c r="K57" i="11"/>
  <c r="L57" i="11" s="1"/>
  <c r="K56" i="11"/>
  <c r="L56" i="11"/>
  <c r="K55" i="11"/>
  <c r="L55" i="11"/>
  <c r="K54" i="11"/>
  <c r="L54" i="11"/>
  <c r="M54" i="11" s="1"/>
  <c r="N54" i="11" s="1"/>
  <c r="K53" i="11"/>
  <c r="L53" i="11"/>
  <c r="K52" i="11"/>
  <c r="K51" i="11"/>
  <c r="L51" i="11" s="1"/>
  <c r="M51" i="11"/>
  <c r="N51" i="11" s="1"/>
  <c r="K50" i="11"/>
  <c r="K49" i="11"/>
  <c r="L49" i="11" s="1"/>
  <c r="K48" i="11"/>
  <c r="L48" i="11" s="1"/>
  <c r="K47" i="11"/>
  <c r="L47" i="11" s="1"/>
  <c r="K46" i="11"/>
  <c r="L46" i="11" s="1"/>
  <c r="K45" i="11"/>
  <c r="K44" i="11"/>
  <c r="K43" i="11"/>
  <c r="L43" i="11" s="1"/>
  <c r="K42" i="11"/>
  <c r="L42" i="11" s="1"/>
  <c r="M42" i="11" s="1"/>
  <c r="N42" i="11" s="1"/>
  <c r="K41" i="11"/>
  <c r="K40" i="11"/>
  <c r="L40" i="11" s="1"/>
  <c r="M40" i="11" s="1"/>
  <c r="N40" i="11" s="1"/>
  <c r="K39" i="11"/>
  <c r="L39" i="11"/>
  <c r="K38" i="11"/>
  <c r="L38" i="11" s="1"/>
  <c r="K37" i="11"/>
  <c r="L37" i="11" s="1"/>
  <c r="M37" i="11" s="1"/>
  <c r="N37" i="11" s="1"/>
  <c r="K36" i="11"/>
  <c r="L36" i="11" s="1"/>
  <c r="M36" i="11" s="1"/>
  <c r="N36" i="11" s="1"/>
  <c r="K35" i="11"/>
  <c r="K34" i="11"/>
  <c r="K33" i="11"/>
  <c r="L33" i="11" s="1"/>
  <c r="K32" i="11"/>
  <c r="L32" i="11" s="1"/>
  <c r="K31" i="11"/>
  <c r="L31" i="11" s="1"/>
  <c r="K30" i="11"/>
  <c r="L30" i="11" s="1"/>
  <c r="K29" i="11"/>
  <c r="L29" i="11"/>
  <c r="K28" i="11"/>
  <c r="L28" i="11"/>
  <c r="K27" i="11"/>
  <c r="L27" i="11" s="1"/>
  <c r="M27" i="11" s="1"/>
  <c r="N27" i="11" s="1"/>
  <c r="K26" i="11"/>
  <c r="L26" i="11" s="1"/>
  <c r="M26" i="11" s="1"/>
  <c r="N26" i="11" s="1"/>
  <c r="K25" i="11"/>
  <c r="K24" i="11"/>
  <c r="L24" i="11" s="1"/>
  <c r="K23" i="11"/>
  <c r="L23" i="11"/>
  <c r="K22" i="11"/>
  <c r="K21" i="11"/>
  <c r="L21" i="11" s="1"/>
  <c r="K20" i="11"/>
  <c r="L20" i="11" s="1"/>
  <c r="K19" i="11"/>
  <c r="L19" i="11" s="1"/>
  <c r="M19" i="11" s="1"/>
  <c r="N19" i="11" s="1"/>
  <c r="K18" i="11"/>
  <c r="K17" i="11"/>
  <c r="L17" i="11" s="1"/>
  <c r="K16" i="11"/>
  <c r="L16" i="11" s="1"/>
  <c r="K15" i="11"/>
  <c r="L15" i="11" s="1"/>
  <c r="K14" i="11"/>
  <c r="L14" i="11" s="1"/>
  <c r="K13" i="11"/>
  <c r="L13" i="11"/>
  <c r="K12" i="11"/>
  <c r="L12" i="11" s="1"/>
  <c r="K11" i="11"/>
  <c r="K10" i="11"/>
  <c r="K9" i="11"/>
  <c r="K8" i="11"/>
  <c r="K7" i="11"/>
  <c r="K963" i="11" s="1"/>
  <c r="P8" i="7"/>
  <c r="K6" i="7"/>
  <c r="L6" i="7" s="1"/>
  <c r="K7" i="7"/>
  <c r="L7" i="7" s="1"/>
  <c r="O7" i="7" s="1"/>
  <c r="K6" i="6"/>
  <c r="L6" i="6" s="1"/>
  <c r="K7" i="6"/>
  <c r="K8" i="6"/>
  <c r="K9" i="6"/>
  <c r="L9" i="6" s="1"/>
  <c r="K10" i="6"/>
  <c r="L10" i="6" s="1"/>
  <c r="K11" i="6"/>
  <c r="L11" i="6" s="1"/>
  <c r="K19" i="6"/>
  <c r="L19" i="6" s="1"/>
  <c r="O19" i="6" s="1"/>
  <c r="K24" i="6"/>
  <c r="L24" i="6" s="1"/>
  <c r="K25" i="6"/>
  <c r="L25" i="6" s="1"/>
  <c r="K26" i="6"/>
  <c r="L26" i="6" s="1"/>
  <c r="O26" i="6" s="1"/>
  <c r="K27" i="6"/>
  <c r="L27" i="6" s="1"/>
  <c r="K28" i="6"/>
  <c r="L28" i="6" s="1"/>
  <c r="O28" i="6" s="1"/>
  <c r="K29" i="6"/>
  <c r="L29" i="6" s="1"/>
  <c r="O29" i="6" s="1"/>
  <c r="K30" i="6"/>
  <c r="L30" i="6" s="1"/>
  <c r="O30" i="6" s="1"/>
  <c r="K31" i="6"/>
  <c r="L31" i="6" s="1"/>
  <c r="K5" i="7"/>
  <c r="L5" i="7" s="1"/>
  <c r="K5" i="6"/>
  <c r="L5" i="6" s="1"/>
  <c r="L43" i="5"/>
  <c r="M43" i="5" s="1"/>
  <c r="N43" i="5" s="1"/>
  <c r="M666" i="11"/>
  <c r="N666" i="11"/>
  <c r="L657" i="11"/>
  <c r="M657" i="11" s="1"/>
  <c r="N657" i="11" s="1"/>
  <c r="M777" i="11"/>
  <c r="N777" i="11" s="1"/>
  <c r="L244" i="5"/>
  <c r="M244" i="5" s="1"/>
  <c r="N244" i="5" s="1"/>
  <c r="L249" i="5"/>
  <c r="M249" i="5"/>
  <c r="N249" i="5" s="1"/>
  <c r="M99" i="5"/>
  <c r="N99" i="5" s="1"/>
  <c r="L94" i="5"/>
  <c r="M94" i="5" s="1"/>
  <c r="N94" i="5" s="1"/>
  <c r="L100" i="5"/>
  <c r="M100" i="5" s="1"/>
  <c r="N100" i="5" s="1"/>
  <c r="L161" i="5"/>
  <c r="M161" i="5" s="1"/>
  <c r="N161" i="5" s="1"/>
  <c r="L72" i="5"/>
  <c r="M72" i="5" s="1"/>
  <c r="N72" i="5" s="1"/>
  <c r="L106" i="5"/>
  <c r="M106" i="5" s="1"/>
  <c r="N106" i="5" s="1"/>
  <c r="L168" i="5"/>
  <c r="M168" i="5"/>
  <c r="N168" i="5"/>
  <c r="M55" i="5"/>
  <c r="N55" i="5" s="1"/>
  <c r="L149" i="5"/>
  <c r="M149" i="5" s="1"/>
  <c r="N149" i="5" s="1"/>
  <c r="L207" i="5"/>
  <c r="M207" i="5" s="1"/>
  <c r="N207" i="5" s="1"/>
  <c r="L271" i="5"/>
  <c r="M271" i="5" s="1"/>
  <c r="N271" i="5" s="1"/>
  <c r="L52" i="5"/>
  <c r="M52" i="5" s="1"/>
  <c r="N52" i="5"/>
  <c r="L77" i="5"/>
  <c r="M77" i="5" s="1"/>
  <c r="N77" i="5" s="1"/>
  <c r="L71" i="5"/>
  <c r="M71" i="5" s="1"/>
  <c r="N71" i="5" s="1"/>
  <c r="L82" i="5"/>
  <c r="M82" i="5" s="1"/>
  <c r="N82" i="5" s="1"/>
  <c r="M29" i="5"/>
  <c r="N29" i="5" s="1"/>
  <c r="L66" i="5"/>
  <c r="L123" i="5"/>
  <c r="M123" i="5"/>
  <c r="N123" i="5" s="1"/>
  <c r="L268" i="5"/>
  <c r="M268" i="5" s="1"/>
  <c r="N268" i="5" s="1"/>
  <c r="L90" i="5"/>
  <c r="M90" i="5" s="1"/>
  <c r="N90" i="5" s="1"/>
  <c r="L276" i="5"/>
  <c r="M276" i="5" s="1"/>
  <c r="N276" i="5" s="1"/>
  <c r="L165" i="5"/>
  <c r="M165" i="5" s="1"/>
  <c r="N165" i="5" s="1"/>
  <c r="L169" i="5"/>
  <c r="M169" i="5" s="1"/>
  <c r="N169" i="5" s="1"/>
  <c r="M907" i="11"/>
  <c r="N907" i="11" s="1"/>
  <c r="L33" i="5"/>
  <c r="M33" i="5" s="1"/>
  <c r="N33" i="5" s="1"/>
  <c r="L258" i="5"/>
  <c r="M258" i="5" s="1"/>
  <c r="N258" i="5" s="1"/>
  <c r="L93" i="5"/>
  <c r="M93" i="5" s="1"/>
  <c r="N93" i="5" s="1"/>
  <c r="M178" i="5"/>
  <c r="N178" i="5" s="1"/>
  <c r="M27" i="5"/>
  <c r="N27" i="5" s="1"/>
  <c r="L7" i="5"/>
  <c r="M7" i="5" s="1"/>
  <c r="N7" i="5" s="1"/>
  <c r="L17" i="5"/>
  <c r="M17" i="5" s="1"/>
  <c r="N17" i="5" s="1"/>
  <c r="L46" i="5"/>
  <c r="M46" i="5" s="1"/>
  <c r="N46" i="5" s="1"/>
  <c r="L195" i="5"/>
  <c r="M195" i="5" s="1"/>
  <c r="N195" i="5" s="1"/>
  <c r="M97" i="5"/>
  <c r="N97" i="5" s="1"/>
  <c r="M160" i="5"/>
  <c r="N160" i="5" s="1"/>
  <c r="M260" i="5"/>
  <c r="N260" i="5" s="1"/>
  <c r="L248" i="5"/>
  <c r="M248" i="5" s="1"/>
  <c r="N248" i="5" s="1"/>
  <c r="M164" i="5"/>
  <c r="N164" i="5" s="1"/>
  <c r="M251" i="5"/>
  <c r="N251" i="5" s="1"/>
  <c r="M103" i="5"/>
  <c r="N103" i="5" s="1"/>
  <c r="M204" i="5"/>
  <c r="N204" i="5" s="1"/>
  <c r="L252" i="5"/>
  <c r="M252" i="5" s="1"/>
  <c r="N252" i="5" s="1"/>
  <c r="L5" i="5"/>
  <c r="M5" i="5" s="1"/>
  <c r="N5" i="5" s="1"/>
  <c r="L12" i="5"/>
  <c r="M12" i="5" s="1"/>
  <c r="N12" i="5" s="1"/>
  <c r="L15" i="5"/>
  <c r="M15" i="5" s="1"/>
  <c r="N15" i="5" s="1"/>
  <c r="L219" i="5"/>
  <c r="M219" i="5" s="1"/>
  <c r="N219" i="5" s="1"/>
  <c r="L116" i="5"/>
  <c r="M116" i="5"/>
  <c r="N116" i="5" s="1"/>
  <c r="L200" i="5"/>
  <c r="M200" i="5" s="1"/>
  <c r="N200" i="5" s="1"/>
  <c r="L16" i="5"/>
  <c r="M16" i="5" s="1"/>
  <c r="N16" i="5" s="1"/>
  <c r="L25" i="5"/>
  <c r="L20" i="5"/>
  <c r="M20" i="5" s="1"/>
  <c r="N20" i="5"/>
  <c r="M23" i="5"/>
  <c r="N23" i="5" s="1"/>
  <c r="L48" i="5"/>
  <c r="M48" i="5" s="1"/>
  <c r="N48" i="5" s="1"/>
  <c r="L64" i="5"/>
  <c r="M64" i="5" s="1"/>
  <c r="N64" i="5" s="1"/>
  <c r="L80" i="5"/>
  <c r="M80" i="5" s="1"/>
  <c r="N80" i="5" s="1"/>
  <c r="L92" i="5"/>
  <c r="M92" i="5" s="1"/>
  <c r="N92" i="5" s="1"/>
  <c r="L256" i="5"/>
  <c r="M256" i="5"/>
  <c r="N256" i="5" s="1"/>
  <c r="L259" i="5"/>
  <c r="M259" i="5" s="1"/>
  <c r="N259" i="5" s="1"/>
  <c r="L266" i="5"/>
  <c r="M266" i="5"/>
  <c r="N266" i="5" s="1"/>
  <c r="M49" i="5"/>
  <c r="N49" i="5"/>
  <c r="L76" i="5"/>
  <c r="M76" i="5" s="1"/>
  <c r="N76" i="5" s="1"/>
  <c r="L180" i="5"/>
  <c r="M180" i="5" s="1"/>
  <c r="N180" i="5" s="1"/>
  <c r="L124" i="5"/>
  <c r="M124" i="5" s="1"/>
  <c r="N124" i="5" s="1"/>
  <c r="L75" i="5"/>
  <c r="M75" i="5" s="1"/>
  <c r="N75" i="5" s="1"/>
  <c r="L172" i="5"/>
  <c r="M172" i="5" s="1"/>
  <c r="N172" i="5" s="1"/>
  <c r="L179" i="5"/>
  <c r="M179" i="5" s="1"/>
  <c r="N179" i="5" s="1"/>
  <c r="L264" i="5"/>
  <c r="M264" i="5" s="1"/>
  <c r="N264" i="5" s="1"/>
  <c r="L280" i="5"/>
  <c r="M280" i="5"/>
  <c r="N280" i="5"/>
  <c r="L891" i="11"/>
  <c r="M891" i="11" s="1"/>
  <c r="N891" i="11" s="1"/>
  <c r="L879" i="11"/>
  <c r="M879" i="11" s="1"/>
  <c r="N879" i="11" s="1"/>
  <c r="L678" i="11"/>
  <c r="M678" i="11" s="1"/>
  <c r="N678" i="11" s="1"/>
  <c r="L921" i="11"/>
  <c r="L394" i="11"/>
  <c r="M394" i="11"/>
  <c r="N394" i="11"/>
  <c r="L730" i="11"/>
  <c r="M730" i="11" s="1"/>
  <c r="N730" i="11" s="1"/>
  <c r="L899" i="11"/>
  <c r="M899" i="11"/>
  <c r="N899" i="11" s="1"/>
  <c r="L929" i="11"/>
  <c r="M929" i="11" s="1"/>
  <c r="N929" i="11" s="1"/>
  <c r="L840" i="11"/>
  <c r="M840" i="11" s="1"/>
  <c r="N840" i="11" s="1"/>
  <c r="L961" i="11"/>
  <c r="M961" i="11" s="1"/>
  <c r="N961" i="11" s="1"/>
  <c r="M620" i="11"/>
  <c r="N620" i="11" s="1"/>
  <c r="L712" i="11"/>
  <c r="M712" i="11" s="1"/>
  <c r="N712" i="11" s="1"/>
  <c r="M636" i="11"/>
  <c r="N636" i="11" s="1"/>
  <c r="M694" i="11"/>
  <c r="N694" i="11"/>
  <c r="L772" i="11"/>
  <c r="M772" i="11" s="1"/>
  <c r="N772" i="11" s="1"/>
  <c r="M844" i="11"/>
  <c r="N844" i="11"/>
  <c r="L85" i="11"/>
  <c r="M85" i="11"/>
  <c r="N85" i="11" s="1"/>
  <c r="L531" i="11"/>
  <c r="M531" i="11" s="1"/>
  <c r="N531" i="11" s="1"/>
  <c r="L542" i="11"/>
  <c r="M542" i="11" s="1"/>
  <c r="N542" i="11" s="1"/>
  <c r="L618" i="11"/>
  <c r="M618" i="11" s="1"/>
  <c r="N618" i="11" s="1"/>
  <c r="L903" i="11"/>
  <c r="M903" i="11" s="1"/>
  <c r="N903" i="11" s="1"/>
  <c r="M941" i="11"/>
  <c r="N941" i="11"/>
  <c r="M690" i="11"/>
  <c r="N690" i="11" s="1"/>
  <c r="O14" i="6"/>
  <c r="M138" i="11"/>
  <c r="N138" i="11" s="1"/>
  <c r="M637" i="11"/>
  <c r="N637" i="11"/>
  <c r="M428" i="11"/>
  <c r="N428" i="11" s="1"/>
  <c r="M915" i="11"/>
  <c r="N915" i="11" s="1"/>
  <c r="M463" i="11"/>
  <c r="N463" i="11"/>
  <c r="O18" i="6"/>
  <c r="M424" i="11"/>
  <c r="N424" i="11" s="1"/>
  <c r="M115" i="5"/>
  <c r="N115" i="5" s="1"/>
  <c r="M159" i="5"/>
  <c r="N159" i="5" s="1"/>
  <c r="M50" i="5"/>
  <c r="N50" i="5" s="1"/>
  <c r="M209" i="5"/>
  <c r="N209" i="5" s="1"/>
  <c r="M119" i="5"/>
  <c r="N119" i="5" s="1"/>
  <c r="M57" i="5"/>
  <c r="N57" i="5" s="1"/>
  <c r="M254" i="5"/>
  <c r="N254" i="5" s="1"/>
  <c r="M45" i="5"/>
  <c r="N45" i="5" s="1"/>
  <c r="M208" i="5"/>
  <c r="N208" i="5"/>
  <c r="M66" i="5"/>
  <c r="N66" i="5" s="1"/>
  <c r="L174" i="5"/>
  <c r="M174" i="5" s="1"/>
  <c r="N174" i="5" s="1"/>
  <c r="M118" i="5"/>
  <c r="N118" i="5" s="1"/>
  <c r="M62" i="5"/>
  <c r="N62" i="5"/>
  <c r="M137" i="5"/>
  <c r="N137" i="5" s="1"/>
  <c r="M65" i="5"/>
  <c r="N65" i="5"/>
  <c r="M771" i="11"/>
  <c r="N771" i="11" s="1"/>
  <c r="M567" i="11"/>
  <c r="N567" i="11" s="1"/>
  <c r="M873" i="11"/>
  <c r="N873" i="11" s="1"/>
  <c r="M634" i="11"/>
  <c r="N634" i="11" s="1"/>
  <c r="M857" i="11"/>
  <c r="N857" i="11"/>
  <c r="M684" i="11"/>
  <c r="N684" i="11" s="1"/>
  <c r="L199" i="5"/>
  <c r="M199" i="5"/>
  <c r="N199" i="5" s="1"/>
  <c r="M125" i="5"/>
  <c r="N125" i="5" s="1"/>
  <c r="L133" i="5"/>
  <c r="M133" i="5" s="1"/>
  <c r="N133" i="5" s="1"/>
  <c r="L26" i="5"/>
  <c r="M26" i="5" s="1"/>
  <c r="N26" i="5" s="1"/>
  <c r="M91" i="5"/>
  <c r="N91" i="5"/>
  <c r="M196" i="5"/>
  <c r="N196" i="5" s="1"/>
  <c r="M279" i="5"/>
  <c r="N279" i="5" s="1"/>
  <c r="M54" i="5"/>
  <c r="N54" i="5" s="1"/>
  <c r="M105" i="5"/>
  <c r="N105" i="5"/>
  <c r="M253" i="5"/>
  <c r="N253" i="5" s="1"/>
  <c r="M230" i="5"/>
  <c r="N230" i="5"/>
  <c r="L263" i="5"/>
  <c r="M263" i="5" s="1"/>
  <c r="N263" i="5" s="1"/>
  <c r="L101" i="5"/>
  <c r="M101" i="5"/>
  <c r="N101" i="5" s="1"/>
  <c r="L120" i="5"/>
  <c r="M120" i="5" s="1"/>
  <c r="N120" i="5" s="1"/>
  <c r="L193" i="5"/>
  <c r="M193" i="5"/>
  <c r="N193" i="5"/>
  <c r="L278" i="5"/>
  <c r="M278" i="5" s="1"/>
  <c r="N278" i="5" s="1"/>
  <c r="L8" i="5"/>
  <c r="M8" i="5" s="1"/>
  <c r="N8" i="5" s="1"/>
  <c r="L18" i="5"/>
  <c r="M18" i="5" s="1"/>
  <c r="N18" i="5" s="1"/>
  <c r="L42" i="5"/>
  <c r="M42" i="5" s="1"/>
  <c r="N42" i="5" s="1"/>
  <c r="L59" i="5"/>
  <c r="M59" i="5" s="1"/>
  <c r="N59" i="5" s="1"/>
  <c r="L117" i="5"/>
  <c r="M117" i="5" s="1"/>
  <c r="N117" i="5" s="1"/>
  <c r="L184" i="5"/>
  <c r="M184" i="5"/>
  <c r="N184" i="5" s="1"/>
  <c r="L206" i="5"/>
  <c r="M206" i="5" s="1"/>
  <c r="N206" i="5" s="1"/>
  <c r="L214" i="5"/>
  <c r="M214" i="5"/>
  <c r="N214" i="5" s="1"/>
  <c r="L257" i="5"/>
  <c r="M257" i="5"/>
  <c r="N257" i="5" s="1"/>
  <c r="L70" i="5"/>
  <c r="M70" i="5" s="1"/>
  <c r="N70" i="5" s="1"/>
  <c r="L182" i="5"/>
  <c r="M182" i="5" s="1"/>
  <c r="N182" i="5" s="1"/>
  <c r="M163" i="5"/>
  <c r="N163" i="5" s="1"/>
  <c r="M154" i="5"/>
  <c r="N154" i="5" s="1"/>
  <c r="L114" i="5"/>
  <c r="M114" i="5"/>
  <c r="N114" i="5" s="1"/>
  <c r="L122" i="5"/>
  <c r="M122" i="5" s="1"/>
  <c r="N122" i="5"/>
  <c r="L126" i="5"/>
  <c r="M126" i="5" s="1"/>
  <c r="N126" i="5" s="1"/>
  <c r="L148" i="5"/>
  <c r="M148" i="5"/>
  <c r="N148" i="5" s="1"/>
  <c r="L166" i="5"/>
  <c r="M166" i="5"/>
  <c r="N166" i="5" s="1"/>
  <c r="L170" i="5"/>
  <c r="M170" i="5"/>
  <c r="N170" i="5"/>
  <c r="L188" i="5"/>
  <c r="M188" i="5" s="1"/>
  <c r="N188" i="5" s="1"/>
  <c r="M273" i="5"/>
  <c r="N273" i="5" s="1"/>
  <c r="M60" i="5"/>
  <c r="N60" i="5" s="1"/>
  <c r="M84" i="5"/>
  <c r="N84" i="5" s="1"/>
  <c r="M85" i="5"/>
  <c r="N85" i="5" s="1"/>
  <c r="M134" i="5"/>
  <c r="N134" i="5"/>
  <c r="M138" i="5"/>
  <c r="N138" i="5" s="1"/>
  <c r="M139" i="5"/>
  <c r="N139" i="5" s="1"/>
  <c r="M140" i="5"/>
  <c r="N140" i="5" s="1"/>
  <c r="M141" i="5"/>
  <c r="N141" i="5" s="1"/>
  <c r="M142" i="5"/>
  <c r="N142" i="5" s="1"/>
  <c r="M143" i="5"/>
  <c r="N143" i="5"/>
  <c r="M144" i="5"/>
  <c r="N144" i="5" s="1"/>
  <c r="M210" i="5"/>
  <c r="N210" i="5" s="1"/>
  <c r="L246" i="5"/>
  <c r="M246" i="5" s="1"/>
  <c r="N246" i="5" s="1"/>
  <c r="L221" i="5"/>
  <c r="M221" i="5" s="1"/>
  <c r="N221" i="5" s="1"/>
  <c r="L234" i="5"/>
  <c r="M234" i="5" s="1"/>
  <c r="N234" i="5" s="1"/>
  <c r="L35" i="5"/>
  <c r="M35" i="5"/>
  <c r="N35" i="5" s="1"/>
  <c r="M211" i="5"/>
  <c r="N211" i="5" s="1"/>
  <c r="L24" i="5"/>
  <c r="M24" i="5" s="1"/>
  <c r="N24" i="5" s="1"/>
  <c r="M173" i="5"/>
  <c r="N173" i="5"/>
  <c r="M21" i="5"/>
  <c r="N21" i="5" s="1"/>
  <c r="L11" i="5"/>
  <c r="M11" i="5" s="1"/>
  <c r="N11" i="5" s="1"/>
  <c r="L40" i="5"/>
  <c r="M40" i="5" s="1"/>
  <c r="N40" i="5" s="1"/>
  <c r="M88" i="5"/>
  <c r="N88" i="5" s="1"/>
  <c r="M175" i="5"/>
  <c r="N175" i="5" s="1"/>
  <c r="M225" i="5"/>
  <c r="N225" i="5" s="1"/>
  <c r="M236" i="5"/>
  <c r="N236" i="5" s="1"/>
  <c r="L245" i="5"/>
  <c r="M245" i="5" s="1"/>
  <c r="N245" i="5" s="1"/>
  <c r="L31" i="5"/>
  <c r="M31" i="5"/>
  <c r="N31" i="5"/>
  <c r="M217" i="5"/>
  <c r="N217" i="5" s="1"/>
  <c r="L281" i="5"/>
  <c r="M281" i="5"/>
  <c r="N281" i="5" s="1"/>
  <c r="M53" i="5"/>
  <c r="N53" i="5" s="1"/>
  <c r="L68" i="5"/>
  <c r="M68" i="5" s="1"/>
  <c r="N68" i="5" s="1"/>
  <c r="M78" i="5"/>
  <c r="N78" i="5"/>
  <c r="M89" i="5"/>
  <c r="N89" i="5" s="1"/>
  <c r="M110" i="5"/>
  <c r="N110" i="5" s="1"/>
  <c r="L146" i="5"/>
  <c r="M146" i="5" s="1"/>
  <c r="N146" i="5" s="1"/>
  <c r="L212" i="5"/>
  <c r="M212" i="5" s="1"/>
  <c r="N212" i="5" s="1"/>
  <c r="M229" i="5"/>
  <c r="N229" i="5"/>
  <c r="L247" i="5"/>
  <c r="M247" i="5" s="1"/>
  <c r="N247" i="5" s="1"/>
  <c r="L56" i="5"/>
  <c r="M56" i="5" s="1"/>
  <c r="N56" i="5" s="1"/>
  <c r="L67" i="5"/>
  <c r="M67" i="5" s="1"/>
  <c r="N67" i="5" s="1"/>
  <c r="K282" i="5"/>
  <c r="L10" i="5"/>
  <c r="M10" i="5" s="1"/>
  <c r="N10" i="5" s="1"/>
  <c r="M13" i="5"/>
  <c r="N13" i="5"/>
  <c r="M19" i="5"/>
  <c r="N19" i="5" s="1"/>
  <c r="L51" i="5"/>
  <c r="M51" i="5" s="1"/>
  <c r="N51" i="5" s="1"/>
  <c r="L69" i="5"/>
  <c r="M69" i="5" s="1"/>
  <c r="N69" i="5" s="1"/>
  <c r="M121" i="5"/>
  <c r="N121" i="5"/>
  <c r="L147" i="5"/>
  <c r="M147" i="5" s="1"/>
  <c r="N147" i="5" s="1"/>
  <c r="M171" i="5"/>
  <c r="N171" i="5" s="1"/>
  <c r="M183" i="5"/>
  <c r="N183" i="5" s="1"/>
  <c r="M194" i="5"/>
  <c r="N194" i="5" s="1"/>
  <c r="M201" i="5"/>
  <c r="N201" i="5" s="1"/>
  <c r="M215" i="5"/>
  <c r="N215" i="5" s="1"/>
  <c r="M255" i="5"/>
  <c r="N255" i="5"/>
  <c r="M207" i="11"/>
  <c r="N207" i="11" s="1"/>
  <c r="L742" i="11"/>
  <c r="M742" i="11" s="1"/>
  <c r="N742" i="11" s="1"/>
  <c r="M370" i="11"/>
  <c r="N370" i="11" s="1"/>
  <c r="M123" i="11"/>
  <c r="N123" i="11" s="1"/>
  <c r="L217" i="11"/>
  <c r="M217" i="11" s="1"/>
  <c r="N217" i="11" s="1"/>
  <c r="M585" i="11"/>
  <c r="N585" i="11" s="1"/>
  <c r="L659" i="11"/>
  <c r="M659" i="11" s="1"/>
  <c r="N659" i="11" s="1"/>
  <c r="L638" i="11"/>
  <c r="M638" i="11"/>
  <c r="N638" i="11" s="1"/>
  <c r="L22" i="11"/>
  <c r="M22" i="11" s="1"/>
  <c r="N22" i="11" s="1"/>
  <c r="M109" i="11"/>
  <c r="N109" i="11" s="1"/>
  <c r="L689" i="11"/>
  <c r="M689" i="11" s="1"/>
  <c r="N689" i="11" s="1"/>
  <c r="L697" i="11"/>
  <c r="M697" i="11" s="1"/>
  <c r="N697" i="11" s="1"/>
  <c r="L126" i="11"/>
  <c r="M126" i="11" s="1"/>
  <c r="N126" i="11" s="1"/>
  <c r="L185" i="11"/>
  <c r="M185" i="11"/>
  <c r="N185" i="11" s="1"/>
  <c r="L674" i="11"/>
  <c r="M674" i="11"/>
  <c r="N674" i="11" s="1"/>
  <c r="L223" i="11"/>
  <c r="M223" i="11" s="1"/>
  <c r="N223" i="11" s="1"/>
  <c r="M594" i="11"/>
  <c r="N594" i="11" s="1"/>
  <c r="L7" i="6"/>
  <c r="O7" i="6" s="1"/>
  <c r="M337" i="11"/>
  <c r="N337" i="11" s="1"/>
  <c r="M29" i="11"/>
  <c r="N29" i="11" s="1"/>
  <c r="L787" i="11"/>
  <c r="M787" i="11" s="1"/>
  <c r="N787" i="11" s="1"/>
  <c r="M790" i="11"/>
  <c r="N790" i="11" s="1"/>
  <c r="L91" i="11"/>
  <c r="M91" i="11" s="1"/>
  <c r="N91" i="11" s="1"/>
  <c r="L197" i="11"/>
  <c r="M197" i="11"/>
  <c r="N197" i="11" s="1"/>
  <c r="M715" i="11"/>
  <c r="N715" i="11"/>
  <c r="M429" i="11"/>
  <c r="N429" i="11" s="1"/>
  <c r="M549" i="11"/>
  <c r="N549" i="11" s="1"/>
  <c r="M23" i="11"/>
  <c r="N23" i="11"/>
  <c r="M731" i="11"/>
  <c r="N731" i="11" s="1"/>
  <c r="M258" i="11"/>
  <c r="N258" i="11"/>
  <c r="L417" i="11"/>
  <c r="M417" i="11" s="1"/>
  <c r="N417" i="11" s="1"/>
  <c r="M522" i="11"/>
  <c r="N522" i="11" s="1"/>
  <c r="L668" i="11"/>
  <c r="L735" i="11"/>
  <c r="M735" i="11" s="1"/>
  <c r="N735" i="11" s="1"/>
  <c r="L943" i="11"/>
  <c r="M943" i="11" s="1"/>
  <c r="N943" i="11" s="1"/>
  <c r="M402" i="11"/>
  <c r="N402" i="11" s="1"/>
  <c r="L630" i="11"/>
  <c r="M630" i="11" s="1"/>
  <c r="N630" i="11" s="1"/>
  <c r="L843" i="11"/>
  <c r="M843" i="11" s="1"/>
  <c r="N843" i="11" s="1"/>
  <c r="M277" i="11"/>
  <c r="N277" i="11" s="1"/>
  <c r="L547" i="11"/>
  <c r="M547" i="11"/>
  <c r="N547" i="11" s="1"/>
  <c r="L676" i="11"/>
  <c r="M676" i="11" s="1"/>
  <c r="N676" i="11" s="1"/>
  <c r="L774" i="11"/>
  <c r="M774" i="11" s="1"/>
  <c r="N774" i="11" s="1"/>
  <c r="O5" i="6"/>
  <c r="L439" i="11"/>
  <c r="M439" i="11" s="1"/>
  <c r="N439" i="11" s="1"/>
  <c r="L129" i="11"/>
  <c r="M129" i="11"/>
  <c r="N129" i="11" s="1"/>
  <c r="L194" i="11"/>
  <c r="M194" i="11"/>
  <c r="N194" i="11" s="1"/>
  <c r="L237" i="11"/>
  <c r="L366" i="11"/>
  <c r="M366" i="11" s="1"/>
  <c r="N366" i="11" s="1"/>
  <c r="L372" i="11"/>
  <c r="M372" i="11" s="1"/>
  <c r="N372" i="11" s="1"/>
  <c r="L610" i="11"/>
  <c r="M610" i="11" s="1"/>
  <c r="N610" i="11" s="1"/>
  <c r="L832" i="11"/>
  <c r="M832" i="11" s="1"/>
  <c r="N832" i="11" s="1"/>
  <c r="L836" i="11"/>
  <c r="M836" i="11" s="1"/>
  <c r="N836" i="11" s="1"/>
  <c r="L839" i="11"/>
  <c r="M839" i="11" s="1"/>
  <c r="N839" i="11" s="1"/>
  <c r="L864" i="11"/>
  <c r="L205" i="11"/>
  <c r="M205" i="11" s="1"/>
  <c r="N205" i="11" s="1"/>
  <c r="M346" i="11"/>
  <c r="N346" i="11" s="1"/>
  <c r="L161" i="11"/>
  <c r="M161" i="11"/>
  <c r="N161" i="11" s="1"/>
  <c r="L233" i="11"/>
  <c r="L309" i="11"/>
  <c r="M309" i="11" s="1"/>
  <c r="N309" i="11" s="1"/>
  <c r="L364" i="11"/>
  <c r="L112" i="11"/>
  <c r="M112" i="11" s="1"/>
  <c r="N112" i="11" s="1"/>
  <c r="M403" i="11"/>
  <c r="N403" i="11"/>
  <c r="M48" i="11"/>
  <c r="N48" i="11" s="1"/>
  <c r="M64" i="11"/>
  <c r="N64" i="11" s="1"/>
  <c r="M71" i="11"/>
  <c r="N71" i="11" s="1"/>
  <c r="L282" i="11"/>
  <c r="M282" i="11" s="1"/>
  <c r="N282" i="11" s="1"/>
  <c r="L351" i="11"/>
  <c r="M393" i="11"/>
  <c r="N393" i="11"/>
  <c r="M396" i="11"/>
  <c r="N396" i="11"/>
  <c r="L499" i="11"/>
  <c r="M499" i="11" s="1"/>
  <c r="N499" i="11" s="1"/>
  <c r="L653" i="11"/>
  <c r="M653" i="11" s="1"/>
  <c r="N653" i="11" s="1"/>
  <c r="L142" i="11"/>
  <c r="M142" i="11"/>
  <c r="N142" i="11" s="1"/>
  <c r="L357" i="11"/>
  <c r="M357" i="11" s="1"/>
  <c r="N357" i="11" s="1"/>
  <c r="L515" i="11"/>
  <c r="M515" i="11" s="1"/>
  <c r="N515" i="11" s="1"/>
  <c r="L660" i="11"/>
  <c r="M660" i="11" s="1"/>
  <c r="N660" i="11" s="1"/>
  <c r="L805" i="11"/>
  <c r="M805" i="11" s="1"/>
  <c r="N805" i="11" s="1"/>
  <c r="L437" i="11"/>
  <c r="M437" i="11" s="1"/>
  <c r="N437" i="11" s="1"/>
  <c r="M550" i="11"/>
  <c r="N550" i="11" s="1"/>
  <c r="L814" i="11"/>
  <c r="M814" i="11" s="1"/>
  <c r="N814" i="11" s="1"/>
  <c r="L854" i="11"/>
  <c r="M854" i="11" s="1"/>
  <c r="N854" i="11" s="1"/>
  <c r="M520" i="11"/>
  <c r="N520" i="11" s="1"/>
  <c r="L632" i="11"/>
  <c r="M632" i="11" s="1"/>
  <c r="N632" i="11" s="1"/>
  <c r="L802" i="11"/>
  <c r="M802" i="11" s="1"/>
  <c r="N802" i="11" s="1"/>
  <c r="M932" i="11"/>
  <c r="N932" i="11" s="1"/>
  <c r="M933" i="11"/>
  <c r="N933" i="11" s="1"/>
  <c r="L231" i="11"/>
  <c r="M231" i="11" s="1"/>
  <c r="N231" i="11" s="1"/>
  <c r="M661" i="11"/>
  <c r="N661" i="11"/>
  <c r="L671" i="11"/>
  <c r="M671" i="11" s="1"/>
  <c r="N671" i="11" s="1"/>
  <c r="M798" i="11"/>
  <c r="N798" i="11"/>
  <c r="L302" i="11"/>
  <c r="M302" i="11" s="1"/>
  <c r="N302" i="11" s="1"/>
  <c r="M153" i="11"/>
  <c r="N153" i="11" s="1"/>
  <c r="L392" i="11"/>
  <c r="M392" i="11" s="1"/>
  <c r="N392" i="11" s="1"/>
  <c r="L103" i="11"/>
  <c r="M103" i="11" s="1"/>
  <c r="N103" i="11" s="1"/>
  <c r="L305" i="11"/>
  <c r="M305" i="11" s="1"/>
  <c r="N305" i="11" s="1"/>
  <c r="L723" i="11"/>
  <c r="M723" i="11" s="1"/>
  <c r="N723" i="11" s="1"/>
  <c r="L788" i="11"/>
  <c r="M788" i="11" s="1"/>
  <c r="N788" i="11" s="1"/>
  <c r="M125" i="11"/>
  <c r="N125" i="11"/>
  <c r="L9" i="11"/>
  <c r="M9" i="11"/>
  <c r="N9" i="11" s="1"/>
  <c r="L262" i="11"/>
  <c r="M262" i="11" s="1"/>
  <c r="N262" i="11" s="1"/>
  <c r="L340" i="11"/>
  <c r="M340" i="11" s="1"/>
  <c r="N340" i="11" s="1"/>
  <c r="L702" i="11"/>
  <c r="M702" i="11"/>
  <c r="N702" i="11" s="1"/>
  <c r="L719" i="11"/>
  <c r="M719" i="11" s="1"/>
  <c r="N719" i="11" s="1"/>
  <c r="L726" i="11"/>
  <c r="M726" i="11" s="1"/>
  <c r="N726" i="11" s="1"/>
  <c r="L829" i="11"/>
  <c r="M829" i="11" s="1"/>
  <c r="N829" i="11" s="1"/>
  <c r="L222" i="11"/>
  <c r="L325" i="11"/>
  <c r="M325" i="11" s="1"/>
  <c r="N325" i="11" s="1"/>
  <c r="M60" i="11"/>
  <c r="N60" i="11" s="1"/>
  <c r="M75" i="11"/>
  <c r="N75" i="11" s="1"/>
  <c r="M79" i="11"/>
  <c r="N79" i="11" s="1"/>
  <c r="M266" i="11"/>
  <c r="N266" i="11"/>
  <c r="M285" i="11"/>
  <c r="N285" i="11" s="1"/>
  <c r="L333" i="11"/>
  <c r="M333" i="11" s="1"/>
  <c r="N333" i="11" s="1"/>
  <c r="L375" i="11"/>
  <c r="L509" i="11"/>
  <c r="M509" i="11" s="1"/>
  <c r="N509" i="11" s="1"/>
  <c r="L492" i="11"/>
  <c r="M492" i="11" s="1"/>
  <c r="N492" i="11" s="1"/>
  <c r="M56" i="11"/>
  <c r="N56" i="11"/>
  <c r="L312" i="11"/>
  <c r="M312" i="11" s="1"/>
  <c r="N312" i="11" s="1"/>
  <c r="L245" i="11"/>
  <c r="M245" i="11"/>
  <c r="N245" i="11" s="1"/>
  <c r="M286" i="11"/>
  <c r="N286" i="11" s="1"/>
  <c r="M306" i="11"/>
  <c r="N306" i="11"/>
  <c r="M316" i="11"/>
  <c r="N316" i="11" s="1"/>
  <c r="L323" i="11"/>
  <c r="M323" i="11" s="1"/>
  <c r="N323" i="11" s="1"/>
  <c r="M383" i="11"/>
  <c r="N383" i="11" s="1"/>
  <c r="L467" i="11"/>
  <c r="M467" i="11" s="1"/>
  <c r="N467" i="11" s="1"/>
  <c r="M157" i="11"/>
  <c r="N157" i="11" s="1"/>
  <c r="M301" i="11"/>
  <c r="N301" i="11" s="1"/>
  <c r="L452" i="11"/>
  <c r="M452" i="11" s="1"/>
  <c r="N452" i="11" s="1"/>
  <c r="L249" i="11"/>
  <c r="M249" i="11" s="1"/>
  <c r="N249" i="11" s="1"/>
  <c r="M317" i="11"/>
  <c r="N317" i="11" s="1"/>
  <c r="M374" i="11"/>
  <c r="N374" i="11" s="1"/>
  <c r="L435" i="11"/>
  <c r="M435" i="11" s="1"/>
  <c r="N435" i="11" s="1"/>
  <c r="L455" i="11"/>
  <c r="M455" i="11"/>
  <c r="N455" i="11" s="1"/>
  <c r="M517" i="11"/>
  <c r="N517" i="11" s="1"/>
  <c r="L525" i="11"/>
  <c r="M525" i="11" s="1"/>
  <c r="N525" i="11" s="1"/>
  <c r="L430" i="11"/>
  <c r="M430" i="11" s="1"/>
  <c r="N430" i="11"/>
  <c r="M440" i="11"/>
  <c r="N440" i="11" s="1"/>
  <c r="M543" i="11"/>
  <c r="N543" i="11" s="1"/>
  <c r="L720" i="11"/>
  <c r="M720" i="11" s="1"/>
  <c r="N720" i="11" s="1"/>
  <c r="L755" i="11"/>
  <c r="M755" i="11" s="1"/>
  <c r="N755" i="11" s="1"/>
  <c r="L611" i="11"/>
  <c r="M611" i="11"/>
  <c r="N611" i="11" s="1"/>
  <c r="L622" i="11"/>
  <c r="M622" i="11"/>
  <c r="N622" i="11" s="1"/>
  <c r="L649" i="11"/>
  <c r="M649" i="11" s="1"/>
  <c r="N649" i="11" s="1"/>
  <c r="L834" i="11"/>
  <c r="M834" i="11" s="1"/>
  <c r="N834" i="11" s="1"/>
  <c r="L818" i="11"/>
  <c r="M818" i="11" s="1"/>
  <c r="N818" i="11" s="1"/>
  <c r="M898" i="11"/>
  <c r="N898" i="11" s="1"/>
  <c r="L902" i="11"/>
  <c r="M902" i="11"/>
  <c r="N902" i="11" s="1"/>
  <c r="L952" i="11"/>
  <c r="M952" i="11" s="1"/>
  <c r="N952" i="11" s="1"/>
  <c r="L877" i="11"/>
  <c r="M877" i="11" s="1"/>
  <c r="N877" i="11" s="1"/>
  <c r="N951" i="11"/>
  <c r="M571" i="11"/>
  <c r="N571" i="11" s="1"/>
  <c r="M619" i="11"/>
  <c r="N619" i="11" s="1"/>
  <c r="M779" i="11"/>
  <c r="N779" i="11" s="1"/>
  <c r="L875" i="11"/>
  <c r="M875" i="11" s="1"/>
  <c r="N875" i="11" s="1"/>
  <c r="M940" i="11"/>
  <c r="N940" i="11" s="1"/>
  <c r="L953" i="11"/>
  <c r="M953" i="11"/>
  <c r="N953" i="11" s="1"/>
  <c r="L778" i="11"/>
  <c r="M778" i="11"/>
  <c r="N778" i="11" s="1"/>
  <c r="M792" i="11"/>
  <c r="N792" i="11" s="1"/>
  <c r="M828" i="11"/>
  <c r="N828" i="11" s="1"/>
  <c r="L847" i="11"/>
  <c r="M847" i="11" s="1"/>
  <c r="N847" i="11" s="1"/>
  <c r="L876" i="11"/>
  <c r="L7" i="11"/>
  <c r="L183" i="11"/>
  <c r="M183" i="11" s="1"/>
  <c r="N183" i="11" s="1"/>
  <c r="L274" i="11"/>
  <c r="M274" i="11" s="1"/>
  <c r="N274" i="11" s="1"/>
  <c r="L308" i="11"/>
  <c r="M308" i="11" s="1"/>
  <c r="N308" i="11" s="1"/>
  <c r="L945" i="11"/>
  <c r="M945" i="11"/>
  <c r="N945" i="11" s="1"/>
  <c r="L956" i="11"/>
  <c r="M956" i="11"/>
  <c r="N956" i="11" s="1"/>
  <c r="L420" i="11"/>
  <c r="M420" i="11" s="1"/>
  <c r="N420" i="11" s="1"/>
  <c r="M347" i="11"/>
  <c r="N347" i="11" s="1"/>
  <c r="M866" i="11"/>
  <c r="N866" i="11" s="1"/>
  <c r="L476" i="11"/>
  <c r="M476" i="11" s="1"/>
  <c r="N476" i="11" s="1"/>
  <c r="L52" i="11"/>
  <c r="M52" i="11" s="1"/>
  <c r="N52" i="11" s="1"/>
  <c r="L160" i="11"/>
  <c r="M160" i="11" s="1"/>
  <c r="N160" i="11" s="1"/>
  <c r="L181" i="11"/>
  <c r="M181" i="11"/>
  <c r="N181" i="11"/>
  <c r="L310" i="11"/>
  <c r="M310" i="11" s="1"/>
  <c r="N310" i="11" s="1"/>
  <c r="L464" i="11"/>
  <c r="M464" i="11" s="1"/>
  <c r="N464" i="11" s="1"/>
  <c r="M176" i="11"/>
  <c r="N176" i="11"/>
  <c r="L198" i="11"/>
  <c r="M198" i="11"/>
  <c r="N198" i="11" s="1"/>
  <c r="L568" i="11"/>
  <c r="M568" i="11"/>
  <c r="N568" i="11" s="1"/>
  <c r="M137" i="11"/>
  <c r="N137" i="11" s="1"/>
  <c r="M252" i="11"/>
  <c r="N252" i="11" s="1"/>
  <c r="L359" i="11"/>
  <c r="M359" i="11" s="1"/>
  <c r="N359" i="11" s="1"/>
  <c r="L418" i="11"/>
  <c r="M418" i="11" s="1"/>
  <c r="N418" i="11" s="1"/>
  <c r="M432" i="11"/>
  <c r="N432" i="11"/>
  <c r="L564" i="11"/>
  <c r="M564" i="11" s="1"/>
  <c r="N564" i="11" s="1"/>
  <c r="L596" i="11"/>
  <c r="M596" i="11" s="1"/>
  <c r="N596" i="11" s="1"/>
  <c r="L849" i="11"/>
  <c r="M849" i="11" s="1"/>
  <c r="N849" i="11" s="1"/>
  <c r="L412" i="11"/>
  <c r="M412" i="11" s="1"/>
  <c r="N412" i="11" s="1"/>
  <c r="L480" i="11"/>
  <c r="M480" i="11" s="1"/>
  <c r="N480" i="11" s="1"/>
  <c r="L664" i="11"/>
  <c r="M664" i="11"/>
  <c r="N664" i="11" s="1"/>
  <c r="L775" i="11"/>
  <c r="M775" i="11" s="1"/>
  <c r="N775" i="11" s="1"/>
  <c r="L895" i="11"/>
  <c r="M895" i="11" s="1"/>
  <c r="N895" i="11" s="1"/>
  <c r="L360" i="11"/>
  <c r="M360" i="11" s="1"/>
  <c r="N360" i="11" s="1"/>
  <c r="L470" i="11"/>
  <c r="M470" i="11"/>
  <c r="N470" i="11"/>
  <c r="L563" i="11"/>
  <c r="M563" i="11"/>
  <c r="N563" i="11" s="1"/>
  <c r="L685" i="11"/>
  <c r="M685" i="11" s="1"/>
  <c r="N685" i="11" s="1"/>
  <c r="L880" i="11"/>
  <c r="M880" i="11" s="1"/>
  <c r="N880" i="11" s="1"/>
  <c r="L646" i="11"/>
  <c r="M646" i="11" s="1"/>
  <c r="N646" i="11" s="1"/>
  <c r="L734" i="11"/>
  <c r="M734" i="11" s="1"/>
  <c r="N734" i="11" s="1"/>
  <c r="L850" i="11"/>
  <c r="M850" i="11"/>
  <c r="N850" i="11" s="1"/>
  <c r="L957" i="11"/>
  <c r="M957" i="11" s="1"/>
  <c r="N957" i="11" s="1"/>
  <c r="M960" i="11"/>
  <c r="N960" i="11" s="1"/>
  <c r="L862" i="11"/>
  <c r="M862" i="11"/>
  <c r="N862" i="11" s="1"/>
  <c r="L794" i="11"/>
  <c r="M794" i="11"/>
  <c r="N794" i="11" s="1"/>
  <c r="L894" i="11"/>
  <c r="M894" i="11" s="1"/>
  <c r="N894" i="11" s="1"/>
  <c r="L897" i="11"/>
  <c r="M897" i="11" s="1"/>
  <c r="N897" i="11" s="1"/>
  <c r="M815" i="11"/>
  <c r="N815" i="11" s="1"/>
  <c r="M827" i="11"/>
  <c r="N827" i="11"/>
  <c r="M155" i="11"/>
  <c r="N155" i="11" s="1"/>
  <c r="M931" i="11"/>
  <c r="N931" i="11" s="1"/>
  <c r="M214" i="11"/>
  <c r="N214" i="11" s="1"/>
  <c r="M625" i="11"/>
  <c r="N625" i="11" s="1"/>
  <c r="M267" i="11"/>
  <c r="N267" i="11" s="1"/>
  <c r="M793" i="11"/>
  <c r="N793" i="11"/>
  <c r="M558" i="11"/>
  <c r="N558" i="11" s="1"/>
  <c r="M6" i="11"/>
  <c r="N6" i="11"/>
  <c r="M701" i="11"/>
  <c r="N701" i="11" s="1"/>
  <c r="M765" i="11"/>
  <c r="N765" i="11" s="1"/>
  <c r="M182" i="11"/>
  <c r="N182" i="11" s="1"/>
  <c r="M693" i="11"/>
  <c r="N693" i="11" s="1"/>
  <c r="M914" i="11"/>
  <c r="N914" i="11"/>
  <c r="M454" i="11"/>
  <c r="N454" i="11" s="1"/>
  <c r="M901" i="11"/>
  <c r="N901" i="11" s="1"/>
  <c r="M889" i="11"/>
  <c r="N889" i="11"/>
  <c r="M629" i="11"/>
  <c r="N629" i="11" s="1"/>
  <c r="M210" i="11"/>
  <c r="N210" i="11" s="1"/>
  <c r="M942" i="11"/>
  <c r="N942" i="11" s="1"/>
  <c r="M769" i="11"/>
  <c r="N769" i="11" s="1"/>
  <c r="M823" i="11"/>
  <c r="N823" i="11" s="1"/>
  <c r="M937" i="11"/>
  <c r="N937" i="11"/>
  <c r="M203" i="11"/>
  <c r="N203" i="11" s="1"/>
  <c r="L623" i="11"/>
  <c r="M623" i="11"/>
  <c r="N623" i="11" s="1"/>
  <c r="M86" i="11"/>
  <c r="N86" i="11" s="1"/>
  <c r="L199" i="11"/>
  <c r="M199" i="11" s="1"/>
  <c r="N199" i="11" s="1"/>
  <c r="M615" i="11"/>
  <c r="N615" i="11" s="1"/>
  <c r="M55" i="11"/>
  <c r="N55" i="11"/>
  <c r="M5" i="11"/>
  <c r="N5" i="11"/>
  <c r="M959" i="11"/>
  <c r="N959" i="11" s="1"/>
  <c r="M948" i="11"/>
  <c r="N948" i="11"/>
  <c r="M826" i="11"/>
  <c r="N826" i="11" s="1"/>
  <c r="M800" i="11"/>
  <c r="N800" i="11" s="1"/>
  <c r="M433" i="11"/>
  <c r="N433" i="11" s="1"/>
  <c r="L837" i="11"/>
  <c r="M837" i="11"/>
  <c r="N837" i="11" s="1"/>
  <c r="L842" i="11"/>
  <c r="M842" i="11" s="1"/>
  <c r="N842" i="11" s="1"/>
  <c r="L845" i="11"/>
  <c r="M845" i="11" s="1"/>
  <c r="N845" i="11" s="1"/>
  <c r="M228" i="11"/>
  <c r="N228" i="11"/>
  <c r="M144" i="11"/>
  <c r="N144" i="11"/>
  <c r="M318" i="11"/>
  <c r="N318" i="11" s="1"/>
  <c r="M28" i="11"/>
  <c r="N28" i="11" s="1"/>
  <c r="M219" i="11"/>
  <c r="N219" i="11"/>
  <c r="M279" i="11"/>
  <c r="N279" i="11" s="1"/>
  <c r="M859" i="11"/>
  <c r="N859" i="11" s="1"/>
  <c r="M502" i="11"/>
  <c r="N502" i="11" s="1"/>
  <c r="M604" i="11"/>
  <c r="N604" i="11" s="1"/>
  <c r="M518" i="11"/>
  <c r="N518" i="11" s="1"/>
  <c r="M683" i="11"/>
  <c r="N683" i="11"/>
  <c r="M195" i="11"/>
  <c r="N195" i="11"/>
  <c r="M345" i="11"/>
  <c r="N345" i="11" s="1"/>
  <c r="M498" i="11"/>
  <c r="N498" i="11" s="1"/>
  <c r="M283" i="11"/>
  <c r="N283" i="11"/>
  <c r="M776" i="11"/>
  <c r="N776" i="11"/>
  <c r="M257" i="11"/>
  <c r="N257" i="11" s="1"/>
  <c r="L99" i="11"/>
  <c r="M99" i="11" s="1"/>
  <c r="N99" i="11" s="1"/>
  <c r="L102" i="11"/>
  <c r="M102" i="11" s="1"/>
  <c r="N102" i="11" s="1"/>
  <c r="L124" i="11"/>
  <c r="M124" i="11" s="1"/>
  <c r="N124" i="11" s="1"/>
  <c r="L156" i="11"/>
  <c r="M156" i="11"/>
  <c r="N156" i="11"/>
  <c r="L295" i="11"/>
  <c r="M295" i="11"/>
  <c r="N295" i="11" s="1"/>
  <c r="L299" i="11"/>
  <c r="M299" i="11" s="1"/>
  <c r="N299" i="11" s="1"/>
  <c r="L307" i="11"/>
  <c r="M307" i="11"/>
  <c r="N307" i="11" s="1"/>
  <c r="L311" i="11"/>
  <c r="M311" i="11" s="1"/>
  <c r="N311" i="11" s="1"/>
  <c r="L315" i="11"/>
  <c r="M315" i="11" s="1"/>
  <c r="N315" i="11" s="1"/>
  <c r="L342" i="11"/>
  <c r="M342" i="11" s="1"/>
  <c r="N342" i="11" s="1"/>
  <c r="L355" i="11"/>
  <c r="M355" i="11"/>
  <c r="N355" i="11"/>
  <c r="L358" i="11"/>
  <c r="M358" i="11" s="1"/>
  <c r="N358" i="11" s="1"/>
  <c r="L385" i="11"/>
  <c r="M385" i="11"/>
  <c r="N385" i="11" s="1"/>
  <c r="L391" i="11"/>
  <c r="M391" i="11"/>
  <c r="N391" i="11" s="1"/>
  <c r="L533" i="11"/>
  <c r="M533" i="11"/>
  <c r="N533" i="11" s="1"/>
  <c r="L537" i="11"/>
  <c r="M537" i="11"/>
  <c r="N537" i="11"/>
  <c r="L551" i="11"/>
  <c r="M551" i="11" s="1"/>
  <c r="N551" i="11" s="1"/>
  <c r="L555" i="11"/>
  <c r="M555" i="11" s="1"/>
  <c r="N555" i="11" s="1"/>
  <c r="L627" i="11"/>
  <c r="M627" i="11" s="1"/>
  <c r="N627" i="11" s="1"/>
  <c r="L652" i="11"/>
  <c r="M652" i="11"/>
  <c r="N652" i="11"/>
  <c r="L665" i="11"/>
  <c r="M665" i="11"/>
  <c r="N665" i="11"/>
  <c r="L675" i="11"/>
  <c r="M675" i="11"/>
  <c r="N675" i="11" s="1"/>
  <c r="L718" i="11"/>
  <c r="M718" i="11"/>
  <c r="N718" i="11" s="1"/>
  <c r="L114" i="11"/>
  <c r="M114" i="11" s="1"/>
  <c r="N114" i="11" s="1"/>
  <c r="L511" i="11"/>
  <c r="M511" i="11" s="1"/>
  <c r="N511" i="11" s="1"/>
  <c r="L519" i="11"/>
  <c r="M519" i="11" s="1"/>
  <c r="N519" i="11" s="1"/>
  <c r="L65" i="11"/>
  <c r="M65" i="11" s="1"/>
  <c r="N65" i="11" s="1"/>
  <c r="L246" i="11"/>
  <c r="M246" i="11"/>
  <c r="N246" i="11" s="1"/>
  <c r="L485" i="11"/>
  <c r="M485" i="11"/>
  <c r="N485" i="11" s="1"/>
  <c r="L496" i="11"/>
  <c r="M496" i="11" s="1"/>
  <c r="N496" i="11" s="1"/>
  <c r="L750" i="11"/>
  <c r="M750" i="11" s="1"/>
  <c r="N750" i="11" s="1"/>
  <c r="L906" i="11"/>
  <c r="M906" i="11" s="1"/>
  <c r="N906" i="11" s="1"/>
  <c r="L924" i="11"/>
  <c r="M924" i="11" s="1"/>
  <c r="N924" i="11" s="1"/>
  <c r="L578" i="11"/>
  <c r="M578" i="11" s="1"/>
  <c r="N578" i="11" s="1"/>
  <c r="M910" i="11"/>
  <c r="N910" i="11" s="1"/>
  <c r="L276" i="11"/>
  <c r="M276" i="11" s="1"/>
  <c r="N276" i="11" s="1"/>
  <c r="L35" i="11"/>
  <c r="M35" i="11"/>
  <c r="N35" i="11"/>
  <c r="L234" i="11"/>
  <c r="M234" i="11" s="1"/>
  <c r="N234" i="11" s="1"/>
  <c r="L243" i="11"/>
  <c r="M243" i="11"/>
  <c r="N243" i="11" s="1"/>
  <c r="L448" i="11"/>
  <c r="M448" i="11"/>
  <c r="N448" i="11" s="1"/>
  <c r="L795" i="11"/>
  <c r="M795" i="11"/>
  <c r="N795" i="11" s="1"/>
  <c r="L799" i="11"/>
  <c r="M799" i="11"/>
  <c r="N799" i="11"/>
  <c r="L851" i="11"/>
  <c r="M851" i="11" s="1"/>
  <c r="N851" i="11" s="1"/>
  <c r="L858" i="11"/>
  <c r="M858" i="11" s="1"/>
  <c r="N858" i="11" s="1"/>
  <c r="M434" i="11"/>
  <c r="N434" i="11" s="1"/>
  <c r="M918" i="11"/>
  <c r="N918" i="11" s="1"/>
  <c r="M375" i="11"/>
  <c r="N375" i="11" s="1"/>
  <c r="M654" i="11"/>
  <c r="N654" i="11"/>
  <c r="M17" i="11"/>
  <c r="N17" i="11" s="1"/>
  <c r="L541" i="11"/>
  <c r="M541" i="11" s="1"/>
  <c r="N541" i="11" s="1"/>
  <c r="M304" i="11"/>
  <c r="N304" i="11" s="1"/>
  <c r="M189" i="11"/>
  <c r="N189" i="11" s="1"/>
  <c r="L130" i="11"/>
  <c r="M130" i="11" s="1"/>
  <c r="N130" i="11" s="1"/>
  <c r="L782" i="11"/>
  <c r="M782" i="11" s="1"/>
  <c r="N782" i="11" s="1"/>
  <c r="M53" i="11"/>
  <c r="N53" i="11" s="1"/>
  <c r="M13" i="11"/>
  <c r="N13" i="11" s="1"/>
  <c r="M382" i="11"/>
  <c r="N382" i="11" s="1"/>
  <c r="M269" i="11"/>
  <c r="N269" i="11" s="1"/>
  <c r="M158" i="11"/>
  <c r="N158" i="11" s="1"/>
  <c r="M93" i="11"/>
  <c r="N93" i="11" s="1"/>
  <c r="M532" i="11"/>
  <c r="N532" i="11" s="1"/>
  <c r="L423" i="11"/>
  <c r="M423" i="11"/>
  <c r="N423" i="11"/>
  <c r="M178" i="11"/>
  <c r="N178" i="11"/>
  <c r="L486" i="11"/>
  <c r="M486" i="11"/>
  <c r="N486" i="11" s="1"/>
  <c r="M293" i="11"/>
  <c r="N293" i="11"/>
  <c r="M874" i="11"/>
  <c r="N874" i="11" s="1"/>
  <c r="M461" i="11"/>
  <c r="N461" i="11" s="1"/>
  <c r="M908" i="11"/>
  <c r="N908" i="11" s="1"/>
  <c r="M872" i="11"/>
  <c r="N872" i="11" s="1"/>
  <c r="L679" i="11"/>
  <c r="M679" i="11"/>
  <c r="N679" i="11" s="1"/>
  <c r="L703" i="11"/>
  <c r="M703" i="11" s="1"/>
  <c r="N703" i="11" s="1"/>
  <c r="L711" i="11"/>
  <c r="M711" i="11" s="1"/>
  <c r="N711" i="11" s="1"/>
  <c r="M728" i="11"/>
  <c r="N728" i="11" s="1"/>
  <c r="L534" i="11"/>
  <c r="M534" i="11"/>
  <c r="N534" i="11" s="1"/>
  <c r="L696" i="11"/>
  <c r="M696" i="11" s="1"/>
  <c r="N696" i="11" s="1"/>
  <c r="L751" i="11"/>
  <c r="M751" i="11" s="1"/>
  <c r="N751" i="11" s="1"/>
  <c r="M449" i="11"/>
  <c r="N449" i="11"/>
  <c r="M378" i="11"/>
  <c r="N378" i="11" s="1"/>
  <c r="M552" i="11"/>
  <c r="N552" i="11" s="1"/>
  <c r="M575" i="11"/>
  <c r="N575" i="11" s="1"/>
  <c r="M741" i="11"/>
  <c r="N741" i="11"/>
  <c r="M680" i="11"/>
  <c r="N680" i="11" s="1"/>
  <c r="M273" i="11"/>
  <c r="N273" i="11" s="1"/>
  <c r="M497" i="11"/>
  <c r="N497" i="11" s="1"/>
  <c r="L442" i="11"/>
  <c r="M442" i="11"/>
  <c r="N442" i="11" s="1"/>
  <c r="M768" i="11"/>
  <c r="N768" i="11" s="1"/>
  <c r="L379" i="11"/>
  <c r="M379" i="11"/>
  <c r="N379" i="11" s="1"/>
  <c r="L521" i="11"/>
  <c r="M521" i="11" s="1"/>
  <c r="N521" i="11" s="1"/>
  <c r="L633" i="11"/>
  <c r="M633" i="11"/>
  <c r="N633" i="11" s="1"/>
  <c r="M663" i="11"/>
  <c r="N663" i="11" s="1"/>
  <c r="L261" i="11"/>
  <c r="M261" i="11" s="1"/>
  <c r="N261" i="11" s="1"/>
  <c r="M688" i="11"/>
  <c r="N688" i="11" s="1"/>
  <c r="M240" i="11"/>
  <c r="N240" i="11"/>
  <c r="M477" i="11"/>
  <c r="N477" i="11" s="1"/>
  <c r="M469" i="11"/>
  <c r="N469" i="11" s="1"/>
  <c r="M465" i="11"/>
  <c r="N465" i="11" s="1"/>
  <c r="M251" i="11"/>
  <c r="N251" i="11" s="1"/>
  <c r="M700" i="11"/>
  <c r="N700" i="11" s="1"/>
  <c r="L445" i="11"/>
  <c r="M445" i="11" s="1"/>
  <c r="N445" i="11" s="1"/>
  <c r="M536" i="11"/>
  <c r="N536" i="11" s="1"/>
  <c r="M668" i="11"/>
  <c r="N668" i="11" s="1"/>
  <c r="M917" i="11"/>
  <c r="N917" i="11" s="1"/>
  <c r="M607" i="11"/>
  <c r="N607" i="11" s="1"/>
  <c r="M617" i="11"/>
  <c r="N617" i="11" s="1"/>
  <c r="M876" i="11"/>
  <c r="N876" i="11"/>
  <c r="M709" i="11"/>
  <c r="N709" i="11"/>
  <c r="L58" i="11"/>
  <c r="M58" i="11"/>
  <c r="N58" i="11" s="1"/>
  <c r="L141" i="11"/>
  <c r="M141" i="11" s="1"/>
  <c r="N141" i="11" s="1"/>
  <c r="L187" i="11"/>
  <c r="M187" i="11" s="1"/>
  <c r="N187" i="11" s="1"/>
  <c r="L192" i="11"/>
  <c r="M192" i="11" s="1"/>
  <c r="N192" i="11" s="1"/>
  <c r="M264" i="11"/>
  <c r="N264" i="11" s="1"/>
  <c r="L284" i="11"/>
  <c r="M284" i="11" s="1"/>
  <c r="N284" i="11" s="1"/>
  <c r="L288" i="11"/>
  <c r="M288" i="11" s="1"/>
  <c r="N288" i="11" s="1"/>
  <c r="M691" i="11"/>
  <c r="N691" i="11" s="1"/>
  <c r="L695" i="11"/>
  <c r="M695" i="11"/>
  <c r="N695" i="11" s="1"/>
  <c r="L699" i="11"/>
  <c r="M699" i="11"/>
  <c r="N699" i="11" s="1"/>
  <c r="M752" i="11"/>
  <c r="N752" i="11" s="1"/>
  <c r="L801" i="11"/>
  <c r="M801" i="11"/>
  <c r="N801" i="11" s="1"/>
  <c r="M864" i="11"/>
  <c r="N864" i="11" s="1"/>
  <c r="L904" i="11"/>
  <c r="M904" i="11" s="1"/>
  <c r="N904" i="11" s="1"/>
  <c r="M947" i="11"/>
  <c r="N947" i="11" s="1"/>
  <c r="M30" i="11"/>
  <c r="N30" i="11"/>
  <c r="M667" i="11"/>
  <c r="N667" i="11"/>
  <c r="M421" i="11"/>
  <c r="N421" i="11" s="1"/>
  <c r="M300" i="11"/>
  <c r="N300" i="11"/>
  <c r="M291" i="11"/>
  <c r="N291" i="11" s="1"/>
  <c r="M77" i="11"/>
  <c r="N77" i="11" s="1"/>
  <c r="M66" i="11"/>
  <c r="N66" i="11" s="1"/>
  <c r="M39" i="11"/>
  <c r="N39" i="11" s="1"/>
  <c r="M900" i="11"/>
  <c r="N900" i="11"/>
  <c r="M513" i="11"/>
  <c r="N513" i="11"/>
  <c r="M184" i="11"/>
  <c r="N184" i="11" s="1"/>
  <c r="M566" i="11"/>
  <c r="N566" i="11" s="1"/>
  <c r="M650" i="11"/>
  <c r="N650" i="11"/>
  <c r="M313" i="11"/>
  <c r="N313" i="11"/>
  <c r="M14" i="11"/>
  <c r="N14" i="11" s="1"/>
  <c r="M353" i="11"/>
  <c r="N353" i="11" s="1"/>
  <c r="M581" i="11"/>
  <c r="N581" i="11"/>
  <c r="M767" i="11"/>
  <c r="N767" i="11" s="1"/>
  <c r="M336" i="11"/>
  <c r="N336" i="11" s="1"/>
  <c r="M892" i="11"/>
  <c r="N892" i="11" s="1"/>
  <c r="M380" i="11"/>
  <c r="N380" i="11" s="1"/>
  <c r="L90" i="11"/>
  <c r="M90" i="11" s="1"/>
  <c r="N90" i="11" s="1"/>
  <c r="L154" i="11"/>
  <c r="M154" i="11" s="1"/>
  <c r="N154" i="11" s="1"/>
  <c r="L174" i="11"/>
  <c r="M174" i="11" s="1"/>
  <c r="N174" i="11" s="1"/>
  <c r="M271" i="11"/>
  <c r="N271" i="11" s="1"/>
  <c r="L330" i="11"/>
  <c r="M330" i="11"/>
  <c r="N330" i="11"/>
  <c r="M364" i="11"/>
  <c r="N364" i="11"/>
  <c r="M560" i="11"/>
  <c r="N560" i="11" s="1"/>
  <c r="M59" i="11"/>
  <c r="N59" i="11" s="1"/>
  <c r="L151" i="11"/>
  <c r="M151" i="11" s="1"/>
  <c r="N151" i="11" s="1"/>
  <c r="L162" i="11"/>
  <c r="L341" i="11"/>
  <c r="M341" i="11" s="1"/>
  <c r="N341" i="11" s="1"/>
  <c r="L344" i="11"/>
  <c r="M344" i="11"/>
  <c r="N344" i="11" s="1"/>
  <c r="M362" i="11"/>
  <c r="N362" i="11" s="1"/>
  <c r="L365" i="11"/>
  <c r="M365" i="11" s="1"/>
  <c r="N365" i="11" s="1"/>
  <c r="L443" i="11"/>
  <c r="M443" i="11" s="1"/>
  <c r="N443" i="11" s="1"/>
  <c r="L446" i="11"/>
  <c r="M446" i="11"/>
  <c r="N446" i="11"/>
  <c r="M462" i="11"/>
  <c r="N462" i="11"/>
  <c r="L535" i="11"/>
  <c r="M535" i="11"/>
  <c r="N535" i="11"/>
  <c r="L556" i="11"/>
  <c r="M556" i="11" s="1"/>
  <c r="N556" i="11" s="1"/>
  <c r="M576" i="11"/>
  <c r="N576" i="11"/>
  <c r="L592" i="11"/>
  <c r="M592" i="11" s="1"/>
  <c r="N592" i="11" s="1"/>
  <c r="L601" i="11"/>
  <c r="M601" i="11" s="1"/>
  <c r="N601" i="11" s="1"/>
  <c r="L639" i="11"/>
  <c r="M639" i="11" s="1"/>
  <c r="N639" i="11" s="1"/>
  <c r="L763" i="11"/>
  <c r="M763" i="11" s="1"/>
  <c r="N763" i="11" s="1"/>
  <c r="M773" i="11"/>
  <c r="N773" i="11"/>
  <c r="L8" i="11"/>
  <c r="M8" i="11" s="1"/>
  <c r="N8" i="11" s="1"/>
  <c r="M21" i="11"/>
  <c r="N21" i="11" s="1"/>
  <c r="L44" i="11"/>
  <c r="M44" i="11" s="1"/>
  <c r="N44" i="11" s="1"/>
  <c r="L97" i="11"/>
  <c r="M97" i="11" s="1"/>
  <c r="N97" i="11" s="1"/>
  <c r="L191" i="11"/>
  <c r="M191" i="11" s="1"/>
  <c r="N191" i="11" s="1"/>
  <c r="M297" i="11"/>
  <c r="N297" i="11"/>
  <c r="L425" i="11"/>
  <c r="M425" i="11"/>
  <c r="N425" i="11" s="1"/>
  <c r="L471" i="11"/>
  <c r="M471" i="11"/>
  <c r="N471" i="11"/>
  <c r="L484" i="11"/>
  <c r="M484" i="11"/>
  <c r="N484" i="11" s="1"/>
  <c r="M546" i="11"/>
  <c r="N546" i="11" s="1"/>
  <c r="M570" i="11"/>
  <c r="N570" i="11" s="1"/>
  <c r="L586" i="11"/>
  <c r="M586" i="11" s="1"/>
  <c r="N586" i="11" s="1"/>
  <c r="L764" i="11"/>
  <c r="M764" i="11"/>
  <c r="N764" i="11"/>
  <c r="M770" i="11"/>
  <c r="N770" i="11"/>
  <c r="M186" i="11"/>
  <c r="N186" i="11" s="1"/>
  <c r="L209" i="11"/>
  <c r="M209" i="11" s="1"/>
  <c r="N209" i="11" s="1"/>
  <c r="M218" i="11"/>
  <c r="N218" i="11" s="1"/>
  <c r="M272" i="11"/>
  <c r="N272" i="11" s="1"/>
  <c r="L706" i="11"/>
  <c r="M706" i="11" s="1"/>
  <c r="N706" i="11" s="1"/>
  <c r="M838" i="11"/>
  <c r="N838" i="11"/>
  <c r="L861" i="11"/>
  <c r="M861" i="11" s="1"/>
  <c r="N861" i="11" s="1"/>
  <c r="L916" i="11"/>
  <c r="M916" i="11" s="1"/>
  <c r="N916" i="11" s="1"/>
  <c r="M921" i="11"/>
  <c r="N921" i="11" s="1"/>
  <c r="M593" i="11"/>
  <c r="N593" i="11" s="1"/>
  <c r="M145" i="11"/>
  <c r="N145" i="11" s="1"/>
  <c r="M738" i="11"/>
  <c r="N738" i="11"/>
  <c r="L11" i="11"/>
  <c r="M11" i="11" s="1"/>
  <c r="N11" i="11" s="1"/>
  <c r="L68" i="11"/>
  <c r="M68" i="11" s="1"/>
  <c r="N68" i="11" s="1"/>
  <c r="L348" i="11"/>
  <c r="M348" i="11"/>
  <c r="N348" i="11" s="1"/>
  <c r="L373" i="11"/>
  <c r="M373" i="11"/>
  <c r="N373" i="11" s="1"/>
  <c r="L416" i="11"/>
  <c r="M416" i="11"/>
  <c r="N416" i="11"/>
  <c r="L451" i="11"/>
  <c r="M451" i="11"/>
  <c r="N451" i="11" s="1"/>
  <c r="L587" i="11"/>
  <c r="M587" i="11" s="1"/>
  <c r="N587" i="11" s="1"/>
  <c r="L686" i="11"/>
  <c r="M686" i="11" s="1"/>
  <c r="N686" i="11" s="1"/>
  <c r="L707" i="11"/>
  <c r="M707" i="11" s="1"/>
  <c r="N707" i="11" s="1"/>
  <c r="L807" i="11"/>
  <c r="M807" i="11"/>
  <c r="N807" i="11"/>
  <c r="L890" i="11"/>
  <c r="M890" i="11"/>
  <c r="N890" i="11"/>
  <c r="L919" i="11"/>
  <c r="M919" i="11" s="1"/>
  <c r="N919" i="11" s="1"/>
  <c r="L949" i="11"/>
  <c r="M949" i="11" s="1"/>
  <c r="N949" i="11" s="1"/>
  <c r="L236" i="11"/>
  <c r="M236" i="11"/>
  <c r="N236" i="11" s="1"/>
  <c r="M16" i="11"/>
  <c r="N16" i="11" s="1"/>
  <c r="L135" i="11"/>
  <c r="M135" i="11" s="1"/>
  <c r="N135" i="11" s="1"/>
  <c r="L281" i="11"/>
  <c r="M281" i="11" s="1"/>
  <c r="N281" i="11" s="1"/>
  <c r="L76" i="11"/>
  <c r="M76" i="11"/>
  <c r="N76" i="11" s="1"/>
  <c r="L88" i="11"/>
  <c r="M88" i="11"/>
  <c r="N88" i="11" s="1"/>
  <c r="L188" i="11"/>
  <c r="M188" i="11"/>
  <c r="N188" i="11"/>
  <c r="L193" i="11"/>
  <c r="M193" i="11"/>
  <c r="N193" i="11"/>
  <c r="M38" i="11"/>
  <c r="N38" i="11" s="1"/>
  <c r="M46" i="11"/>
  <c r="N46" i="11" s="1"/>
  <c r="M72" i="11"/>
  <c r="N72" i="11" s="1"/>
  <c r="M92" i="11"/>
  <c r="N92" i="11"/>
  <c r="M177" i="11"/>
  <c r="N177" i="11"/>
  <c r="L658" i="11"/>
  <c r="M658" i="11"/>
  <c r="N658" i="11" s="1"/>
  <c r="L577" i="11"/>
  <c r="M577" i="11"/>
  <c r="N577" i="11"/>
  <c r="M12" i="11"/>
  <c r="N12" i="11" s="1"/>
  <c r="L134" i="11"/>
  <c r="M134" i="11"/>
  <c r="N134" i="11" s="1"/>
  <c r="L169" i="11"/>
  <c r="M169" i="11" s="1"/>
  <c r="N169" i="11" s="1"/>
  <c r="M319" i="11"/>
  <c r="N319" i="11" s="1"/>
  <c r="M415" i="11"/>
  <c r="N415" i="11"/>
  <c r="M616" i="11"/>
  <c r="N616" i="11" s="1"/>
  <c r="M713" i="11"/>
  <c r="N713" i="11"/>
  <c r="M737" i="11"/>
  <c r="N737" i="11" s="1"/>
  <c r="M757" i="11"/>
  <c r="N757" i="11"/>
  <c r="M447" i="11"/>
  <c r="N447" i="11"/>
  <c r="M459" i="11"/>
  <c r="N459" i="11" s="1"/>
  <c r="M597" i="11"/>
  <c r="N597" i="11" s="1"/>
  <c r="M756" i="11"/>
  <c r="N756" i="11" s="1"/>
  <c r="M806" i="11"/>
  <c r="N806" i="11" s="1"/>
  <c r="M831" i="11"/>
  <c r="N831" i="11"/>
  <c r="L920" i="11"/>
  <c r="M920" i="11" s="1"/>
  <c r="N920" i="11" s="1"/>
  <c r="S12" i="6" l="1"/>
  <c r="P33" i="6"/>
  <c r="O9" i="6"/>
  <c r="L80" i="11"/>
  <c r="M80" i="11" s="1"/>
  <c r="N80" i="11" s="1"/>
  <c r="M118" i="11"/>
  <c r="N118" i="11" s="1"/>
  <c r="L128" i="11"/>
  <c r="M128" i="11" s="1"/>
  <c r="N128" i="11" s="1"/>
  <c r="L140" i="11"/>
  <c r="M140" i="11" s="1"/>
  <c r="N140" i="11" s="1"/>
  <c r="M162" i="11"/>
  <c r="N162" i="11" s="1"/>
  <c r="M180" i="11"/>
  <c r="N180" i="11" s="1"/>
  <c r="L361" i="11"/>
  <c r="M361" i="11"/>
  <c r="N361" i="11" s="1"/>
  <c r="M57" i="11"/>
  <c r="N57" i="11" s="1"/>
  <c r="M334" i="11"/>
  <c r="N334" i="11" s="1"/>
  <c r="L401" i="11"/>
  <c r="M401" i="11" s="1"/>
  <c r="N401" i="11" s="1"/>
  <c r="M131" i="11"/>
  <c r="N131" i="11" s="1"/>
  <c r="M239" i="11"/>
  <c r="N239" i="11" s="1"/>
  <c r="L255" i="11"/>
  <c r="M255" i="11" s="1"/>
  <c r="N255" i="11" s="1"/>
  <c r="M352" i="11"/>
  <c r="N352" i="11" s="1"/>
  <c r="L368" i="11"/>
  <c r="M368" i="11"/>
  <c r="N368" i="11" s="1"/>
  <c r="O6" i="6"/>
  <c r="L201" i="11"/>
  <c r="M201" i="11" s="1"/>
  <c r="N201" i="11" s="1"/>
  <c r="M472" i="11"/>
  <c r="N472" i="11" s="1"/>
  <c r="L136" i="11"/>
  <c r="M136" i="11"/>
  <c r="N136" i="11" s="1"/>
  <c r="M244" i="11"/>
  <c r="N244" i="11" s="1"/>
  <c r="L292" i="11"/>
  <c r="M292" i="11" s="1"/>
  <c r="N292" i="11" s="1"/>
  <c r="L354" i="11"/>
  <c r="M354" i="11"/>
  <c r="N354" i="11" s="1"/>
  <c r="M369" i="11"/>
  <c r="N369" i="11" s="1"/>
  <c r="M69" i="11"/>
  <c r="N69" i="11" s="1"/>
  <c r="M7" i="11"/>
  <c r="N7" i="11" s="1"/>
  <c r="L104" i="11"/>
  <c r="M104" i="11" s="1"/>
  <c r="N104" i="11" s="1"/>
  <c r="M206" i="11"/>
  <c r="N206" i="11" s="1"/>
  <c r="M132" i="11"/>
  <c r="N132" i="11" s="1"/>
  <c r="M328" i="11"/>
  <c r="N328" i="11" s="1"/>
  <c r="M410" i="11"/>
  <c r="N410" i="11" s="1"/>
  <c r="M43" i="11"/>
  <c r="N43" i="11" s="1"/>
  <c r="M148" i="11"/>
  <c r="N148" i="11" s="1"/>
  <c r="M233" i="11"/>
  <c r="N233" i="11" s="1"/>
  <c r="L247" i="11"/>
  <c r="M247" i="11"/>
  <c r="N247" i="11" s="1"/>
  <c r="M62" i="11"/>
  <c r="N62" i="11" s="1"/>
  <c r="M20" i="11"/>
  <c r="N20" i="11" s="1"/>
  <c r="M290" i="11"/>
  <c r="N290" i="11" s="1"/>
  <c r="M200" i="11"/>
  <c r="N200" i="11" s="1"/>
  <c r="M326" i="11"/>
  <c r="N326" i="11" s="1"/>
  <c r="O5" i="7"/>
  <c r="L422" i="11"/>
  <c r="M422" i="11" s="1"/>
  <c r="N422" i="11" s="1"/>
  <c r="L118" i="11"/>
  <c r="O20" i="6"/>
  <c r="M514" i="11"/>
  <c r="N514" i="11" s="1"/>
  <c r="M580" i="11"/>
  <c r="N580" i="11" s="1"/>
  <c r="M848" i="11"/>
  <c r="N848" i="11" s="1"/>
  <c r="M6" i="5"/>
  <c r="N6" i="5" s="1"/>
  <c r="M444" i="11"/>
  <c r="N444" i="11" s="1"/>
  <c r="M673" i="11"/>
  <c r="N673" i="11" s="1"/>
  <c r="M893" i="11"/>
  <c r="N893" i="11" s="1"/>
  <c r="M44" i="5"/>
  <c r="N44" i="5" s="1"/>
  <c r="M235" i="5"/>
  <c r="N235" i="5" s="1"/>
  <c r="M277" i="5"/>
  <c r="N277" i="5" s="1"/>
  <c r="M526" i="11"/>
  <c r="N526" i="11" s="1"/>
  <c r="M590" i="11"/>
  <c r="N590" i="11" s="1"/>
  <c r="M599" i="11"/>
  <c r="N599" i="11" s="1"/>
  <c r="M186" i="5"/>
  <c r="N186" i="5" s="1"/>
  <c r="M73" i="5"/>
  <c r="N73" i="5" s="1"/>
  <c r="M145" i="5"/>
  <c r="N145" i="5" s="1"/>
  <c r="M642" i="11"/>
  <c r="N642" i="11" s="1"/>
  <c r="M98" i="5"/>
  <c r="N98" i="5" s="1"/>
  <c r="M237" i="5"/>
  <c r="N237" i="5" s="1"/>
  <c r="M268" i="11"/>
  <c r="N268" i="11" s="1"/>
  <c r="M404" i="11"/>
  <c r="N404" i="11" s="1"/>
  <c r="M475" i="11"/>
  <c r="N475" i="11" s="1"/>
  <c r="M508" i="11"/>
  <c r="N508" i="11" s="1"/>
  <c r="M573" i="11"/>
  <c r="N573" i="11" s="1"/>
  <c r="O13" i="6"/>
  <c r="M724" i="11"/>
  <c r="N724" i="11" s="1"/>
  <c r="M887" i="11"/>
  <c r="N887" i="11" s="1"/>
  <c r="M911" i="11"/>
  <c r="N911" i="11" s="1"/>
  <c r="M868" i="11"/>
  <c r="N868" i="11" s="1"/>
  <c r="M166" i="11"/>
  <c r="N166" i="11" s="1"/>
  <c r="M196" i="11"/>
  <c r="N196" i="11" s="1"/>
  <c r="M488" i="11"/>
  <c r="N488" i="11" s="1"/>
  <c r="M603" i="11"/>
  <c r="N603" i="11" s="1"/>
  <c r="M239" i="5"/>
  <c r="N239" i="5" s="1"/>
  <c r="M33" i="11"/>
  <c r="N33" i="11" s="1"/>
  <c r="M946" i="11"/>
  <c r="N946" i="11" s="1"/>
  <c r="M127" i="5"/>
  <c r="N127" i="5" s="1"/>
  <c r="M262" i="5"/>
  <c r="N262" i="5" s="1"/>
  <c r="O17" i="6"/>
  <c r="M384" i="11"/>
  <c r="N384" i="11" s="1"/>
  <c r="M78" i="11"/>
  <c r="N78" i="11" s="1"/>
  <c r="M565" i="11"/>
  <c r="N565" i="11" s="1"/>
  <c r="M881" i="11"/>
  <c r="N881" i="11" s="1"/>
  <c r="M202" i="5"/>
  <c r="N202" i="5" s="1"/>
  <c r="M232" i="5"/>
  <c r="N232" i="5" s="1"/>
  <c r="M335" i="11"/>
  <c r="N335" i="11" s="1"/>
  <c r="M579" i="11"/>
  <c r="N579" i="11" s="1"/>
  <c r="M388" i="11"/>
  <c r="N388" i="11" s="1"/>
  <c r="M704" i="11"/>
  <c r="N704" i="11" s="1"/>
  <c r="M192" i="5"/>
  <c r="N192" i="5" s="1"/>
  <c r="M274" i="5"/>
  <c r="N274" i="5" s="1"/>
  <c r="L426" i="11"/>
  <c r="M426" i="11" s="1"/>
  <c r="N426" i="11" s="1"/>
  <c r="M481" i="11"/>
  <c r="N481" i="11" s="1"/>
  <c r="L501" i="11"/>
  <c r="M501" i="11" s="1"/>
  <c r="N501" i="11" s="1"/>
  <c r="M49" i="11"/>
  <c r="N49" i="11" s="1"/>
  <c r="L327" i="11"/>
  <c r="M327" i="11"/>
  <c r="N327" i="11" s="1"/>
  <c r="O24" i="6"/>
  <c r="M32" i="11"/>
  <c r="N32" i="11" s="1"/>
  <c r="L50" i="11"/>
  <c r="M50" i="11" s="1"/>
  <c r="N50" i="11" s="1"/>
  <c r="L119" i="11"/>
  <c r="M119" i="11" s="1"/>
  <c r="N119" i="11" s="1"/>
  <c r="L256" i="11"/>
  <c r="M256" i="11" s="1"/>
  <c r="N256" i="11" s="1"/>
  <c r="M386" i="11"/>
  <c r="N386" i="11" s="1"/>
  <c r="L386" i="11"/>
  <c r="L41" i="11"/>
  <c r="M41" i="11" s="1"/>
  <c r="N41" i="11" s="1"/>
  <c r="L70" i="11"/>
  <c r="M70" i="11" s="1"/>
  <c r="N70" i="11" s="1"/>
  <c r="M15" i="11"/>
  <c r="N15" i="11" s="1"/>
  <c r="L25" i="11"/>
  <c r="M25" i="11" s="1"/>
  <c r="N25" i="11" s="1"/>
  <c r="L81" i="11"/>
  <c r="M81" i="11" s="1"/>
  <c r="N81" i="11" s="1"/>
  <c r="M237" i="11"/>
  <c r="N237" i="11" s="1"/>
  <c r="O11" i="6"/>
  <c r="M356" i="11"/>
  <c r="N356" i="11" s="1"/>
  <c r="M367" i="11"/>
  <c r="N367" i="11" s="1"/>
  <c r="L73" i="11"/>
  <c r="M73" i="11" s="1"/>
  <c r="N73" i="11" s="1"/>
  <c r="L149" i="11"/>
  <c r="M149" i="11" s="1"/>
  <c r="N149" i="11" s="1"/>
  <c r="L339" i="11"/>
  <c r="M339" i="11" s="1"/>
  <c r="N339" i="11" s="1"/>
  <c r="M474" i="11"/>
  <c r="N474" i="11" s="1"/>
  <c r="L270" i="11"/>
  <c r="M270" i="11" s="1"/>
  <c r="N270" i="11" s="1"/>
  <c r="L282" i="5"/>
  <c r="M282" i="5" s="1"/>
  <c r="O10" i="6"/>
  <c r="L18" i="11"/>
  <c r="M18" i="11"/>
  <c r="N18" i="11" s="1"/>
  <c r="M84" i="11"/>
  <c r="N84" i="11" s="1"/>
  <c r="M95" i="11"/>
  <c r="N95" i="11" s="1"/>
  <c r="M224" i="11"/>
  <c r="N224" i="11" s="1"/>
  <c r="L34" i="11"/>
  <c r="M34" i="11"/>
  <c r="N34" i="11" s="1"/>
  <c r="L133" i="11"/>
  <c r="M133" i="11" s="1"/>
  <c r="N133" i="11" s="1"/>
  <c r="M351" i="11"/>
  <c r="N351" i="11" s="1"/>
  <c r="L63" i="11"/>
  <c r="M63" i="11" s="1"/>
  <c r="N63" i="11" s="1"/>
  <c r="L164" i="11"/>
  <c r="M164" i="11" s="1"/>
  <c r="N164" i="11" s="1"/>
  <c r="L215" i="11"/>
  <c r="M215" i="11" s="1"/>
  <c r="N215" i="11" s="1"/>
  <c r="L96" i="11"/>
  <c r="M96" i="11"/>
  <c r="N96" i="11" s="1"/>
  <c r="M172" i="11"/>
  <c r="N172" i="11" s="1"/>
  <c r="L303" i="11"/>
  <c r="M303" i="11"/>
  <c r="N303" i="11" s="1"/>
  <c r="L456" i="11"/>
  <c r="M456" i="11" s="1"/>
  <c r="N456" i="11" s="1"/>
  <c r="M108" i="11"/>
  <c r="N108" i="11" s="1"/>
  <c r="O6" i="7"/>
  <c r="L963" i="11"/>
  <c r="N964" i="11" s="1"/>
  <c r="M296" i="11"/>
  <c r="N296" i="11" s="1"/>
  <c r="M127" i="11"/>
  <c r="N127" i="11" s="1"/>
  <c r="L229" i="11"/>
  <c r="M229" i="11" s="1"/>
  <c r="N229" i="11" s="1"/>
  <c r="L254" i="11"/>
  <c r="M254" i="11" s="1"/>
  <c r="N254" i="11" s="1"/>
  <c r="L395" i="11"/>
  <c r="M395" i="11"/>
  <c r="N395" i="11" s="1"/>
  <c r="L540" i="11"/>
  <c r="M540" i="11" s="1"/>
  <c r="N540" i="11" s="1"/>
  <c r="M722" i="11"/>
  <c r="N722" i="11" s="1"/>
  <c r="L529" i="11"/>
  <c r="M529" i="11" s="1"/>
  <c r="N529" i="11" s="1"/>
  <c r="L635" i="11"/>
  <c r="M635" i="11" s="1"/>
  <c r="N635" i="11" s="1"/>
  <c r="M870" i="11"/>
  <c r="N870" i="11" s="1"/>
  <c r="L896" i="11"/>
  <c r="M896" i="11"/>
  <c r="N896" i="11" s="1"/>
  <c r="L681" i="11"/>
  <c r="M681" i="11" s="1"/>
  <c r="N681" i="11" s="1"/>
  <c r="L789" i="11"/>
  <c r="M789" i="11"/>
  <c r="N789" i="11" s="1"/>
  <c r="M810" i="11"/>
  <c r="N810" i="11" s="1"/>
  <c r="M466" i="11"/>
  <c r="N466" i="11" s="1"/>
  <c r="L512" i="11"/>
  <c r="M512" i="11" s="1"/>
  <c r="N512" i="11" s="1"/>
  <c r="L544" i="11"/>
  <c r="M544" i="11" s="1"/>
  <c r="N544" i="11" s="1"/>
  <c r="L553" i="11"/>
  <c r="M553" i="11" s="1"/>
  <c r="N553" i="11" s="1"/>
  <c r="L583" i="11"/>
  <c r="M583" i="11"/>
  <c r="N583" i="11" s="1"/>
  <c r="L414" i="11"/>
  <c r="M414" i="11" s="1"/>
  <c r="N414" i="11" s="1"/>
  <c r="L468" i="11"/>
  <c r="M468" i="11" s="1"/>
  <c r="N468" i="11" s="1"/>
  <c r="M672" i="11"/>
  <c r="N672" i="11" s="1"/>
  <c r="M716" i="11"/>
  <c r="N716" i="11" s="1"/>
  <c r="M934" i="11"/>
  <c r="N934" i="11" s="1"/>
  <c r="M232" i="11"/>
  <c r="N232" i="11" s="1"/>
  <c r="L662" i="11"/>
  <c r="M662" i="11"/>
  <c r="N662" i="11" s="1"/>
  <c r="M220" i="5"/>
  <c r="N220" i="5" s="1"/>
  <c r="M506" i="11"/>
  <c r="N506" i="11" s="1"/>
  <c r="L745" i="11"/>
  <c r="M745" i="11" s="1"/>
  <c r="N745" i="11" s="1"/>
  <c r="L803" i="11"/>
  <c r="M803" i="11" s="1"/>
  <c r="N803" i="11" s="1"/>
  <c r="O27" i="6"/>
  <c r="L10" i="11"/>
  <c r="M10" i="11" s="1"/>
  <c r="N10" i="11" s="1"/>
  <c r="M87" i="11"/>
  <c r="N87" i="11" s="1"/>
  <c r="M278" i="11"/>
  <c r="N278" i="11" s="1"/>
  <c r="M438" i="11"/>
  <c r="N438" i="11" s="1"/>
  <c r="L927" i="11"/>
  <c r="M927" i="11"/>
  <c r="N927" i="11" s="1"/>
  <c r="M25" i="5"/>
  <c r="N25" i="5" s="1"/>
  <c r="M61" i="11"/>
  <c r="N61" i="11" s="1"/>
  <c r="M167" i="11"/>
  <c r="N167" i="11" s="1"/>
  <c r="M216" i="11"/>
  <c r="N216" i="11" s="1"/>
  <c r="M408" i="11"/>
  <c r="N408" i="11" s="1"/>
  <c r="M458" i="11"/>
  <c r="N458" i="11" s="1"/>
  <c r="L494" i="11"/>
  <c r="M494" i="11"/>
  <c r="N494" i="11" s="1"/>
  <c r="M507" i="11"/>
  <c r="N507" i="11" s="1"/>
  <c r="M153" i="5"/>
  <c r="N153" i="5" s="1"/>
  <c r="L8" i="6"/>
  <c r="O8" i="6" s="1"/>
  <c r="L45" i="11"/>
  <c r="M45" i="11" s="1"/>
  <c r="N45" i="11" s="1"/>
  <c r="M371" i="11"/>
  <c r="N371" i="11" s="1"/>
  <c r="L371" i="11"/>
  <c r="L495" i="11"/>
  <c r="M495" i="11" s="1"/>
  <c r="N495" i="11" s="1"/>
  <c r="L687" i="11"/>
  <c r="M687" i="11" s="1"/>
  <c r="N687" i="11" s="1"/>
  <c r="L107" i="5"/>
  <c r="M107" i="5"/>
  <c r="N107" i="5" s="1"/>
  <c r="M487" i="11"/>
  <c r="N487" i="11" s="1"/>
  <c r="L729" i="11"/>
  <c r="M729" i="11"/>
  <c r="N729" i="11" s="1"/>
  <c r="L260" i="11"/>
  <c r="M260" i="11" s="1"/>
  <c r="N260" i="11" s="1"/>
  <c r="L479" i="11"/>
  <c r="M479" i="11" s="1"/>
  <c r="N479" i="11" s="1"/>
  <c r="L766" i="11"/>
  <c r="M766" i="11" s="1"/>
  <c r="N766" i="11" s="1"/>
  <c r="L109" i="5"/>
  <c r="M109" i="5"/>
  <c r="N109" i="5" s="1"/>
  <c r="O25" i="6"/>
  <c r="M47" i="11"/>
  <c r="N47" i="11" s="1"/>
  <c r="L116" i="11"/>
  <c r="M116" i="11"/>
  <c r="N116" i="11" s="1"/>
  <c r="M159" i="11"/>
  <c r="N159" i="11" s="1"/>
  <c r="M758" i="11"/>
  <c r="N758" i="11" s="1"/>
  <c r="M886" i="11"/>
  <c r="N886" i="11" s="1"/>
  <c r="L473" i="11"/>
  <c r="M473" i="11"/>
  <c r="N473" i="11" s="1"/>
  <c r="L559" i="11"/>
  <c r="M559" i="11"/>
  <c r="N559" i="11" s="1"/>
  <c r="L598" i="11"/>
  <c r="M598" i="11"/>
  <c r="N598" i="11" s="1"/>
  <c r="L606" i="11"/>
  <c r="M606" i="11" s="1"/>
  <c r="N606" i="11" s="1"/>
  <c r="L722" i="11"/>
  <c r="L846" i="11"/>
  <c r="M846" i="11" s="1"/>
  <c r="N846" i="11" s="1"/>
  <c r="M389" i="11"/>
  <c r="N389" i="11" s="1"/>
  <c r="L450" i="11"/>
  <c r="M450" i="11"/>
  <c r="N450" i="11" s="1"/>
  <c r="M863" i="11"/>
  <c r="N863" i="11" s="1"/>
  <c r="L912" i="11"/>
  <c r="M912" i="11" s="1"/>
  <c r="N912" i="11" s="1"/>
  <c r="M922" i="11"/>
  <c r="N922" i="11" s="1"/>
  <c r="L950" i="11"/>
  <c r="M950" i="11"/>
  <c r="N950" i="11" s="1"/>
  <c r="M213" i="5"/>
  <c r="N213" i="5" s="1"/>
  <c r="M491" i="11"/>
  <c r="N491" i="11" s="1"/>
  <c r="L736" i="11"/>
  <c r="M736" i="11"/>
  <c r="N736" i="11" s="1"/>
  <c r="L136" i="5"/>
  <c r="M136" i="5" s="1"/>
  <c r="N136" i="5" s="1"/>
  <c r="M24" i="11"/>
  <c r="N24" i="11" s="1"/>
  <c r="M208" i="11"/>
  <c r="N208" i="11" s="1"/>
  <c r="M413" i="11"/>
  <c r="N413" i="11" s="1"/>
  <c r="M527" i="11"/>
  <c r="N527" i="11" s="1"/>
  <c r="M744" i="11"/>
  <c r="N744" i="11" s="1"/>
  <c r="L822" i="11"/>
  <c r="M822" i="11"/>
  <c r="N822" i="11" s="1"/>
  <c r="M913" i="11"/>
  <c r="N913" i="11" s="1"/>
  <c r="M923" i="11"/>
  <c r="N923" i="11" s="1"/>
  <c r="M38" i="5"/>
  <c r="N38" i="5" s="1"/>
  <c r="M47" i="5"/>
  <c r="N47" i="5" s="1"/>
  <c r="M187" i="5"/>
  <c r="N187" i="5" s="1"/>
  <c r="O31" i="6"/>
  <c r="M31" i="11"/>
  <c r="N31" i="11" s="1"/>
  <c r="M107" i="11"/>
  <c r="N107" i="11" s="1"/>
  <c r="M250" i="11"/>
  <c r="N250" i="11" s="1"/>
  <c r="M538" i="11"/>
  <c r="N538" i="11" s="1"/>
  <c r="M128" i="5"/>
  <c r="N128" i="5" s="1"/>
  <c r="M146" i="11"/>
  <c r="N146" i="11" s="1"/>
  <c r="M227" i="11"/>
  <c r="N227" i="11" s="1"/>
  <c r="M390" i="11"/>
  <c r="N390" i="11" s="1"/>
  <c r="M628" i="11"/>
  <c r="N628" i="11" s="1"/>
  <c r="L855" i="11"/>
  <c r="M855" i="11"/>
  <c r="N855" i="11" s="1"/>
  <c r="L100" i="11"/>
  <c r="M100" i="11"/>
  <c r="N100" i="11" s="1"/>
  <c r="L400" i="11"/>
  <c r="M400" i="11" s="1"/>
  <c r="N400" i="11" s="1"/>
  <c r="M645" i="11"/>
  <c r="N645" i="11" s="1"/>
  <c r="L732" i="11"/>
  <c r="M732" i="11"/>
  <c r="N732" i="11" s="1"/>
  <c r="L812" i="11"/>
  <c r="M812" i="11"/>
  <c r="N812" i="11" s="1"/>
  <c r="L760" i="11"/>
  <c r="M760" i="11"/>
  <c r="N760" i="11" s="1"/>
  <c r="M205" i="5"/>
  <c r="N205" i="5" s="1"/>
  <c r="M524" i="11"/>
  <c r="N524" i="11" s="1"/>
  <c r="L888" i="11"/>
  <c r="M888" i="11"/>
  <c r="N888" i="11" s="1"/>
  <c r="L14" i="5"/>
  <c r="M14" i="5" s="1"/>
  <c r="N14" i="5" s="1"/>
  <c r="M131" i="5"/>
  <c r="N131" i="5" s="1"/>
  <c r="M648" i="11"/>
  <c r="N648" i="11" s="1"/>
  <c r="M761" i="11"/>
  <c r="N761" i="11" s="1"/>
  <c r="L808" i="11"/>
  <c r="M808" i="11"/>
  <c r="N808" i="11" s="1"/>
  <c r="M825" i="11"/>
  <c r="N825" i="11" s="1"/>
  <c r="M853" i="11"/>
  <c r="N853" i="11" s="1"/>
  <c r="M860" i="11"/>
  <c r="N860" i="11" s="1"/>
  <c r="M909" i="11"/>
  <c r="N909" i="11" s="1"/>
  <c r="M938" i="11"/>
  <c r="N938" i="11" s="1"/>
  <c r="M61" i="5"/>
  <c r="N61" i="5" s="1"/>
  <c r="M104" i="5"/>
  <c r="N104" i="5" s="1"/>
  <c r="L151" i="5"/>
  <c r="M151" i="5"/>
  <c r="N151" i="5" s="1"/>
  <c r="M224" i="5"/>
  <c r="N224" i="5" s="1"/>
  <c r="M641" i="11"/>
  <c r="N641" i="11" s="1"/>
  <c r="L884" i="11"/>
  <c r="M884" i="11"/>
  <c r="N884" i="11" s="1"/>
  <c r="M338" i="11"/>
  <c r="N338" i="11" s="1"/>
  <c r="L483" i="11"/>
  <c r="M483" i="11"/>
  <c r="N483" i="11" s="1"/>
  <c r="M677" i="11"/>
  <c r="N677" i="11" s="1"/>
  <c r="L230" i="11"/>
  <c r="M230" i="11" s="1"/>
  <c r="N230" i="11" s="1"/>
  <c r="M721" i="11"/>
  <c r="N721" i="11" s="1"/>
  <c r="M748" i="11"/>
  <c r="N748" i="11" s="1"/>
  <c r="M218" i="5"/>
  <c r="N218" i="5" s="1"/>
  <c r="L419" i="11"/>
  <c r="M419" i="11" s="1"/>
  <c r="N419" i="11" s="1"/>
  <c r="M436" i="11"/>
  <c r="N436" i="11" s="1"/>
  <c r="M670" i="11"/>
  <c r="N670" i="11" s="1"/>
  <c r="L714" i="11"/>
  <c r="M714" i="11"/>
  <c r="N714" i="11" s="1"/>
  <c r="M835" i="11"/>
  <c r="N835" i="11" s="1"/>
  <c r="L878" i="11"/>
  <c r="M878" i="11"/>
  <c r="N878" i="11" s="1"/>
  <c r="L226" i="5"/>
  <c r="M226" i="5"/>
  <c r="N226" i="5" s="1"/>
  <c r="M332" i="11"/>
  <c r="N332" i="11" s="1"/>
  <c r="O16" i="6"/>
  <c r="M962" i="11"/>
  <c r="N962" i="11" s="1"/>
  <c r="M41" i="5"/>
  <c r="N41" i="5" s="1"/>
  <c r="M74" i="5"/>
  <c r="N74" i="5" s="1"/>
  <c r="M108" i="5"/>
  <c r="N108" i="5" s="1"/>
  <c r="M113" i="5"/>
  <c r="N113" i="5" s="1"/>
  <c r="M135" i="5"/>
  <c r="N135" i="5" s="1"/>
  <c r="M150" i="5"/>
  <c r="N150" i="5" s="1"/>
  <c r="M500" i="11"/>
  <c r="N500" i="11" s="1"/>
  <c r="M505" i="11"/>
  <c r="N505" i="11" s="1"/>
  <c r="M528" i="11"/>
  <c r="N528" i="11" s="1"/>
  <c r="M569" i="11"/>
  <c r="N569" i="11" s="1"/>
  <c r="M589" i="11"/>
  <c r="N589" i="11" s="1"/>
  <c r="M600" i="11"/>
  <c r="N600" i="11" s="1"/>
  <c r="M705" i="11"/>
  <c r="N705" i="11" s="1"/>
  <c r="M725" i="11"/>
  <c r="N725" i="11" s="1"/>
  <c r="M781" i="11"/>
  <c r="N781" i="11" s="1"/>
  <c r="M852" i="11"/>
  <c r="N852" i="11" s="1"/>
  <c r="M936" i="11"/>
  <c r="N936" i="11" s="1"/>
  <c r="M955" i="11"/>
  <c r="N955" i="11" s="1"/>
  <c r="M22" i="5"/>
  <c r="N22" i="5" s="1"/>
  <c r="M58" i="5"/>
  <c r="N58" i="5" s="1"/>
  <c r="M96" i="5"/>
  <c r="N96" i="5" s="1"/>
  <c r="M130" i="5"/>
  <c r="N130" i="5" s="1"/>
  <c r="M167" i="5"/>
  <c r="N167" i="5" s="1"/>
  <c r="M261" i="5"/>
  <c r="N261" i="5" s="1"/>
  <c r="M37" i="5"/>
  <c r="N37" i="5" s="1"/>
  <c r="M83" i="5"/>
  <c r="N83" i="5" s="1"/>
  <c r="M190" i="5"/>
  <c r="N190" i="5" s="1"/>
  <c r="M197" i="5"/>
  <c r="N197" i="5" s="1"/>
  <c r="M203" i="5"/>
  <c r="N203" i="5" s="1"/>
  <c r="M228" i="5"/>
  <c r="N228" i="5" s="1"/>
  <c r="M233" i="5"/>
  <c r="N233" i="5" s="1"/>
  <c r="M269" i="5"/>
  <c r="N269" i="5" s="1"/>
  <c r="N282" i="5" l="1"/>
  <c r="L964" i="11"/>
  <c r="O8" i="7"/>
  <c r="M283" i="5"/>
  <c r="O33" i="6"/>
  <c r="M963" i="11"/>
  <c r="N963" i="11" s="1"/>
</calcChain>
</file>

<file path=xl/sharedStrings.xml><?xml version="1.0" encoding="utf-8"?>
<sst xmlns="http://schemas.openxmlformats.org/spreadsheetml/2006/main" count="5219" uniqueCount="3556">
  <si>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</si>
  <si>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</si>
  <si>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</si>
  <si>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</si>
  <si>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</si>
  <si>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</si>
  <si>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</si>
  <si>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</si>
  <si>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</si>
  <si>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</si>
  <si>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</si>
  <si>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</si>
  <si>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</si>
  <si>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</si>
  <si>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</si>
  <si>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</si>
  <si>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</si>
  <si>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</si>
  <si>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</si>
  <si>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</si>
  <si>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</si>
  <si>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</si>
  <si>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</si>
  <si>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</si>
  <si>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</si>
  <si>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</si>
  <si>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</si>
  <si>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รับจริง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</si>
  <si>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</si>
  <si>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</si>
  <si>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</si>
  <si>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</si>
  <si>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</si>
  <si>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</si>
  <si>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</si>
  <si>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</si>
  <si>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</si>
  <si>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</si>
  <si>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</si>
  <si>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</si>
  <si>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</si>
  <si>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</si>
  <si>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</si>
  <si>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 บาท</t>
  </si>
  <si>
    <t xml:space="preserve"> คน = บาท</t>
  </si>
  <si>
    <t>หนี้เดิม</t>
  </si>
  <si>
    <t>ทะเบียนคุมใบเสร็จรับเงิน ทม.กระบี่ ประเภท 2 ตามปริมาณน้ำประปาประจำเดือน พฤศจิกายน 2559</t>
  </si>
  <si>
    <t>ทะเบียนคุมใบเสร็จรับเงิน ทม.กระบี่ ประเภท 3 ตามปริมาณน้ำประปาประจำเดือน พฤศจิกายน 2559</t>
  </si>
  <si>
    <t xml:space="preserve"> คน =  บาท</t>
  </si>
  <si>
    <t>ทะเบียนคุมใบแจ้งหนี้ ทม.กระบี่ ประเภท 3 ตามปริมาณน้ำประปา ประจำเดือน พฤศจิกายน 2559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</si>
  <si>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</si>
  <si>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</si>
  <si>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</si>
  <si>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</si>
  <si>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</si>
  <si>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</si>
  <si>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</si>
  <si>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</si>
  <si>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</si>
  <si>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</si>
  <si>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</si>
  <si>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</si>
  <si>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</si>
  <si>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</si>
  <si>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</si>
  <si>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</si>
  <si>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</si>
  <si>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</si>
  <si>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</si>
  <si>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</si>
  <si>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</si>
  <si>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</si>
  <si>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</si>
  <si>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</si>
  <si>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</si>
  <si>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</si>
  <si>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</si>
  <si>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</si>
  <si>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</si>
  <si>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</si>
  <si>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</si>
  <si>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</si>
  <si>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</si>
  <si>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</si>
  <si>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</si>
  <si>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</si>
  <si>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</si>
  <si>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</si>
  <si>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</si>
  <si>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</si>
  <si>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</si>
  <si>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</si>
  <si>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</si>
  <si>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</si>
  <si>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</si>
  <si>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</si>
  <si>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</si>
  <si>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29 ถ.มหาราช ซ.5 ต.ปากน้ำ อ.เมืองกระบี่ จ.กระบี่</t>
  </si>
  <si>
    <t>0281858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</si>
  <si>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</si>
  <si>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</si>
  <si>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</si>
  <si>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</si>
  <si>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</si>
  <si>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</si>
  <si>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</si>
  <si>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</si>
  <si>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</si>
  <si>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</si>
  <si>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</si>
  <si>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</si>
  <si>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</si>
  <si>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</si>
  <si>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</si>
  <si>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</si>
  <si>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</si>
  <si>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</si>
  <si>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</si>
  <si>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</si>
  <si>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</si>
  <si>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</si>
  <si>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</si>
  <si>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</si>
  <si>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</si>
  <si>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</si>
  <si>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</si>
  <si>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</si>
  <si>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</si>
  <si>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</si>
  <si>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</si>
  <si>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</si>
  <si>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</si>
  <si>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</si>
  <si>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</si>
  <si>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</si>
  <si>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</si>
  <si>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</si>
  <si>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</si>
  <si>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</si>
  <si>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</si>
  <si>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</si>
  <si>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</si>
  <si>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</si>
  <si>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</si>
  <si>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</si>
  <si>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</si>
  <si>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</si>
  <si>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</si>
  <si>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</si>
  <si>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</si>
  <si>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</si>
  <si>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</si>
  <si>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</si>
  <si>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</si>
  <si>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</si>
  <si>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</si>
  <si>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</si>
  <si>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</si>
  <si>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</si>
  <si>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</si>
  <si>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</si>
  <si>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</si>
  <si>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</si>
  <si>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</si>
  <si>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</si>
  <si>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</si>
  <si>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</si>
  <si>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</si>
  <si>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</si>
  <si>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</si>
  <si>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</si>
  <si>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</si>
  <si>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</si>
  <si>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</si>
  <si>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</si>
  <si>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</si>
  <si>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</si>
  <si>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</si>
  <si>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</si>
  <si>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</si>
  <si>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</si>
  <si>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</si>
  <si>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</si>
  <si>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</si>
  <si>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</si>
  <si>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</si>
  <si>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</si>
  <si>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</si>
  <si>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</si>
  <si>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</si>
  <si>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</si>
  <si>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</si>
  <si>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</si>
  <si>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</si>
  <si>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</si>
  <si>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</si>
  <si>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</si>
  <si>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</si>
  <si>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</si>
  <si>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</si>
  <si>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</si>
  <si>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</si>
  <si>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</si>
  <si>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</si>
  <si>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</si>
  <si>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</si>
  <si>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</si>
  <si>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</si>
  <si>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</si>
  <si>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</si>
  <si>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</si>
  <si>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</si>
  <si>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</si>
  <si>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</si>
  <si>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</si>
  <si>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</si>
  <si>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</si>
  <si>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</si>
  <si>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</si>
  <si>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</si>
  <si>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</si>
  <si>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</si>
  <si>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</si>
  <si>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</si>
  <si>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</si>
  <si>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</si>
  <si>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</si>
  <si>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</si>
  <si>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</si>
  <si>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</si>
  <si>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</si>
  <si>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</si>
  <si>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</si>
  <si>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</si>
  <si>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</si>
  <si>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</si>
  <si>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</si>
  <si>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</si>
  <si>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</si>
  <si>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</si>
  <si>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</si>
  <si>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</si>
  <si>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</si>
  <si>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</si>
  <si>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</si>
  <si>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</si>
  <si>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</si>
  <si>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</si>
  <si>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</si>
  <si>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</si>
  <si>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</si>
  <si>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</si>
  <si>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</si>
  <si>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</si>
  <si>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</si>
  <si>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</si>
  <si>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</si>
  <si>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</si>
  <si>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</si>
  <si>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</si>
  <si>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</si>
  <si>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</si>
  <si>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</si>
  <si>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</si>
  <si>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</si>
  <si>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</si>
  <si>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</si>
  <si>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</si>
  <si>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</si>
  <si>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</si>
  <si>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</si>
  <si>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</si>
  <si>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</si>
  <si>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</si>
  <si>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</si>
  <si>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</si>
  <si>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</si>
  <si>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</si>
  <si>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</si>
  <si>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</si>
  <si>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</si>
  <si>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</si>
  <si>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</si>
  <si>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</si>
  <si>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</si>
  <si>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</si>
  <si>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</si>
  <si>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</si>
  <si>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</si>
  <si>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</si>
  <si>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</si>
  <si>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</si>
  <si>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</si>
  <si>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</si>
  <si>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</si>
  <si>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</si>
  <si>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</si>
  <si>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</si>
  <si>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</si>
  <si>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</si>
  <si>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</si>
  <si>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</si>
  <si>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</si>
  <si>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</si>
  <si>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</si>
  <si>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</si>
  <si>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</si>
  <si>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</si>
  <si>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</si>
  <si>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</si>
  <si>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</si>
  <si>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</si>
  <si>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</si>
  <si>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</si>
  <si>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</si>
  <si>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</si>
  <si>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</si>
  <si>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</si>
  <si>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</si>
  <si>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</si>
  <si>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</si>
  <si>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</si>
  <si>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</si>
  <si>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</si>
  <si>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</si>
  <si>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</si>
  <si>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</si>
  <si>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</si>
  <si>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</si>
  <si>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</si>
  <si>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</si>
  <si>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</si>
  <si>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</si>
  <si>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</si>
  <si>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</si>
  <si>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</si>
  <si>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</si>
  <si>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</si>
  <si>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</si>
  <si>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</si>
  <si>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</si>
  <si>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</si>
  <si>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</si>
  <si>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</si>
  <si>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</si>
  <si>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</si>
  <si>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</si>
  <si>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</si>
  <si>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</si>
  <si>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</si>
  <si>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</si>
  <si>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</si>
  <si>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</si>
  <si>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</si>
  <si>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</si>
  <si>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</si>
  <si>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</si>
  <si>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</si>
  <si>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</si>
  <si>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</si>
  <si>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</si>
  <si>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</si>
  <si>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</si>
  <si>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</si>
  <si>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</si>
  <si>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</si>
  <si>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</si>
  <si>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</si>
  <si>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</si>
  <si>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</si>
  <si>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</si>
  <si>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</si>
  <si>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</si>
  <si>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</si>
  <si>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</si>
  <si>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</si>
  <si>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</si>
  <si>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</si>
  <si>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</si>
  <si>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</si>
  <si>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</si>
  <si>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</si>
  <si>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</si>
  <si>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</si>
  <si>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</si>
  <si>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</si>
  <si>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</si>
  <si>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</si>
  <si>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</si>
  <si>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</si>
  <si>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</si>
  <si>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</si>
  <si>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</si>
  <si>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</si>
  <si>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</si>
  <si>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</si>
  <si>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</si>
  <si>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</si>
  <si>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</si>
  <si>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</si>
  <si>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</si>
  <si>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</si>
  <si>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</si>
  <si>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</si>
  <si>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</si>
  <si>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</si>
  <si>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</si>
  <si>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</si>
  <si>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</si>
  <si>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</si>
  <si>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</si>
  <si>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</si>
  <si>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</si>
  <si>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</si>
  <si>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</si>
  <si>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</si>
  <si>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</si>
  <si>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</si>
  <si>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</si>
  <si>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</si>
  <si>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</si>
  <si>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</si>
  <si>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</si>
  <si>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</si>
  <si>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</si>
  <si>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</si>
  <si>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</si>
  <si>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</si>
  <si>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</si>
  <si>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</si>
  <si>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</si>
  <si>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</si>
  <si>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</si>
  <si>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</si>
  <si>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</si>
  <si>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</si>
  <si>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</si>
  <si>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</si>
  <si>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</si>
  <si>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</si>
  <si>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</si>
  <si>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</si>
  <si>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</si>
  <si>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</si>
  <si>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</si>
  <si>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</si>
  <si>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</si>
  <si>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</si>
  <si>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</si>
  <si>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</si>
  <si>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</si>
  <si>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</si>
  <si>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</si>
  <si>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</si>
  <si>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</si>
  <si>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</si>
  <si>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</si>
  <si>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</si>
  <si>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</si>
  <si>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</si>
  <si>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</si>
  <si>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</si>
  <si>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</si>
  <si>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</si>
  <si>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</si>
  <si>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</si>
  <si>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</si>
  <si>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</si>
  <si>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</si>
  <si>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</si>
  <si>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</si>
  <si>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</si>
  <si>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</si>
  <si>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</si>
  <si>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</si>
  <si>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</si>
  <si>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</si>
  <si>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</si>
  <si>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</si>
  <si>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</si>
  <si>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</si>
  <si>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</si>
  <si>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</si>
  <si>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</si>
  <si>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</si>
  <si>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</si>
  <si>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</si>
  <si>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</si>
  <si>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</si>
  <si>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</si>
  <si>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</si>
  <si>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</si>
  <si>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</si>
  <si>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</si>
  <si>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</si>
  <si>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</si>
  <si>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</si>
  <si>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</si>
  <si>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</si>
  <si>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</si>
  <si>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</si>
  <si>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</si>
  <si>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</si>
  <si>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</si>
  <si>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</si>
  <si>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</si>
  <si>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</si>
  <si>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</si>
  <si>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</si>
  <si>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</si>
  <si>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</si>
  <si>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</si>
  <si>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</si>
  <si>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</si>
  <si>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</si>
  <si>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</si>
  <si>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</si>
  <si>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</si>
  <si>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</si>
  <si>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</si>
  <si>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</si>
  <si>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</si>
  <si>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</si>
  <si>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</si>
  <si>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</si>
  <si>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</si>
  <si>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</si>
  <si>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</si>
  <si>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</si>
  <si>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</si>
  <si>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</si>
  <si>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</si>
  <si>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</si>
  <si>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</si>
  <si>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</si>
  <si>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</si>
  <si>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</si>
  <si>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</si>
  <si>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</si>
  <si>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</si>
  <si>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</si>
  <si>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</si>
  <si>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</si>
  <si>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</si>
  <si>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</si>
  <si>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</si>
  <si>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</si>
  <si>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</si>
  <si>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</si>
  <si>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</si>
  <si>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</si>
  <si>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</si>
  <si>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</si>
  <si>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</si>
  <si>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</si>
  <si>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</si>
  <si>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</si>
  <si>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</si>
  <si>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</si>
  <si>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</si>
  <si>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</si>
  <si>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</si>
  <si>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</si>
  <si>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</si>
  <si>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</si>
  <si>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</si>
  <si>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</si>
  <si>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</si>
  <si>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</si>
  <si>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</si>
  <si>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</si>
  <si>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</si>
  <si>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</si>
  <si>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</si>
  <si>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</si>
  <si>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</si>
  <si>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</si>
  <si>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</si>
  <si>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</si>
  <si>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</si>
  <si>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</si>
  <si>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</si>
  <si>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</si>
  <si>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</si>
  <si>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</si>
  <si>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</si>
  <si>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</si>
  <si>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</si>
  <si>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</si>
  <si>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</si>
  <si>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</si>
  <si>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</si>
  <si>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</si>
  <si>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</si>
  <si>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</si>
  <si>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</si>
  <si>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</si>
  <si>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</si>
  <si>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</si>
  <si>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</si>
  <si>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</si>
  <si>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</si>
  <si>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</si>
  <si>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</si>
  <si>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</si>
  <si>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</si>
  <si>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</si>
  <si>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</si>
  <si>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</si>
  <si>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</si>
  <si>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</si>
  <si>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</si>
  <si>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</si>
  <si>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</si>
  <si>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</si>
  <si>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</si>
  <si>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</si>
  <si>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</si>
  <si>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</si>
  <si>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</si>
  <si>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</si>
  <si>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</si>
  <si>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</si>
  <si>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</si>
  <si>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</si>
  <si>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</si>
  <si>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</si>
  <si>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</si>
  <si>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</si>
  <si>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</si>
  <si>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</si>
  <si>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</si>
  <si>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</si>
  <si>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</si>
  <si>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</si>
  <si>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</si>
  <si>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</si>
  <si>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</si>
  <si>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</si>
  <si>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</si>
  <si>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</si>
  <si>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</si>
  <si>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</si>
  <si>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</si>
  <si>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</si>
  <si>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</si>
  <si>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</si>
  <si>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</si>
  <si>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</si>
  <si>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</si>
  <si>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</si>
  <si>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</si>
  <si>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</si>
  <si>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</si>
  <si>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</si>
  <si>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</si>
  <si>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</si>
  <si>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</si>
  <si>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</si>
  <si>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</si>
  <si>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</si>
  <si>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</si>
  <si>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</si>
  <si>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</si>
  <si>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</si>
  <si>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</si>
  <si>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</si>
  <si>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</si>
  <si>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</si>
  <si>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</si>
  <si>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</si>
  <si>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</si>
  <si>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</si>
  <si>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</si>
  <si>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</si>
  <si>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</si>
  <si>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</si>
  <si>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</si>
  <si>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</si>
  <si>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</si>
  <si>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</si>
  <si>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</si>
  <si>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</si>
  <si>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</si>
  <si>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</si>
  <si>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</si>
  <si>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</si>
  <si>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</si>
  <si>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</si>
  <si>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</si>
  <si>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</si>
  <si>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</si>
  <si>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</si>
  <si>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</si>
  <si>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</si>
  <si>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</si>
  <si>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</si>
  <si>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</si>
  <si>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</si>
  <si>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</si>
  <si>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</si>
  <si>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</si>
  <si>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</si>
  <si>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</si>
  <si>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</si>
  <si>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</si>
  <si>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</si>
  <si>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</si>
  <si>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</si>
  <si>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</si>
  <si>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</si>
  <si>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</si>
  <si>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</si>
  <si>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</si>
  <si>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</si>
  <si>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</si>
  <si>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</si>
  <si>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</si>
  <si>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</si>
  <si>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</si>
  <si>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</si>
  <si>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</si>
  <si>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</si>
  <si>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</si>
  <si>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</si>
  <si>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</si>
  <si>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</si>
  <si>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</si>
  <si>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</si>
  <si>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</si>
  <si>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</si>
  <si>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</si>
  <si>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</si>
  <si>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</si>
  <si>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</si>
  <si>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</si>
  <si>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</si>
  <si>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</si>
  <si>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</si>
  <si>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</si>
  <si>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น.ส.พรรณศรี ณ.ถลาง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</si>
  <si>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</si>
  <si>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</si>
  <si>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</si>
  <si>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</si>
  <si>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</si>
  <si>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</si>
  <si>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</si>
  <si>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</si>
  <si>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</si>
  <si>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</si>
  <si>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</si>
  <si>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</si>
  <si>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</si>
  <si>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</si>
  <si>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</si>
  <si>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</si>
  <si>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</si>
  <si>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</si>
  <si>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</si>
  <si>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</si>
  <si>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</si>
  <si>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</si>
  <si>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</si>
  <si>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</si>
  <si>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</si>
  <si>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</si>
  <si>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</si>
  <si>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</si>
  <si>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</si>
  <si>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</si>
  <si>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</si>
  <si>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</si>
  <si>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</si>
  <si>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</si>
  <si>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</si>
  <si>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</si>
  <si>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</si>
  <si>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</si>
  <si>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</si>
  <si>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</si>
  <si>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</si>
  <si>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</si>
  <si>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</si>
  <si>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</si>
  <si>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</si>
  <si>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</si>
  <si>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</si>
  <si>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</si>
  <si>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</si>
  <si>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</si>
  <si>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</si>
  <si>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</si>
  <si>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</si>
  <si>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</si>
  <si>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</si>
  <si>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</si>
  <si>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</si>
  <si>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</si>
  <si>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</si>
  <si>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</si>
  <si>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</si>
  <si>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</si>
  <si>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</si>
  <si>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</si>
  <si>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</si>
  <si>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</si>
  <si>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</si>
  <si>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</si>
  <si>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</si>
  <si>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</si>
  <si>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</si>
  <si>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</si>
  <si>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</si>
  <si>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</si>
  <si>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</si>
  <si>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</si>
  <si>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</si>
  <si>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</si>
  <si>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</si>
  <si>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</si>
  <si>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</si>
  <si>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</si>
  <si>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</si>
  <si>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</si>
  <si>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</si>
  <si>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</si>
  <si>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</si>
  <si>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</si>
  <si>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</si>
  <si>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</si>
  <si>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</si>
  <si>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</si>
  <si>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</si>
  <si>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</si>
  <si>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</si>
  <si>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</si>
  <si>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</si>
  <si>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</si>
  <si>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</si>
  <si>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</si>
  <si>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</si>
  <si>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</si>
  <si>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</si>
  <si>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</si>
  <si>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</si>
  <si>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</si>
  <si>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</si>
  <si>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</si>
  <si>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</si>
  <si>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</si>
  <si>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</si>
  <si>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</si>
  <si>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</si>
  <si>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</si>
  <si>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</si>
  <si>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</si>
  <si>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</si>
  <si>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</si>
  <si>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</si>
  <si>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</si>
  <si>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</si>
  <si>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</si>
  <si>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</si>
  <si>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</si>
  <si>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</si>
  <si>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</si>
  <si>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</si>
  <si>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</si>
  <si>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</si>
  <si>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</si>
  <si>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</si>
  <si>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</si>
  <si>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</si>
  <si>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</si>
  <si>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</si>
  <si>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</si>
  <si>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</si>
  <si>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</si>
  <si>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</si>
  <si>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</si>
  <si>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</si>
  <si>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</si>
  <si>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</si>
  <si>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</si>
  <si>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</si>
  <si>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</si>
  <si>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</si>
  <si>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</si>
  <si>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</si>
  <si>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</si>
  <si>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</si>
  <si>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</si>
  <si>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</si>
  <si>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</si>
  <si>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</si>
  <si>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</si>
  <si>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</si>
  <si>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</si>
  <si>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</si>
  <si>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</si>
  <si>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</si>
  <si>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</si>
  <si>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</si>
  <si>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</si>
  <si>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</si>
  <si>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</si>
  <si>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</si>
  <si>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</si>
  <si>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</si>
  <si>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</si>
  <si>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</si>
  <si>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</si>
  <si>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</si>
  <si>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</si>
  <si>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</si>
  <si>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</si>
  <si>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</si>
  <si>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</si>
  <si>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</si>
  <si>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</si>
  <si>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</si>
  <si>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</si>
  <si>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</si>
  <si>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</si>
  <si>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</si>
  <si>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</si>
  <si>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</si>
  <si>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</si>
  <si>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</si>
  <si>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</si>
  <si>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</si>
  <si>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</si>
  <si>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</si>
  <si>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</si>
  <si>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</si>
  <si>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</si>
  <si>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</si>
  <si>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</si>
  <si>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</si>
  <si>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</si>
  <si>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</si>
  <si>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</si>
  <si>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</si>
  <si>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</si>
  <si>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</si>
  <si>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</si>
  <si>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</si>
  <si>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</si>
  <si>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</si>
  <si>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</si>
  <si>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</si>
  <si>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</si>
  <si>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</si>
  <si>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</si>
  <si>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</si>
  <si>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</si>
  <si>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</si>
  <si>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</si>
  <si>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</si>
  <si>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</si>
  <si>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</si>
  <si>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</si>
  <si>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</si>
  <si>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</si>
  <si>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</si>
  <si>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</si>
  <si>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</si>
  <si>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</si>
  <si>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</si>
  <si>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</si>
  <si>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</si>
  <si>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</si>
  <si>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</si>
  <si>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</si>
  <si>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</si>
  <si>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</si>
  <si>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</si>
  <si>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</si>
  <si>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</si>
  <si>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</si>
  <si>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</si>
  <si>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</si>
  <si>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</si>
  <si>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</si>
  <si>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</si>
  <si>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</si>
  <si>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</si>
  <si>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</si>
  <si>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</si>
  <si>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</si>
  <si>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</si>
  <si>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</si>
  <si>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</si>
  <si>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</si>
  <si>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</si>
  <si>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</si>
  <si>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</si>
  <si>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>1549733</t>
  </si>
  <si>
    <t xml:space="preserve">46/8 ถ.กระบี่ ต.ปากน้ำ อ.เมืองกระบี่ จ.กระบี่ </t>
  </si>
  <si>
    <t>1549744</t>
  </si>
  <si>
    <t xml:space="preserve">46/9 ถ.กระบี่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</si>
  <si>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</si>
  <si>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</si>
  <si>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</si>
  <si>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</si>
  <si>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</si>
  <si>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</si>
  <si>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</si>
  <si>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</si>
  <si>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</si>
  <si>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</si>
  <si>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</si>
  <si>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</si>
  <si>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</si>
  <si>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</si>
  <si>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</si>
  <si>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</si>
  <si>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</si>
  <si>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</si>
  <si>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</si>
  <si>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</si>
  <si>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</si>
  <si>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</si>
  <si>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</si>
  <si>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</si>
  <si>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</si>
  <si>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</si>
  <si>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</si>
  <si>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</si>
  <si>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</si>
  <si>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</si>
  <si>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</si>
  <si>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</si>
  <si>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</si>
  <si>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</si>
  <si>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นายศุภทัต อภิรติธรรม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</si>
  <si>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</si>
  <si>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</si>
  <si>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</si>
  <si>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</si>
  <si>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</si>
  <si>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</si>
  <si>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</si>
  <si>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</si>
  <si>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</si>
  <si>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</si>
  <si>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</si>
  <si>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</si>
  <si>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</si>
  <si>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</si>
  <si>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</si>
  <si>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</si>
  <si>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</si>
  <si>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</si>
  <si>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</si>
  <si>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</si>
  <si>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</si>
  <si>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</si>
  <si>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</si>
  <si>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</si>
  <si>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</si>
  <si>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</si>
  <si>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</si>
  <si>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</si>
  <si>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</si>
  <si>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</si>
  <si>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</si>
  <si>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</si>
  <si>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</si>
  <si>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</si>
  <si>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</si>
  <si>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</si>
  <si>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</si>
  <si>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</si>
  <si>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</si>
  <si>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</si>
  <si>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</si>
  <si>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</si>
  <si>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</si>
  <si>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</si>
  <si>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</si>
  <si>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</si>
  <si>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</si>
  <si>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</si>
  <si>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</si>
  <si>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</si>
  <si>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</si>
  <si>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</si>
  <si>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</si>
  <si>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</si>
  <si>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</si>
  <si>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</si>
  <si>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</si>
  <si>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</si>
  <si>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</si>
  <si>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</si>
  <si>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</si>
  <si>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</si>
  <si>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</si>
  <si>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</si>
  <si>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</si>
  <si>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</si>
  <si>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</si>
  <si>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</si>
  <si>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</si>
  <si>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</si>
  <si>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</si>
  <si>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</si>
  <si>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</si>
  <si>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</si>
  <si>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</si>
  <si>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0076364</t>
  </si>
  <si>
    <t>น.ส.เพ็ญจันทร์ อินจุ(สวญ)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</si>
  <si>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</si>
  <si>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</si>
  <si>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</si>
  <si>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</si>
  <si>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</si>
  <si>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</si>
  <si>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</si>
  <si>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</si>
  <si>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</si>
  <si>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</si>
  <si>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</si>
  <si>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</si>
  <si>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</si>
  <si>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</si>
  <si>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</si>
  <si>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</si>
  <si>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</si>
  <si>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</si>
  <si>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</si>
  <si>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</si>
  <si>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</si>
  <si>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</si>
  <si>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</si>
  <si>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</si>
  <si>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</si>
  <si>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</si>
  <si>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</si>
  <si>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</si>
  <si>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</si>
  <si>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</si>
  <si>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</si>
  <si>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</si>
  <si>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</si>
  <si>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</si>
  <si>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</si>
  <si>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</si>
  <si>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</si>
  <si>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</si>
  <si>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</si>
  <si>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</si>
  <si>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</si>
  <si>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</si>
  <si>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</si>
  <si>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</si>
  <si>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</si>
  <si>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</si>
  <si>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</si>
  <si>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</si>
  <si>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</si>
  <si>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</si>
  <si>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</si>
  <si>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</si>
  <si>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</si>
  <si>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</si>
  <si>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</si>
  <si>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</si>
  <si>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</si>
  <si>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</si>
  <si>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</si>
  <si>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</si>
  <si>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</si>
  <si>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</si>
  <si>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</si>
  <si>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</si>
  <si>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</si>
  <si>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</si>
  <si>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</si>
  <si>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</si>
  <si>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</si>
  <si>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</si>
  <si>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</si>
  <si>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</si>
  <si>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</si>
  <si>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</si>
  <si>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</si>
  <si>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</si>
  <si>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</si>
  <si>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</si>
  <si>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</si>
  <si>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</si>
  <si>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</si>
  <si>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</si>
  <si>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</si>
  <si>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</si>
  <si>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</si>
  <si>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</si>
  <si>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</si>
  <si>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</si>
  <si>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</si>
  <si>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</si>
  <si>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</si>
  <si>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</si>
  <si>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</si>
  <si>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</si>
  <si>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</si>
  <si>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</si>
  <si>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</si>
  <si>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</si>
  <si>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</si>
  <si>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</si>
  <si>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</si>
  <si>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</si>
  <si>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</si>
  <si>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</si>
  <si>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</si>
  <si>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</si>
  <si>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</si>
  <si>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</si>
  <si>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</si>
  <si>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</si>
  <si>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</si>
  <si>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</si>
  <si>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</si>
  <si>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</si>
  <si>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</si>
  <si>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</si>
  <si>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</si>
  <si>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</si>
  <si>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</si>
  <si>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</si>
  <si>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</si>
  <si>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</si>
  <si>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</si>
  <si>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</si>
  <si>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</si>
  <si>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</si>
  <si>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</si>
  <si>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</si>
  <si>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</si>
  <si>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</si>
  <si>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</si>
  <si>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</si>
  <si>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</si>
  <si>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</si>
  <si>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</si>
  <si>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</si>
  <si>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</si>
  <si>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</si>
  <si>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</si>
  <si>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</si>
  <si>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</si>
  <si>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</si>
  <si>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</si>
  <si>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</si>
  <si>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</si>
  <si>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</si>
  <si>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</si>
  <si>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</si>
  <si>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</si>
  <si>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</si>
  <si>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</si>
  <si>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</si>
  <si>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</si>
  <si>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</si>
  <si>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</si>
  <si>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</si>
  <si>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</si>
  <si>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</si>
  <si>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</si>
  <si>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</si>
  <si>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</si>
  <si>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</si>
  <si>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</si>
  <si>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</si>
  <si>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</si>
  <si>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</si>
  <si>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</si>
  <si>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</si>
  <si>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</si>
  <si>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</si>
  <si>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</si>
  <si>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</si>
  <si>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</si>
  <si>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</si>
  <si>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</si>
  <si>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</si>
  <si>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</si>
  <si>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</si>
  <si>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</si>
  <si>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</si>
  <si>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</si>
  <si>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</si>
  <si>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</si>
  <si>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</si>
  <si>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</si>
  <si>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</si>
  <si>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</si>
  <si>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</si>
  <si>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</si>
  <si>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</si>
  <si>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</si>
  <si>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</si>
  <si>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</si>
  <si>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</si>
  <si>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</si>
  <si>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</si>
  <si>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</si>
  <si>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</si>
  <si>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</si>
  <si>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</si>
  <si>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</si>
  <si>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</si>
  <si>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</si>
  <si>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</si>
  <si>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</si>
  <si>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</si>
  <si>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</si>
  <si>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</si>
  <si>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</si>
  <si>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</si>
  <si>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</si>
  <si>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</si>
  <si>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</si>
  <si>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</si>
  <si>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</si>
  <si>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</si>
  <si>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</si>
  <si>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</si>
  <si>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</si>
  <si>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</si>
  <si>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</si>
  <si>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</si>
  <si>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</si>
  <si>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</si>
  <si>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</si>
  <si>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</si>
  <si>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</si>
  <si>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</si>
  <si>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</si>
  <si>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</si>
  <si>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</si>
  <si>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</si>
  <si>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</si>
  <si>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</si>
  <si>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</si>
  <si>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</si>
  <si>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</si>
  <si>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</si>
  <si>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</si>
  <si>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</si>
  <si>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</si>
  <si>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</si>
  <si>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</si>
  <si>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</si>
  <si>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</si>
  <si>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</si>
  <si>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</si>
  <si>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</si>
  <si>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</si>
  <si>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</si>
  <si>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</si>
  <si>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</si>
  <si>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</si>
  <si>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</si>
  <si>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</si>
  <si>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</si>
  <si>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</si>
  <si>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</si>
  <si>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</si>
  <si>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</si>
  <si>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</si>
  <si>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</si>
  <si>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</si>
  <si>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</si>
  <si>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</si>
  <si>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</si>
  <si>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</si>
  <si>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</si>
  <si>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</si>
  <si>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</si>
  <si>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</si>
  <si>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</si>
  <si>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</si>
  <si>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</si>
  <si>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</si>
  <si>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</si>
  <si>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</si>
  <si>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</si>
  <si>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</si>
  <si>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</si>
  <si>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</si>
  <si>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</si>
  <si>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</si>
  <si>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</si>
  <si>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</si>
  <si>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</si>
  <si>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</si>
  <si>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</si>
  <si>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</si>
  <si>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</si>
  <si>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</si>
  <si>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</si>
  <si>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</si>
  <si>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</si>
  <si>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</si>
  <si>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</si>
  <si>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</si>
  <si>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</si>
  <si>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</si>
  <si>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</si>
  <si>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</si>
  <si>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</si>
  <si>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</si>
  <si>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</si>
  <si>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</si>
  <si>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</si>
  <si>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</si>
  <si>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</si>
  <si>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</si>
  <si>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</si>
  <si>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</si>
  <si>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</si>
  <si>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</si>
  <si>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</si>
  <si>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</si>
  <si>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</si>
  <si>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</si>
  <si>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</si>
  <si>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</si>
  <si>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</si>
  <si>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</si>
  <si>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</si>
  <si>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</si>
  <si>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</si>
  <si>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</si>
  <si>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</si>
  <si>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</si>
  <si>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</si>
  <si>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</si>
  <si>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</si>
  <si>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</si>
  <si>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</si>
  <si>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</si>
  <si>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</si>
  <si>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</si>
  <si>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</si>
  <si>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</si>
  <si>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</si>
  <si>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</si>
  <si>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</si>
  <si>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</si>
  <si>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</si>
  <si>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</si>
  <si>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</si>
  <si>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</si>
  <si>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</si>
  <si>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</si>
  <si>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</si>
  <si>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</si>
  <si>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</si>
  <si>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</si>
  <si>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</si>
  <si>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</si>
  <si>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</si>
  <si>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</si>
  <si>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</si>
  <si>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</si>
  <si>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</si>
  <si>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</si>
  <si>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</si>
  <si>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</si>
  <si>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</si>
  <si>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</si>
  <si>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</si>
  <si>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</si>
  <si>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</si>
  <si>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</si>
  <si>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</si>
  <si>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</si>
  <si>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</si>
  <si>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</si>
  <si>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</si>
  <si>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</si>
  <si>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</si>
  <si>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</si>
  <si>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</si>
  <si>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</si>
  <si>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</si>
  <si>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</si>
  <si>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</si>
  <si>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</si>
  <si>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</si>
  <si>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</si>
  <si>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</si>
  <si>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</si>
  <si>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</si>
  <si>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</si>
  <si>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</si>
  <si>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</si>
  <si>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</si>
  <si>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</si>
  <si>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</si>
  <si>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</si>
  <si>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</si>
  <si>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</si>
  <si>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</si>
  <si>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</si>
  <si>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</si>
  <si>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</si>
  <si>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</si>
  <si>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</si>
  <si>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</si>
  <si>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</si>
  <si>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</si>
  <si>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</si>
  <si>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</si>
  <si>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</si>
  <si>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</si>
  <si>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</si>
  <si>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</si>
  <si>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</si>
  <si>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</si>
  <si>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</si>
  <si>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</si>
  <si>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</si>
  <si>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</si>
  <si>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</si>
  <si>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</si>
  <si>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</si>
  <si>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</si>
  <si>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</si>
  <si>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</si>
  <si>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</si>
  <si>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</si>
  <si>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</si>
  <si>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</si>
  <si>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</si>
  <si>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</si>
  <si>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</si>
  <si>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</si>
  <si>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</si>
  <si>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</si>
  <si>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</si>
  <si>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</si>
  <si>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</si>
  <si>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</si>
  <si>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</si>
  <si>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</si>
  <si>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</si>
  <si>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</si>
  <si>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</si>
  <si>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</si>
  <si>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</si>
  <si>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</si>
  <si>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</si>
  <si>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</si>
  <si>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</si>
  <si>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</si>
  <si>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</si>
  <si>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</si>
  <si>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</si>
  <si>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</si>
  <si>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</si>
  <si>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</si>
  <si>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</si>
  <si>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</si>
  <si>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</si>
  <si>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</si>
  <si>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</si>
  <si>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</si>
  <si>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</si>
  <si>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</si>
  <si>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</si>
  <si>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</si>
  <si>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</si>
  <si>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</si>
  <si>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</si>
  <si>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</si>
  <si>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</si>
  <si>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</si>
  <si>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</si>
  <si>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</si>
  <si>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</si>
  <si>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</si>
  <si>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</si>
  <si>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</si>
  <si>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</si>
  <si>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</si>
  <si>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</si>
  <si>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</si>
  <si>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</si>
  <si>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</si>
  <si>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</si>
  <si>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</si>
  <si>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</si>
  <si>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</si>
  <si>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</si>
  <si>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</si>
  <si>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</si>
  <si>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</si>
  <si>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</si>
  <si>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</si>
  <si>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</si>
  <si>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</si>
  <si>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</si>
  <si>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</si>
  <si>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</si>
  <si>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</si>
  <si>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</si>
  <si>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</si>
  <si>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</si>
  <si>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</si>
  <si>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</si>
  <si>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</si>
  <si>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</si>
  <si>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</si>
  <si>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</si>
  <si>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</si>
  <si>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</si>
  <si>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</si>
  <si>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</si>
  <si>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</si>
  <si>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</si>
  <si>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</si>
  <si>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</si>
  <si>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</si>
  <si>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</si>
  <si>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</si>
  <si>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</si>
  <si>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</si>
  <si>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</si>
  <si>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</si>
  <si>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</si>
  <si>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</si>
  <si>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</si>
  <si>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</si>
  <si>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</si>
  <si>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</si>
  <si>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</si>
  <si>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</si>
  <si>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</si>
  <si>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</si>
  <si>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</si>
  <si>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</si>
  <si>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</si>
  <si>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</si>
  <si>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</si>
  <si>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</si>
  <si>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</si>
  <si>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</si>
  <si>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</si>
  <si>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</si>
  <si>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</si>
  <si>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</si>
  <si>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</si>
  <si>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</si>
  <si>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</si>
  <si>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</si>
  <si>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</si>
  <si>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</si>
  <si>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</si>
  <si>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</si>
  <si>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</si>
  <si>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</si>
  <si>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</si>
  <si>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</si>
  <si>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</si>
  <si>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</si>
  <si>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</si>
  <si>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</si>
  <si>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</si>
  <si>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</si>
  <si>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</si>
  <si>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</si>
  <si>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</si>
  <si>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</si>
  <si>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</si>
  <si>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</si>
  <si>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</si>
  <si>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</si>
  <si>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</si>
  <si>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</si>
  <si>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</si>
  <si>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</si>
  <si>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</si>
  <si>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</si>
  <si>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</si>
  <si>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</si>
  <si>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</si>
  <si>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</si>
  <si>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</si>
  <si>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</si>
  <si>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</si>
  <si>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</si>
  <si>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</si>
  <si>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</si>
  <si>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</si>
  <si>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</si>
  <si>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</si>
  <si>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</si>
  <si>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</si>
  <si>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</si>
  <si>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</si>
  <si>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</si>
  <si>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</si>
  <si>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</si>
  <si>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</si>
  <si>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</si>
  <si>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</si>
  <si>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</si>
  <si>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</si>
  <si>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</si>
  <si>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</si>
  <si>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</si>
  <si>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</si>
  <si>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</si>
  <si>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</si>
  <si>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</si>
  <si>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</si>
  <si>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</si>
  <si>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</si>
  <si>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</si>
  <si>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</si>
  <si>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</si>
  <si>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</si>
  <si>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</si>
  <si>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</si>
  <si>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</si>
  <si>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</si>
  <si>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</si>
  <si>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</si>
  <si>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</si>
  <si>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</si>
  <si>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</si>
  <si>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</si>
  <si>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</si>
  <si>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</si>
  <si>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</si>
  <si>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</si>
  <si>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</si>
  <si>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</si>
  <si>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</si>
  <si>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</si>
  <si>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</si>
  <si>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</si>
  <si>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</si>
  <si>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</si>
  <si>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</si>
  <si>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</si>
  <si>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</si>
  <si>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</si>
  <si>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</si>
  <si>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</si>
  <si>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</si>
  <si>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</si>
  <si>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</si>
  <si>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</si>
  <si>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</si>
  <si>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</si>
  <si>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</si>
  <si>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</si>
  <si>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</si>
  <si>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</si>
  <si>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</si>
  <si>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</si>
  <si>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</si>
  <si>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</si>
  <si>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</si>
  <si>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</si>
  <si>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</si>
  <si>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</si>
  <si>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</si>
  <si>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</si>
  <si>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</si>
  <si>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</si>
  <si>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</si>
  <si>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</si>
  <si>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</si>
  <si>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</si>
  <si>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</si>
  <si>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</si>
  <si>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</si>
  <si>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</si>
  <si>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</si>
  <si>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</si>
  <si>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1537862</t>
  </si>
  <si>
    <t xml:space="preserve">9/6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</si>
  <si>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</si>
  <si>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</si>
  <si>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</si>
  <si>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</si>
  <si>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</si>
  <si>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</si>
  <si>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</si>
  <si>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</si>
  <si>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</si>
  <si>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</si>
  <si>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</si>
  <si>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</si>
  <si>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</si>
  <si>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</si>
  <si>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</si>
  <si>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</si>
  <si>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</si>
  <si>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</si>
  <si>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</si>
  <si>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</si>
  <si>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</si>
  <si>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</si>
  <si>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</si>
  <si>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</si>
  <si>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</si>
  <si>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</si>
  <si>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</si>
  <si>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</si>
  <si>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</si>
  <si>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</si>
  <si>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</si>
  <si>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</si>
  <si>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</si>
  <si>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</si>
  <si>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</si>
  <si>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</si>
  <si>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</si>
  <si>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</si>
  <si>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</si>
  <si>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</si>
  <si>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</si>
  <si>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</si>
  <si>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</si>
  <si>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</si>
  <si>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</si>
  <si>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</si>
  <si>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</si>
  <si>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</si>
  <si>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</si>
  <si>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</si>
  <si>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</si>
  <si>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</si>
  <si>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</si>
  <si>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</si>
  <si>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</si>
  <si>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</si>
  <si>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</si>
  <si>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</si>
  <si>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</si>
  <si>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</si>
  <si>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</si>
  <si>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</si>
  <si>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</si>
  <si>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</si>
  <si>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</si>
  <si>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</si>
  <si>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</si>
  <si>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</si>
  <si>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</si>
  <si>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</si>
  <si>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</si>
  <si>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</si>
  <si>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</si>
  <si>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</si>
  <si>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</si>
  <si>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</si>
  <si>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</si>
  <si>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</si>
  <si>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</si>
  <si>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</si>
  <si>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</si>
  <si>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</si>
  <si>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</si>
  <si>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</si>
  <si>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</si>
  <si>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</si>
  <si>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</si>
  <si>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</si>
  <si>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</si>
  <si>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</si>
  <si>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</si>
  <si>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</si>
  <si>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</si>
  <si>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</si>
  <si>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</si>
  <si>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</si>
  <si>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</si>
  <si>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</si>
  <si>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</si>
  <si>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</si>
  <si>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</si>
  <si>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</si>
  <si>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</si>
  <si>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</si>
  <si>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</si>
  <si>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</si>
  <si>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</si>
  <si>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</si>
  <si>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</si>
  <si>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</si>
  <si>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</si>
  <si>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</si>
  <si>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</si>
  <si>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</si>
  <si>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</si>
  <si>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</si>
  <si>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</si>
  <si>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</si>
  <si>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</si>
  <si>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</si>
  <si>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</si>
  <si>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</si>
  <si>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</si>
  <si>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</si>
  <si>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</si>
  <si>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</si>
  <si>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</si>
  <si>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</si>
  <si>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</si>
  <si>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</si>
  <si>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</si>
  <si>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</si>
  <si>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</si>
  <si>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</si>
  <si>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</si>
  <si>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</si>
  <si>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</si>
  <si>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</si>
  <si>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</si>
  <si>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</si>
  <si>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</si>
  <si>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</si>
  <si>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</si>
  <si>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</si>
  <si>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</si>
  <si>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</si>
  <si>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</si>
  <si>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</si>
  <si>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</si>
  <si>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</si>
  <si>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</si>
  <si>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</si>
  <si>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</si>
  <si>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</si>
  <si>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</si>
  <si>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</si>
  <si>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</si>
  <si>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</si>
  <si>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</si>
  <si>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</si>
  <si>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</si>
  <si>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</si>
  <si>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</si>
  <si>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</si>
  <si>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</si>
  <si>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</si>
  <si>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</si>
  <si>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</si>
  <si>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</si>
  <si>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</si>
  <si>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</si>
  <si>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</si>
  <si>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</si>
  <si>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</si>
  <si>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</si>
  <si>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</si>
  <si>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</si>
  <si>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</si>
  <si>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</si>
  <si>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</si>
  <si>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</si>
  <si>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</si>
  <si>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</si>
  <si>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</si>
  <si>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</si>
  <si>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</si>
  <si>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</si>
  <si>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</si>
  <si>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</si>
  <si>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</si>
  <si>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</si>
  <si>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</si>
  <si>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</si>
  <si>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</si>
  <si>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</si>
  <si>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</si>
  <si>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</si>
  <si>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</si>
  <si>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</si>
  <si>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</si>
  <si>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</si>
  <si>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</si>
  <si>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</si>
  <si>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</si>
  <si>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</si>
  <si>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</si>
  <si>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</si>
  <si>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</si>
  <si>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</si>
  <si>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</si>
  <si>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</si>
  <si>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</si>
  <si>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</si>
  <si>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</si>
  <si>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</si>
  <si>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</si>
  <si>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</si>
  <si>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</si>
  <si>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</si>
  <si>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</si>
  <si>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</si>
  <si>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</si>
  <si>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</si>
  <si>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</si>
  <si>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</si>
  <si>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</si>
  <si>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</si>
  <si>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</si>
  <si>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</si>
  <si>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</si>
  <si>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</si>
  <si>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</si>
  <si>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</si>
  <si>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</si>
  <si>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</si>
  <si>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</si>
  <si>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</si>
  <si>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</si>
  <si>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</si>
  <si>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</si>
  <si>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</si>
  <si>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</si>
  <si>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</si>
  <si>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</si>
  <si>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</si>
  <si>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</si>
  <si>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</si>
  <si>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1380473</t>
  </si>
  <si>
    <t>นายสมนึก ลีลาประศาสตร์</t>
  </si>
  <si>
    <t>25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</si>
  <si>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</si>
  <si>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</si>
  <si>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</si>
  <si>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</si>
  <si>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</si>
  <si>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</si>
  <si>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</si>
  <si>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</si>
  <si>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</si>
  <si>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</si>
  <si>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</si>
  <si>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</si>
  <si>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</si>
  <si>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</si>
  <si>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</si>
  <si>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</si>
  <si>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</si>
  <si>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</si>
  <si>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</si>
  <si>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</si>
  <si>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</si>
  <si>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</si>
  <si>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</si>
  <si>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</si>
  <si>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</si>
  <si>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</si>
  <si>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</si>
  <si>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</si>
  <si>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</si>
  <si>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</si>
  <si>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</si>
  <si>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</si>
  <si>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</si>
  <si>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</si>
  <si>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</si>
  <si>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</si>
  <si>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</si>
  <si>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</si>
  <si>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</si>
  <si>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</si>
  <si>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</si>
  <si>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</si>
  <si>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</si>
  <si>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</si>
  <si>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</si>
  <si>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</si>
  <si>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</si>
  <si>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</si>
  <si>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</si>
  <si>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</si>
  <si>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</si>
  <si>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</si>
  <si>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</si>
  <si>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</si>
  <si>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</si>
  <si>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</si>
  <si>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</si>
  <si>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</si>
  <si>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</si>
  <si>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</si>
  <si>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</si>
  <si>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</si>
  <si>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</si>
  <si>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</si>
  <si>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</si>
  <si>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</si>
  <si>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</si>
  <si>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</si>
  <si>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</si>
  <si>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</si>
  <si>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</si>
  <si>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</si>
  <si>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</si>
  <si>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</si>
  <si>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</si>
  <si>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</si>
  <si>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</si>
  <si>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</si>
  <si>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</si>
  <si>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</si>
  <si>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</si>
  <si>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</si>
  <si>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</si>
  <si>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</si>
  <si>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</si>
  <si>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</si>
  <si>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</si>
  <si>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</si>
  <si>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</si>
  <si>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</si>
  <si>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</si>
  <si>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</si>
  <si>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</si>
  <si>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</si>
  <si>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</si>
  <si>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</si>
  <si>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</si>
  <si>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</si>
  <si>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</si>
  <si>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</si>
  <si>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</si>
  <si>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</si>
  <si>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</si>
  <si>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</si>
  <si>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</si>
  <si>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</si>
  <si>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</si>
  <si>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</si>
  <si>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</si>
  <si>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</si>
  <si>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</si>
  <si>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</si>
  <si>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</si>
  <si>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</si>
  <si>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</si>
  <si>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</si>
  <si>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</si>
  <si>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</si>
  <si>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</si>
  <si>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</si>
  <si>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</si>
  <si>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</si>
  <si>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</si>
  <si>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</si>
  <si>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</si>
  <si>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</si>
  <si>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</si>
  <si>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</si>
  <si>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</si>
  <si>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</si>
  <si>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</si>
  <si>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</si>
  <si>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</si>
  <si>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</si>
  <si>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</si>
  <si>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</si>
  <si>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</si>
  <si>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</si>
  <si>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</si>
  <si>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</si>
  <si>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</si>
  <si>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</si>
  <si>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</si>
  <si>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</si>
  <si>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</si>
  <si>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</si>
  <si>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</si>
  <si>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</si>
  <si>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</si>
  <si>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</si>
  <si>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</si>
  <si>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</si>
  <si>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</si>
  <si>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</si>
  <si>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</si>
  <si>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</si>
  <si>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</si>
  <si>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</si>
  <si>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</si>
  <si>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</si>
  <si>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</si>
  <si>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</si>
  <si>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</si>
  <si>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</si>
  <si>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</si>
  <si>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</si>
  <si>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</si>
  <si>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</si>
  <si>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</si>
  <si>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</si>
  <si>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</si>
  <si>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</si>
  <si>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</si>
  <si>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</si>
  <si>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</si>
  <si>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</si>
  <si>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</si>
  <si>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</si>
  <si>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</si>
  <si>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</si>
  <si>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</si>
  <si>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</si>
  <si>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</si>
  <si>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</si>
  <si>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</si>
  <si>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</si>
  <si>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</si>
  <si>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</si>
  <si>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</si>
  <si>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</si>
  <si>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</si>
  <si>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</si>
  <si>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</si>
  <si>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</si>
  <si>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</si>
  <si>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</si>
  <si>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</si>
  <si>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</si>
  <si>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</si>
  <si>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</si>
  <si>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</si>
  <si>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</si>
  <si>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</si>
  <si>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</si>
  <si>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</si>
  <si>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</si>
  <si>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</si>
  <si>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</si>
  <si>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</si>
  <si>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</si>
  <si>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</si>
  <si>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</si>
  <si>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</si>
  <si>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</si>
  <si>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</si>
  <si>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</si>
  <si>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</si>
  <si>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</si>
  <si>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</si>
  <si>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</si>
  <si>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</si>
  <si>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</si>
  <si>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</si>
  <si>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</si>
  <si>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</si>
  <si>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</si>
  <si>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</si>
  <si>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</si>
  <si>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</si>
  <si>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</si>
  <si>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</si>
  <si>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</si>
  <si>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</si>
  <si>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</si>
  <si>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</si>
  <si>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</si>
  <si>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</si>
  <si>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</si>
  <si>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</si>
  <si>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</si>
  <si>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</si>
  <si>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</si>
  <si>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</si>
  <si>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</si>
  <si>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</si>
  <si>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</si>
  <si>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</si>
  <si>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</si>
  <si>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</si>
  <si>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</si>
  <si>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</si>
  <si>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</si>
  <si>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</si>
  <si>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</si>
  <si>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</si>
  <si>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</si>
  <si>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</si>
  <si>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</si>
  <si>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</si>
  <si>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</si>
  <si>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</si>
  <si>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</si>
  <si>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</si>
  <si>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</si>
  <si>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</si>
  <si>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</si>
  <si>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</si>
  <si>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</si>
  <si>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</si>
  <si>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</si>
  <si>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</si>
  <si>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</si>
  <si>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</si>
  <si>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</si>
  <si>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</si>
  <si>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</si>
  <si>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</si>
  <si>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</si>
  <si>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</si>
  <si>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</si>
  <si>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</si>
  <si>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</si>
  <si>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</si>
  <si>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</si>
  <si>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</si>
  <si>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</si>
  <si>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</si>
  <si>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</si>
  <si>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</si>
  <si>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</si>
  <si>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</si>
  <si>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</si>
  <si>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</si>
  <si>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</si>
  <si>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</si>
  <si>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</si>
  <si>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</si>
  <si>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</si>
  <si>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</si>
  <si>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</si>
  <si>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</si>
  <si>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</si>
  <si>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</si>
  <si>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</si>
  <si>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</si>
  <si>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</si>
  <si>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</si>
  <si>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</si>
  <si>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</si>
  <si>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</si>
  <si>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</si>
  <si>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</si>
  <si>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</si>
  <si>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</si>
  <si>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</si>
  <si>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</si>
  <si>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</si>
  <si>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</si>
  <si>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</si>
  <si>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</si>
  <si>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</si>
  <si>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</si>
  <si>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</si>
  <si>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</si>
  <si>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</si>
  <si>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</si>
  <si>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</si>
  <si>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</si>
  <si>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</si>
  <si>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</si>
  <si>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</si>
  <si>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</si>
  <si>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</si>
  <si>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</si>
  <si>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</si>
  <si>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</si>
  <si>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</si>
  <si>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</si>
  <si>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</si>
  <si>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</si>
  <si>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</si>
  <si>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</si>
  <si>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</si>
  <si>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</si>
  <si>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</si>
  <si>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</si>
  <si>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</si>
  <si>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</si>
  <si>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</si>
  <si>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</si>
  <si>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</si>
  <si>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</si>
  <si>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</si>
  <si>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</si>
  <si>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</si>
  <si>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</si>
  <si>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</si>
  <si>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</si>
  <si>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</si>
  <si>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</si>
  <si>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</si>
  <si>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</si>
  <si>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</si>
  <si>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</si>
  <si>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</si>
  <si>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</si>
  <si>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</si>
  <si>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</si>
  <si>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</si>
  <si>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</si>
  <si>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</si>
  <si>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</si>
  <si>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</si>
  <si>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</si>
  <si>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</si>
  <si>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</si>
  <si>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</si>
  <si>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</si>
  <si>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</si>
  <si>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</si>
  <si>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</si>
  <si>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</si>
  <si>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</si>
  <si>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</si>
  <si>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</si>
  <si>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</si>
  <si>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</si>
  <si>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</si>
  <si>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</si>
  <si>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</si>
  <si>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</si>
  <si>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</si>
  <si>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</si>
  <si>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</si>
  <si>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</si>
  <si>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</si>
  <si>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</si>
  <si>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</si>
  <si>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</si>
  <si>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</si>
  <si>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</si>
  <si>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</si>
  <si>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</si>
  <si>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</si>
  <si>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</si>
  <si>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</si>
  <si>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</si>
  <si>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</si>
  <si>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</si>
  <si>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</si>
  <si>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</si>
  <si>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</si>
  <si>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</si>
  <si>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</si>
  <si>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</si>
  <si>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</si>
  <si>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</si>
  <si>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</si>
  <si>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</si>
  <si>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</si>
  <si>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</si>
  <si>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</si>
  <si>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</si>
  <si>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</si>
  <si>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</si>
  <si>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</si>
  <si>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</si>
  <si>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</si>
  <si>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</si>
  <si>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</si>
  <si>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</si>
  <si>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</si>
  <si>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</si>
  <si>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</si>
  <si>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</si>
  <si>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</si>
  <si>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</si>
  <si>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</si>
  <si>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</si>
  <si>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</si>
  <si>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</si>
  <si>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</si>
  <si>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</si>
  <si>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</si>
  <si>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</si>
  <si>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</si>
  <si>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</si>
  <si>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</si>
  <si>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</si>
  <si>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</si>
  <si>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</si>
  <si>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</si>
  <si>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</si>
  <si>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</si>
  <si>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</si>
  <si>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</si>
  <si>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</si>
  <si>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</si>
  <si>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</si>
  <si>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</si>
  <si>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</si>
  <si>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</si>
  <si>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</si>
  <si>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</si>
  <si>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</si>
  <si>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</si>
  <si>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</si>
  <si>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</si>
  <si>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</si>
  <si>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</si>
  <si>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</si>
  <si>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</si>
  <si>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</si>
  <si>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</si>
  <si>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</si>
  <si>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</si>
  <si>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</si>
  <si>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</si>
  <si>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</si>
  <si>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</si>
  <si>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</si>
  <si>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</si>
  <si>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</si>
  <si>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</si>
  <si>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</si>
  <si>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</si>
  <si>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</si>
  <si>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</si>
  <si>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</si>
  <si>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</si>
  <si>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</si>
  <si>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</si>
  <si>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</si>
  <si>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</si>
  <si>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</si>
  <si>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</si>
  <si>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</si>
  <si>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</si>
  <si>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</si>
  <si>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</si>
  <si>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</si>
  <si>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</si>
  <si>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</si>
  <si>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</si>
  <si>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</si>
  <si>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</si>
  <si>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</si>
  <si>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</si>
  <si>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</si>
  <si>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</si>
  <si>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</si>
  <si>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</si>
  <si>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</si>
  <si>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</si>
  <si>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</si>
  <si>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</si>
  <si>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</si>
  <si>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</si>
  <si>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</si>
  <si>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</si>
  <si>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</si>
  <si>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</si>
  <si>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</si>
  <si>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</si>
  <si>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</si>
  <si>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</si>
  <si>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</si>
  <si>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</si>
  <si>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</si>
  <si>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</si>
  <si>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</si>
  <si>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</si>
  <si>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</si>
  <si>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</si>
  <si>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</si>
  <si>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</si>
  <si>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</si>
  <si>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</si>
  <si>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</si>
  <si>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</si>
  <si>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</si>
  <si>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</si>
  <si>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</si>
  <si>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</si>
  <si>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</si>
  <si>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</si>
  <si>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</si>
  <si>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</si>
  <si>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</si>
  <si>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</si>
  <si>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</si>
  <si>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</si>
  <si>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</si>
  <si>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</si>
  <si>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</si>
  <si>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</si>
  <si>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</si>
  <si>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</si>
  <si>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</si>
  <si>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</si>
  <si>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</si>
  <si>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</si>
  <si>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</si>
  <si>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ฟอร็จูน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</si>
  <si>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</si>
  <si>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</si>
  <si>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</si>
  <si>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</si>
  <si>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</si>
  <si>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</si>
  <si>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</si>
  <si>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</si>
  <si>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</si>
  <si>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</si>
  <si>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</si>
  <si>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</si>
  <si>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</si>
  <si>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</si>
  <si>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</si>
  <si>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</si>
  <si>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</si>
  <si>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</si>
  <si>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</si>
  <si>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</si>
  <si>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</si>
  <si>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</si>
  <si>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</si>
  <si>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</si>
  <si>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</si>
  <si>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</si>
  <si>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</si>
  <si>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</si>
  <si>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</si>
  <si>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</si>
  <si>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</si>
  <si>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</si>
  <si>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</si>
  <si>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</si>
  <si>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</si>
  <si>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</si>
  <si>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</si>
  <si>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</si>
  <si>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</si>
  <si>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</si>
  <si>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</si>
  <si>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</si>
  <si>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</si>
  <si>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</si>
  <si>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</si>
  <si>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</si>
  <si>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</si>
  <si>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</si>
  <si>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</si>
  <si>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</si>
  <si>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</si>
  <si>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</si>
  <si>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</si>
  <si>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</si>
  <si>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</si>
  <si>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</si>
  <si>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</si>
  <si>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</si>
  <si>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</si>
  <si>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</si>
  <si>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</si>
  <si>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</si>
  <si>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</si>
  <si>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</si>
  <si>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น.ส.ผ่องศรี ภูเก้าล้วน (นางพญา)</t>
  </si>
  <si>
    <t>31 ถ.มหาราช ซ.5 ต.ปากน้ำ อ.เมืองกระบี่ จ.กระบี่</t>
  </si>
  <si>
    <t>0281962</t>
  </si>
  <si>
    <t>น.ส.ผ่องศรี ภูเก้าล้วน (บ.ปูนซีเมนต์)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</si>
  <si>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</si>
  <si>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</si>
  <si>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</si>
  <si>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</si>
  <si>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</si>
  <si>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</si>
  <si>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</si>
  <si>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</si>
  <si>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</si>
  <si>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</si>
  <si>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</si>
  <si>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</si>
  <si>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</si>
  <si>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</si>
  <si>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</si>
  <si>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</si>
  <si>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</si>
  <si>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</si>
  <si>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</si>
  <si>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</si>
  <si>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</si>
  <si>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</si>
  <si>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</si>
  <si>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</si>
  <si>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</si>
  <si>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</si>
  <si>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</si>
  <si>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</si>
  <si>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</si>
  <si>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</si>
  <si>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</si>
  <si>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</si>
  <si>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</si>
  <si>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</si>
  <si>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</si>
  <si>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</si>
  <si>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</si>
  <si>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</si>
  <si>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</si>
  <si>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</si>
  <si>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</si>
  <si>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</si>
  <si>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</si>
  <si>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</si>
  <si>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</si>
  <si>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</si>
  <si>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</si>
  <si>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</si>
  <si>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</si>
  <si>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</si>
  <si>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</si>
  <si>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</si>
  <si>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</si>
  <si>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</si>
  <si>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</si>
  <si>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</si>
  <si>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</si>
  <si>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</si>
  <si>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</si>
  <si>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</si>
  <si>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</si>
  <si>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</si>
  <si>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</si>
  <si>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</si>
  <si>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</si>
  <si>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</si>
  <si>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</si>
  <si>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</si>
  <si>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</si>
  <si>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</si>
  <si>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</si>
  <si>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</si>
  <si>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</si>
  <si>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</si>
  <si>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</si>
  <si>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</si>
  <si>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</si>
  <si>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</si>
  <si>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</si>
  <si>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</si>
  <si>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</si>
  <si>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</si>
  <si>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</si>
  <si>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</si>
  <si>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</si>
  <si>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</si>
  <si>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</si>
  <si>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</si>
  <si>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</si>
  <si>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</si>
  <si>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</si>
  <si>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</si>
  <si>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</si>
  <si>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</si>
  <si>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</si>
  <si>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</si>
  <si>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</si>
  <si>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</si>
  <si>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</si>
  <si>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</si>
  <si>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</si>
  <si>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</si>
  <si>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</si>
  <si>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</si>
  <si>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</si>
  <si>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</si>
  <si>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</si>
  <si>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</si>
  <si>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</si>
  <si>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</si>
  <si>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</si>
  <si>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</si>
  <si>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</si>
  <si>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</si>
  <si>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</si>
  <si>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</si>
  <si>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</si>
  <si>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</si>
  <si>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</si>
  <si>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</si>
  <si>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</si>
  <si>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</si>
  <si>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</si>
  <si>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</si>
  <si>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</si>
  <si>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</si>
  <si>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</si>
  <si>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</si>
  <si>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</si>
  <si>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</si>
  <si>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</si>
  <si>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</si>
  <si>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</si>
  <si>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</si>
  <si>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</si>
  <si>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</si>
  <si>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</si>
  <si>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</si>
  <si>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</si>
  <si>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</si>
  <si>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</si>
  <si>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</si>
  <si>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</si>
  <si>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</si>
  <si>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</si>
  <si>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</si>
  <si>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</si>
  <si>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</si>
  <si>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</si>
  <si>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</si>
  <si>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</si>
  <si>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</si>
  <si>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นายนิวัตร ตันตาปกุล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</si>
  <si>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</si>
  <si>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</si>
  <si>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</si>
  <si>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</si>
  <si>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</si>
  <si>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</si>
  <si>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</si>
  <si>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</si>
  <si>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</si>
  <si>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</si>
  <si>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</si>
  <si>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</si>
  <si>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</si>
  <si>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</si>
  <si>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</si>
  <si>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</si>
  <si>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</si>
  <si>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</si>
  <si>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</si>
  <si>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</si>
  <si>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</si>
  <si>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</si>
  <si>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</si>
  <si>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</si>
  <si>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</si>
  <si>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</si>
  <si>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</si>
  <si>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</si>
  <si>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</si>
  <si>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</si>
  <si>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</si>
  <si>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</si>
  <si>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</si>
  <si>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</si>
  <si>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</si>
  <si>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</si>
  <si>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</si>
  <si>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</si>
  <si>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</si>
  <si>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</si>
  <si>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</si>
  <si>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</si>
  <si>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</si>
  <si>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</si>
  <si>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</si>
  <si>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</si>
  <si>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</si>
  <si>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</si>
  <si>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</si>
  <si>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</si>
  <si>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</si>
  <si>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</si>
  <si>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</si>
  <si>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</si>
  <si>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</si>
  <si>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</si>
  <si>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</si>
  <si>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</si>
  <si>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</si>
  <si>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</si>
  <si>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</si>
  <si>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</si>
  <si>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</si>
  <si>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</si>
  <si>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</si>
  <si>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</si>
  <si>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</si>
  <si>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</si>
  <si>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</si>
  <si>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</si>
  <si>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</si>
  <si>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</si>
  <si>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</si>
  <si>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</si>
  <si>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</si>
  <si>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</si>
  <si>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</si>
  <si>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</si>
  <si>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</si>
  <si>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</si>
  <si>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</si>
  <si>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</si>
  <si>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</si>
  <si>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</si>
  <si>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</si>
  <si>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</si>
  <si>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</si>
  <si>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</si>
  <si>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</si>
  <si>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</si>
  <si>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</si>
  <si>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</si>
  <si>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</si>
  <si>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</si>
  <si>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</si>
  <si>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</si>
  <si>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</si>
  <si>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</si>
  <si>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</si>
  <si>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</si>
  <si>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</si>
  <si>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</si>
  <si>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</si>
  <si>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</si>
  <si>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</si>
  <si>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</si>
  <si>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</si>
  <si>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</si>
  <si>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</si>
  <si>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</si>
  <si>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</si>
  <si>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</si>
  <si>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</si>
  <si>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</si>
  <si>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</si>
  <si>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</si>
  <si>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</si>
  <si>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</si>
  <si>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</si>
  <si>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</si>
  <si>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</si>
  <si>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</si>
  <si>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</si>
  <si>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</si>
  <si>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</si>
  <si>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</si>
  <si>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</si>
  <si>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</si>
  <si>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</si>
  <si>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</si>
  <si>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</si>
  <si>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</si>
  <si>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</si>
  <si>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</si>
  <si>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</si>
  <si>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</si>
  <si>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</si>
  <si>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</si>
  <si>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</si>
  <si>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</si>
  <si>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</si>
  <si>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</si>
  <si>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</si>
  <si>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</si>
  <si>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</si>
  <si>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</si>
  <si>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</si>
  <si>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</si>
  <si>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</si>
  <si>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</si>
  <si>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</si>
  <si>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</si>
  <si>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</si>
  <si>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</si>
  <si>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</si>
  <si>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</si>
  <si>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</si>
  <si>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</si>
  <si>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</si>
  <si>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</si>
  <si>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</si>
  <si>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</si>
  <si>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</si>
  <si>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</si>
  <si>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</si>
  <si>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</si>
  <si>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</si>
  <si>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</si>
  <si>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</si>
  <si>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</si>
  <si>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</si>
  <si>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</si>
  <si>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</si>
  <si>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</si>
  <si>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</si>
  <si>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</si>
  <si>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</si>
  <si>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</si>
  <si>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</si>
  <si>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</si>
  <si>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</si>
  <si>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</si>
  <si>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</si>
  <si>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</si>
  <si>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</si>
  <si>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</si>
  <si>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</si>
  <si>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</si>
  <si>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</si>
  <si>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</si>
  <si>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</si>
  <si>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</si>
  <si>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</si>
  <si>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</si>
  <si>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</si>
  <si>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</si>
  <si>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</si>
  <si>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</si>
  <si>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</si>
  <si>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</si>
  <si>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</si>
  <si>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</si>
  <si>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</si>
  <si>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</si>
  <si>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</si>
  <si>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</si>
  <si>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</si>
  <si>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</si>
  <si>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</si>
  <si>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</si>
  <si>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</si>
  <si>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</si>
  <si>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</si>
  <si>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</si>
  <si>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</si>
  <si>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</si>
  <si>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</si>
  <si>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</si>
  <si>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</si>
  <si>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</si>
  <si>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</si>
  <si>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</si>
  <si>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</si>
  <si>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</si>
  <si>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</si>
  <si>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</si>
  <si>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</si>
  <si>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</si>
  <si>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</si>
  <si>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</si>
  <si>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</si>
  <si>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</si>
  <si>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</si>
  <si>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</si>
  <si>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</si>
  <si>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</si>
  <si>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</si>
  <si>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</si>
  <si>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</si>
  <si>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</si>
  <si>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</si>
  <si>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</si>
  <si>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</si>
  <si>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</si>
  <si>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</si>
  <si>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</si>
  <si>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</si>
  <si>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</si>
  <si>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</si>
  <si>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</si>
  <si>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</si>
  <si>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</si>
  <si>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</si>
  <si>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</si>
  <si>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</si>
  <si>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</si>
  <si>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</si>
  <si>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</si>
  <si>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</si>
  <si>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</si>
  <si>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</si>
  <si>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</si>
  <si>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</si>
  <si>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</si>
  <si>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</si>
  <si>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</si>
  <si>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</si>
  <si>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</si>
  <si>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</si>
  <si>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</si>
  <si>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</si>
  <si>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</si>
  <si>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</si>
  <si>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</si>
  <si>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</si>
  <si>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</si>
  <si>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</si>
  <si>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</si>
  <si>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</si>
  <si>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</si>
  <si>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</si>
  <si>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</si>
  <si>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</si>
  <si>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</si>
  <si>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</si>
  <si>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</si>
  <si>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</si>
  <si>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</si>
  <si>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</si>
  <si>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</si>
  <si>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</si>
  <si>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</si>
  <si>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</si>
  <si>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</si>
  <si>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</si>
  <si>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</si>
  <si>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</si>
  <si>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</si>
  <si>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</si>
  <si>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</si>
  <si>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</si>
  <si>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</si>
  <si>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</si>
  <si>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</si>
  <si>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</si>
  <si>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</si>
  <si>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</si>
  <si>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</si>
  <si>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</si>
  <si>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</si>
  <si>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</si>
  <si>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</si>
  <si>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</si>
  <si>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</si>
  <si>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</si>
  <si>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</si>
  <si>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</si>
  <si>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</si>
  <si>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</si>
  <si>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</si>
  <si>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</si>
  <si>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</si>
  <si>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</si>
  <si>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</si>
  <si>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</si>
  <si>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</si>
  <si>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</si>
  <si>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</si>
  <si>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</si>
  <si>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</si>
  <si>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</si>
  <si>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</si>
  <si>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</si>
  <si>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</si>
  <si>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</si>
  <si>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</si>
  <si>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</si>
  <si>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</si>
  <si>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</si>
  <si>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</si>
  <si>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</si>
  <si>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</si>
  <si>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</si>
  <si>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</si>
  <si>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</si>
  <si>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</si>
  <si>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</si>
  <si>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</si>
  <si>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</si>
  <si>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</si>
  <si>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</si>
  <si>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</si>
  <si>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</si>
  <si>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</si>
  <si>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</si>
  <si>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</si>
  <si>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</si>
  <si>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</si>
  <si>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</si>
  <si>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</si>
  <si>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</si>
  <si>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</si>
  <si>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</si>
  <si>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</si>
  <si>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</si>
  <si>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</si>
  <si>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</si>
  <si>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</si>
  <si>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</si>
  <si>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</si>
  <si>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</si>
  <si>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</si>
  <si>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</si>
  <si>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</si>
  <si>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</si>
  <si>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</si>
  <si>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</si>
  <si>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</si>
  <si>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</si>
  <si>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</si>
  <si>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</si>
  <si>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</si>
  <si>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</si>
  <si>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</si>
  <si>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</si>
  <si>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</si>
  <si>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</si>
  <si>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</si>
  <si>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</si>
  <si>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</si>
  <si>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</si>
  <si>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</si>
  <si>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</si>
  <si>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</si>
  <si>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</si>
  <si>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</si>
  <si>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</si>
  <si>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</si>
  <si>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</si>
  <si>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</si>
  <si>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</si>
  <si>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</si>
  <si>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</si>
  <si>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</si>
  <si>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</si>
  <si>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</si>
  <si>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</si>
  <si>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</si>
  <si>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</si>
  <si>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</si>
  <si>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</si>
  <si>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</si>
  <si>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</si>
  <si>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</si>
  <si>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</si>
  <si>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</si>
  <si>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</si>
  <si>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</si>
  <si>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</si>
  <si>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</si>
  <si>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</si>
  <si>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</si>
  <si>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</si>
  <si>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</si>
  <si>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</si>
  <si>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</si>
  <si>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</si>
  <si>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</si>
  <si>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</si>
  <si>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</si>
  <si>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</si>
  <si>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</si>
  <si>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</si>
  <si>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</si>
  <si>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</si>
  <si>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</si>
  <si>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</si>
  <si>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</si>
  <si>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</si>
  <si>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</si>
  <si>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</si>
  <si>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</si>
  <si>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</si>
  <si>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</si>
  <si>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</si>
  <si>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</si>
  <si>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</si>
  <si>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</si>
  <si>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</si>
  <si>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</si>
  <si>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</si>
  <si>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</si>
  <si>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</si>
  <si>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</si>
  <si>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</si>
  <si>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</si>
  <si>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</si>
  <si>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</si>
  <si>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</si>
  <si>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</si>
  <si>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</si>
  <si>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</si>
  <si>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</si>
  <si>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</si>
  <si>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</si>
  <si>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</si>
  <si>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</si>
  <si>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</si>
  <si>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</si>
  <si>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</si>
  <si>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</si>
  <si>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</si>
  <si>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</si>
  <si>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</si>
  <si>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</si>
  <si>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</si>
  <si>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</si>
  <si>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</si>
  <si>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</si>
  <si>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</si>
  <si>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</si>
  <si>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</si>
  <si>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</si>
  <si>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</si>
  <si>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</si>
  <si>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</si>
  <si>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</si>
  <si>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</si>
  <si>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</si>
  <si>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</si>
  <si>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</si>
  <si>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</si>
  <si>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</si>
  <si>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</si>
  <si>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</si>
  <si>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</si>
  <si>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</si>
  <si>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</si>
  <si>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</si>
  <si>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</si>
  <si>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</si>
  <si>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</si>
  <si>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</si>
  <si>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</si>
  <si>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</si>
  <si>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</si>
  <si>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</si>
  <si>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</si>
  <si>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</si>
  <si>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</si>
  <si>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</si>
  <si>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</si>
  <si>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</si>
  <si>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</si>
  <si>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</si>
  <si>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</si>
  <si>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</si>
  <si>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</si>
  <si>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</si>
  <si>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</si>
  <si>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</si>
  <si>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</si>
  <si>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</si>
  <si>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</si>
  <si>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</si>
  <si>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</si>
  <si>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</si>
  <si>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</si>
  <si>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</si>
  <si>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</si>
  <si>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</si>
  <si>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</si>
  <si>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</si>
  <si>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</si>
  <si>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</si>
  <si>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</si>
  <si>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</si>
  <si>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</si>
  <si>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</si>
  <si>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</si>
  <si>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</si>
  <si>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</si>
  <si>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</si>
  <si>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</si>
  <si>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</si>
  <si>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</si>
  <si>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</si>
  <si>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</si>
  <si>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</si>
  <si>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</si>
  <si>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</si>
  <si>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</si>
  <si>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</si>
  <si>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</si>
  <si>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</si>
  <si>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</si>
  <si>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</si>
  <si>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</si>
  <si>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</si>
  <si>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</si>
  <si>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</si>
  <si>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</si>
  <si>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</si>
  <si>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</si>
  <si>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</si>
  <si>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</si>
  <si>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</si>
  <si>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</si>
  <si>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</si>
  <si>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</si>
  <si>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</si>
  <si>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</si>
  <si>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</si>
  <si>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</si>
  <si>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</si>
  <si>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</si>
  <si>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</si>
  <si>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</si>
  <si>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</si>
  <si>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</si>
  <si>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</si>
  <si>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</si>
  <si>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</si>
  <si>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</si>
  <si>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</si>
  <si>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</si>
  <si>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</si>
  <si>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</si>
  <si>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</si>
  <si>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</si>
  <si>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</si>
  <si>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</si>
  <si>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</si>
  <si>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</si>
  <si>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</si>
  <si>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</si>
  <si>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</si>
  <si>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</si>
  <si>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</si>
  <si>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</si>
  <si>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</si>
  <si>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</si>
  <si>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</si>
  <si>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</si>
  <si>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</si>
  <si>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เม.ย.-ก.ย.59</t>
  </si>
  <si>
    <t>ส.ค.-ก.ย.59</t>
  </si>
  <si>
    <t>เม.ย.-ส.ค.59</t>
  </si>
  <si>
    <t>เม.ย.59</t>
  </si>
  <si>
    <t>เม.ย.-พ.ค.59</t>
  </si>
  <si>
    <t>ก.ค.-ก.ย.59</t>
  </si>
  <si>
    <t>มิย/สค59</t>
  </si>
  <si>
    <t>เม.ย.-ก.ค.59</t>
  </si>
  <si>
    <t>ส.ค.59</t>
  </si>
  <si>
    <t>มิ.ย.59</t>
  </si>
  <si>
    <t>เม.ย.-มิ.ย.59</t>
  </si>
  <si>
    <t>เมย-พค/กค-สค59</t>
  </si>
  <si>
    <t>เมย-มิย/กย59</t>
  </si>
  <si>
    <t>มิ.ย.-ส.ค.59</t>
  </si>
  <si>
    <t>เมย-พค/กย59</t>
  </si>
  <si>
    <t>ทะเบียนคุมใบแจ้งหนี้ ทม.กระบี่ ประเภท 2 ตามปริมาณน้ำประปา ประจำเดือน ตุลาคม 2559</t>
  </si>
  <si>
    <t>20 ถ.ร่วมจิตร ต.ปากน้ำ อ.เมืองกระบี่ จ.กระบี่</t>
  </si>
  <si>
    <t xml:space="preserve"> </t>
  </si>
  <si>
    <t>เม.ย.-ต.ค.59</t>
  </si>
  <si>
    <t>ส.ค.-ต.ค.59</t>
  </si>
  <si>
    <t>เมย/กย-ตค59</t>
  </si>
  <si>
    <t>มิ.ย.-ต.ค.59</t>
  </si>
  <si>
    <t>พ.ค./ต.ค.59</t>
  </si>
  <si>
    <t>พ.ค.-ต.ค.59</t>
  </si>
  <si>
    <t>ต.ค.59</t>
  </si>
  <si>
    <t>ก.ค.-ต.ค.59</t>
  </si>
  <si>
    <t>เมย-มิย/สค/ตค59</t>
  </si>
  <si>
    <t>ก.ย.-ต.ค.59</t>
  </si>
  <si>
    <t>เมย-มิย/สค-ตค59</t>
  </si>
  <si>
    <t>เมย-กค/สค59</t>
  </si>
  <si>
    <t>เมย-สค/ตค59</t>
  </si>
  <si>
    <t>เมย-พค/กค-ตค59</t>
  </si>
  <si>
    <t>เมย-พค/สค/ตค59</t>
  </si>
  <si>
    <t>เมย-พค/สค-ตค59</t>
  </si>
  <si>
    <t>เมย-กค/กย-ตค59</t>
  </si>
  <si>
    <t>เมย-มิย/ตค59</t>
  </si>
  <si>
    <t>พค/กค-ตค59</t>
  </si>
  <si>
    <t>เมย-มิย/กย-ตค59</t>
  </si>
  <si>
    <t>เมย/กค-ตค59</t>
  </si>
  <si>
    <t>เมย-กค/ตค59</t>
  </si>
  <si>
    <t>พ.ค-ต.ค.59</t>
  </si>
  <si>
    <t>เม.ย-ต.ค.59</t>
  </si>
  <si>
    <t>พค-สค/ตค59</t>
  </si>
  <si>
    <t>เมย-พค/กค-สค/ตค59</t>
  </si>
  <si>
    <t>0416900</t>
  </si>
  <si>
    <t>0662970</t>
  </si>
  <si>
    <t>1519293</t>
  </si>
  <si>
    <t>1519307</t>
  </si>
  <si>
    <t>0057734</t>
  </si>
  <si>
    <t>0184658</t>
  </si>
  <si>
    <t>21 ถ.เจ้าฟ้า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</si>
  <si>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</si>
  <si>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</si>
  <si>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นายภักดี แซ่เอี้ยว</t>
  </si>
  <si>
    <t>142/1 ถ.มหาราช ต.ปากน้ำ อ.เมืองกระบี่ จ.กระบี่</t>
  </si>
  <si>
    <t>น.ส.วชิราพร ขอวิจิตรไพศาล</t>
  </si>
  <si>
    <t>142/2 ถ.มหาราช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</si>
  <si>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</si>
  <si>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</si>
  <si>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เมย.-ตค..59</t>
  </si>
  <si>
    <t>เมย.-ตค.59</t>
  </si>
  <si>
    <t>เมย.59</t>
  </si>
  <si>
    <t>ตค.59</t>
  </si>
  <si>
    <t>เมย.ตค.59</t>
  </si>
  <si>
    <t>กค.-ตค.59</t>
  </si>
  <si>
    <t>มิย.-ตค.59</t>
  </si>
  <si>
    <t xml:space="preserve"> -</t>
  </si>
  <si>
    <t>พค.-ตค.59</t>
  </si>
  <si>
    <t>เมย.-กย.59</t>
  </si>
  <si>
    <t>สค.-ตค.59</t>
  </si>
  <si>
    <t>กย.-ตค.59</t>
  </si>
  <si>
    <t>18/9 ถ.เจ้าฟ้า ต.ปากน้ำ อ.เมืองกระบี่ จ.กระบี่</t>
  </si>
  <si>
    <t>เมย/สค/ตค59</t>
  </si>
  <si>
    <t>สค.-กย.59</t>
  </si>
  <si>
    <t>25 ถ.มหาราช ซ.10  ต.ปากน้ำ อ.เมืองกระบี่ จ.กระบี่</t>
  </si>
  <si>
    <t>กค.59</t>
  </si>
  <si>
    <t>เมย-พค/กค/ตค59</t>
  </si>
  <si>
    <t>พค.59</t>
  </si>
  <si>
    <t>0149482</t>
  </si>
  <si>
    <t>98 ถ.เหมทานนท์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</si>
  <si>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</si>
  <si>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</si>
  <si>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นายสุบิลย์ บุญรินทร์ (TAXI)</t>
  </si>
  <si>
    <t>8 ถ.รื่นฤดี มหาราช ซ.2  ต.ปากน้ำ อ.เมืองกระบี่ จ.กระบี่</t>
  </si>
  <si>
    <t>6/1 ถ.พัฒนา มหาราช ต.ปากน้ำ อ.เมืองกระบี่ จ.กระบี่</t>
  </si>
  <si>
    <t>4 ม.ค.60</t>
  </si>
  <si>
    <t>ก.ย.59</t>
  </si>
  <si>
    <t>5 ม.ค.60</t>
  </si>
  <si>
    <t>6 ม.ค.60</t>
  </si>
  <si>
    <t>ก.ค.59</t>
  </si>
  <si>
    <t>พ.ค.59</t>
  </si>
  <si>
    <t>เดือนที่ชำระ</t>
  </si>
  <si>
    <t>หมายเหตุ : ยอดเงินรวมตามใบแจ้งหนี้ 1,831.32 บาท</t>
  </si>
  <si>
    <t>หมายเหตุ : ยอดเงินรวมตามใบแจ้งหนี้ 531.79 บาท</t>
  </si>
  <si>
    <t>หมายเหตุ : ยอดเงินรวมตามใบแจ้งหนี้ 662.88 บาท</t>
  </si>
  <si>
    <t>wma-603000001</t>
  </si>
  <si>
    <t>wma603000002</t>
  </si>
  <si>
    <t>wma-603000003</t>
  </si>
  <si>
    <t>wma-602000001</t>
  </si>
  <si>
    <t>wma-602000002</t>
  </si>
  <si>
    <t>wma-602000003</t>
  </si>
  <si>
    <t>wma-602000004</t>
  </si>
  <si>
    <t>wma-602000005</t>
  </si>
  <si>
    <t>wma-602000006</t>
  </si>
  <si>
    <t>wma-602000007</t>
  </si>
  <si>
    <t>wma-602000008</t>
  </si>
  <si>
    <t>wma-602000009</t>
  </si>
  <si>
    <t>wma-602000010</t>
  </si>
  <si>
    <t>wma-602000011</t>
  </si>
  <si>
    <t>wma-602000012</t>
  </si>
  <si>
    <t>wma-602000013</t>
  </si>
  <si>
    <t>wma-602000014</t>
  </si>
  <si>
    <t>wma-602000015</t>
  </si>
  <si>
    <t>wma-602000016</t>
  </si>
  <si>
    <t>wma-602000017</t>
  </si>
  <si>
    <t>wma-602000018</t>
  </si>
  <si>
    <t>wma-602000019</t>
  </si>
  <si>
    <t>wma-602000020</t>
  </si>
  <si>
    <t>wma-602000021</t>
  </si>
  <si>
    <t>wma-602000022</t>
  </si>
  <si>
    <t>wma-602000023</t>
  </si>
  <si>
    <t>wma-602000024</t>
  </si>
  <si>
    <t>wma-602000025</t>
  </si>
  <si>
    <t>wma-602000026</t>
  </si>
  <si>
    <t>wma-602000027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</si>
</sst>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48">
    <xf numFmtId="0" fontId="0" fillId="0" borderId="0" xfId="0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4" fillId="0" borderId="2" xfId="1" applyFont="1" applyFill="1" applyBorder="1"/>
    <xf numFmtId="166" fontId="4" fillId="0" borderId="1" xfId="1" applyFont="1" applyFill="1" applyBorder="1"/>
    <xf numFmtId="166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9" fontId="1" fillId="0" borderId="1" xfId="1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6" fontId="4" fillId="0" borderId="0" xfId="1" applyFont="1" applyFill="1" applyBorder="1"/>
    <xf numFmtId="0" fontId="1" fillId="0" borderId="0" xfId="0" applyFont="1" applyFill="1" applyBorder="1"/>
    <xf numFmtId="166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Alignment="1">
      <alignment horizontal="right"/>
    </xf>
    <xf numFmtId="166" fontId="4" fillId="0" borderId="0" xfId="1" applyFont="1" applyFill="1" applyAlignment="1">
      <alignment horizontal="center"/>
    </xf>
    <xf numFmtId="166" fontId="4" fillId="0" borderId="0" xfId="1" applyFont="1" applyFill="1"/>
    <xf numFmtId="49" fontId="1" fillId="0" borderId="1" xfId="0" applyNumberFormat="1" applyFont="1" applyBorder="1" applyAlignment="1">
      <alignment horizontal="center"/>
    </xf>
    <xf numFmtId="166" fontId="1" fillId="0" borderId="1" xfId="1" applyFont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49" fontId="4" fillId="0" borderId="0" xfId="0" applyNumberFormat="1" applyFont="1" applyAlignment="1"/>
    <xf numFmtId="0" fontId="6" fillId="0" borderId="0" xfId="0" applyFont="1" applyAlignment="1">
      <alignment horizontal="right"/>
    </xf>
    <xf numFmtId="166" fontId="1" fillId="0" borderId="0" xfId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4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/>
    <xf numFmtId="0" fontId="1" fillId="0" borderId="0" xfId="1" applyNumberFormat="1" applyFont="1" applyBorder="1" applyAlignment="1">
      <alignment horizontal="left"/>
    </xf>
    <xf numFmtId="0" fontId="4" fillId="0" borderId="0" xfId="0" applyFont="1" applyBorder="1"/>
    <xf numFmtId="0" fontId="5" fillId="0" borderId="0" xfId="1" applyNumberFormat="1" applyFont="1" applyFill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6" fontId="5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7" fillId="0" borderId="0" xfId="0" applyNumberFormat="1" applyFont="1" applyBorder="1" applyAlignment="1"/>
    <xf numFmtId="0" fontId="7" fillId="0" borderId="0" xfId="1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6" fontId="4" fillId="0" borderId="10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11" xfId="0" applyFont="1" applyFill="1" applyBorder="1"/>
    <xf numFmtId="166" fontId="8" fillId="0" borderId="0" xfId="1" applyFont="1" applyFill="1" applyBorder="1"/>
    <xf numFmtId="166" fontId="4" fillId="0" borderId="1" xfId="1" applyFont="1" applyFill="1" applyBorder="1" applyAlignment="1">
      <alignment horizontal="center"/>
    </xf>
    <xf numFmtId="166" fontId="4" fillId="0" borderId="0" xfId="0" applyNumberFormat="1" applyFont="1" applyFill="1" applyBorder="1"/>
    <xf numFmtId="166" fontId="4" fillId="0" borderId="2" xfId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166" fontId="2" fillId="0" borderId="9" xfId="1" applyFont="1" applyFill="1" applyBorder="1"/>
    <xf numFmtId="166" fontId="2" fillId="0" borderId="0" xfId="1" applyFont="1" applyFill="1" applyBorder="1"/>
    <xf numFmtId="0" fontId="6" fillId="0" borderId="0" xfId="0" applyFont="1" applyFill="1" applyAlignment="1">
      <alignment horizontal="right"/>
    </xf>
    <xf numFmtId="166" fontId="1" fillId="0" borderId="0" xfId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2" fillId="0" borderId="0" xfId="1" applyFont="1" applyFill="1" applyAlignment="1">
      <alignment horizontal="center"/>
    </xf>
    <xf numFmtId="166" fontId="2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166" fontId="4" fillId="0" borderId="0" xfId="1" applyFont="1"/>
    <xf numFmtId="49" fontId="4" fillId="0" borderId="0" xfId="0" applyNumberFormat="1" applyFont="1" applyFill="1"/>
    <xf numFmtId="0" fontId="4" fillId="0" borderId="11" xfId="0" applyFont="1" applyFill="1" applyBorder="1" applyAlignment="1">
      <alignment horizontal="left"/>
    </xf>
    <xf numFmtId="166" fontId="8" fillId="0" borderId="0" xfId="0" applyNumberFormat="1" applyFont="1" applyFill="1" applyAlignment="1">
      <alignment horizontal="center"/>
    </xf>
    <xf numFmtId="166" fontId="8" fillId="2" borderId="0" xfId="1" applyFont="1" applyFill="1"/>
    <xf numFmtId="166" fontId="8" fillId="4" borderId="0" xfId="1" applyFont="1" applyFill="1"/>
    <xf numFmtId="0" fontId="5" fillId="0" borderId="0" xfId="0" applyFont="1" applyFill="1" applyBorder="1" applyAlignment="1">
      <alignment horizont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2" xfId="0" applyNumberFormat="1" applyFont="1" applyFill="1" applyBorder="1" applyAlignment="1"/>
    <xf numFmtId="0" fontId="1" fillId="0" borderId="2" xfId="0" applyFont="1" applyFill="1" applyBorder="1"/>
    <xf numFmtId="166" fontId="1" fillId="0" borderId="2" xfId="1" applyFont="1" applyFill="1" applyBorder="1" applyAlignment="1">
      <alignment horizontal="center"/>
    </xf>
    <xf numFmtId="166" fontId="1" fillId="0" borderId="2" xfId="1" applyFont="1" applyBorder="1" applyAlignment="1">
      <alignment horizontal="right"/>
    </xf>
    <xf numFmtId="166" fontId="1" fillId="0" borderId="2" xfId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2" xfId="0" applyNumberFormat="1" applyFont="1" applyFill="1" applyBorder="1" applyAlignment="1"/>
    <xf numFmtId="0" fontId="1" fillId="0" borderId="12" xfId="0" applyFont="1" applyFill="1" applyBorder="1"/>
    <xf numFmtId="49" fontId="1" fillId="0" borderId="12" xfId="0" applyNumberFormat="1" applyFont="1" applyFill="1" applyBorder="1" applyAlignment="1">
      <alignment horizontal="center"/>
    </xf>
    <xf numFmtId="166" fontId="4" fillId="0" borderId="12" xfId="1" applyFont="1" applyFill="1" applyBorder="1"/>
    <xf numFmtId="166" fontId="1" fillId="0" borderId="12" xfId="1" applyFont="1" applyFill="1" applyBorder="1" applyAlignment="1">
      <alignment horizontal="center"/>
    </xf>
    <xf numFmtId="166" fontId="1" fillId="0" borderId="12" xfId="1" applyFont="1" applyBorder="1" applyAlignment="1">
      <alignment horizontal="right"/>
    </xf>
    <xf numFmtId="166" fontId="1" fillId="0" borderId="12" xfId="1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/>
    </xf>
    <xf numFmtId="166" fontId="1" fillId="5" borderId="1" xfId="1" applyFont="1" applyFill="1" applyBorder="1" applyAlignment="1">
      <alignment horizontal="center"/>
    </xf>
    <xf numFmtId="166" fontId="1" fillId="5" borderId="12" xfId="1" applyFont="1" applyFill="1" applyBorder="1" applyAlignment="1">
      <alignment horizontal="center"/>
    </xf>
    <xf numFmtId="166" fontId="1" fillId="5" borderId="2" xfId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 vertical="center"/>
    </xf>
    <xf numFmtId="0" fontId="1" fillId="0" borderId="13" xfId="0" applyFont="1" applyFill="1" applyBorder="1"/>
    <xf numFmtId="166" fontId="1" fillId="0" borderId="12" xfId="1" applyFont="1" applyFill="1" applyBorder="1" applyAlignment="1">
      <alignment horizontal="right"/>
    </xf>
    <xf numFmtId="166" fontId="4" fillId="0" borderId="14" xfId="1" applyFont="1" applyFill="1" applyBorder="1" applyAlignment="1">
      <alignment horizontal="center" vertical="center"/>
    </xf>
    <xf numFmtId="166" fontId="4" fillId="0" borderId="14" xfId="1" applyFont="1" applyFill="1" applyBorder="1" applyAlignment="1">
      <alignment horizontal="center"/>
    </xf>
    <xf numFmtId="166" fontId="4" fillId="0" borderId="15" xfId="1" applyFont="1" applyFill="1" applyBorder="1" applyAlignment="1">
      <alignment horizontal="center" vertical="center"/>
    </xf>
    <xf numFmtId="166" fontId="4" fillId="0" borderId="14" xfId="1" applyFont="1" applyFill="1" applyBorder="1" applyAlignment="1">
      <alignment horizontal="left" vertical="center"/>
    </xf>
    <xf numFmtId="166" fontId="1" fillId="0" borderId="11" xfId="1" applyFont="1" applyBorder="1" applyAlignment="1">
      <alignment horizontal="center"/>
    </xf>
    <xf numFmtId="166" fontId="1" fillId="0" borderId="11" xfId="1" applyFont="1" applyBorder="1" applyAlignment="1">
      <alignment horizontal="right"/>
    </xf>
    <xf numFmtId="166" fontId="1" fillId="0" borderId="13" xfId="1" applyFont="1" applyBorder="1" applyAlignment="1">
      <alignment horizontal="center"/>
    </xf>
    <xf numFmtId="166" fontId="1" fillId="0" borderId="6" xfId="1" applyFont="1" applyBorder="1" applyAlignment="1">
      <alignment horizontal="right"/>
    </xf>
    <xf numFmtId="166" fontId="1" fillId="0" borderId="11" xfId="1" applyFont="1" applyFill="1" applyBorder="1" applyAlignment="1">
      <alignment horizontal="center"/>
    </xf>
    <xf numFmtId="166" fontId="4" fillId="0" borderId="1" xfId="1" applyFont="1" applyFill="1" applyBorder="1" applyAlignment="1">
      <alignment horizontal="left" vertical="center"/>
    </xf>
    <xf numFmtId="166" fontId="4" fillId="0" borderId="0" xfId="0" applyNumberFormat="1" applyFont="1" applyFill="1"/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/>
    </xf>
    <xf numFmtId="49" fontId="5" fillId="0" borderId="18" xfId="0" applyNumberFormat="1" applyFont="1" applyFill="1" applyBorder="1" applyAlignment="1">
      <alignment horizontal="center"/>
    </xf>
    <xf numFmtId="166" fontId="5" fillId="0" borderId="18" xfId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8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166" fontId="5" fillId="0" borderId="4" xfId="1" applyFont="1" applyFill="1" applyBorder="1" applyAlignment="1">
      <alignment horizontal="center" vertical="center"/>
    </xf>
    <xf numFmtId="166" fontId="5" fillId="0" borderId="18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6" borderId="8" xfId="2" applyFont="1" applyFill="1" applyBorder="1" applyAlignment="1">
      <alignment horizontal="center" vertical="center"/>
    </xf>
    <xf numFmtId="165" fontId="5" fillId="6" borderId="2" xfId="2" applyFont="1" applyFill="1" applyBorder="1" applyAlignment="1">
      <alignment horizontal="center" vertical="center"/>
    </xf>
    <xf numFmtId="166" fontId="5" fillId="7" borderId="8" xfId="1" applyFont="1" applyFill="1" applyBorder="1" applyAlignment="1">
      <alignment horizontal="center" vertical="center"/>
    </xf>
    <xf numFmtId="166" fontId="5" fillId="7" borderId="2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66" fontId="5" fillId="4" borderId="8" xfId="1" applyFont="1" applyFill="1" applyBorder="1" applyAlignment="1">
      <alignment horizontal="center" vertical="center"/>
    </xf>
    <xf numFmtId="166" fontId="5" fillId="4" borderId="2" xfId="1" applyFont="1" applyFill="1" applyBorder="1" applyAlignment="1">
      <alignment horizontal="center" vertical="center"/>
    </xf>
    <xf numFmtId="166" fontId="5" fillId="2" borderId="8" xfId="1" applyFont="1" applyFill="1" applyBorder="1" applyAlignment="1">
      <alignment horizontal="center" vertical="center"/>
    </xf>
    <xf numFmtId="166" fontId="5" fillId="2" borderId="2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166" fontId="5" fillId="0" borderId="17" xfId="1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43" fontId="1" fillId="0" borderId="0" xfId="0" applyNumberFormat="1" applyFont="1"/>
    <xf numFmtId="166" fontId="1" fillId="0" borderId="0" xfId="0" applyNumberFormat="1" applyFont="1"/>
    <xf numFmtId="166" fontId="1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0"/>
  <sheetViews>
    <sheetView topLeftCell="A946" zoomScale="70" zoomScaleNormal="70" workbookViewId="0">
      <selection activeCell="L964" sqref="L964"/>
    </sheetView>
  </sheetViews>
  <sheetFormatPr baseColWidth="10" defaultColWidth="9" defaultRowHeight="24" x14ac:dyDescent="0.4"/>
  <cols>
    <col min="1" max="1" width="5.83203125" style="15" customWidth="1"/>
    <col min="2" max="2" width="14.6640625" style="17" customWidth="1"/>
    <col min="3" max="3" width="11.6640625" style="19" customWidth="1"/>
    <col min="4" max="4" width="55.33203125" style="17" customWidth="1"/>
    <col min="5" max="5" width="47.1640625" style="17" customWidth="1"/>
    <col min="6" max="6" width="16.5" style="15" customWidth="1"/>
    <col min="7" max="7" width="17.83203125" style="16" customWidth="1"/>
    <col min="8" max="8" width="14.1640625" style="16" customWidth="1"/>
    <col min="9" max="9" width="16.6640625" style="18" customWidth="1"/>
    <col min="10" max="10" width="14" style="16" customWidth="1"/>
    <col min="11" max="11" width="17.6640625" style="14" customWidth="1"/>
    <col min="12" max="12" width="19.6640625" style="14" customWidth="1"/>
    <col min="13" max="13" width="21" style="14" customWidth="1"/>
    <col min="14" max="14" width="21.5" style="14" customWidth="1"/>
    <col min="15" max="16384" width="9" style="14"/>
  </cols>
  <sheetData>
    <row r="1" spans="1:14" x14ac:dyDescent="0.4">
      <c r="A1" s="210" t="s">
        <v>3446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" customHeight="1" x14ac:dyDescent="0.4">
      <c r="A2" s="29"/>
      <c r="B2" s="30"/>
      <c r="C2" s="31"/>
      <c r="D2" s="30"/>
      <c r="E2" s="30"/>
      <c r="F2" s="32"/>
      <c r="G2" s="32"/>
      <c r="H2" s="32"/>
      <c r="I2" s="33"/>
      <c r="J2" s="32"/>
      <c r="K2" s="34"/>
      <c r="L2" s="21"/>
      <c r="M2" s="35"/>
      <c r="N2" s="35"/>
    </row>
    <row r="3" spans="1:14" ht="32.25" customHeight="1" x14ac:dyDescent="0.4">
      <c r="A3" s="211" t="s">
        <v>1</v>
      </c>
      <c r="B3" s="212" t="s">
        <v>2</v>
      </c>
      <c r="C3" s="213" t="s">
        <v>0</v>
      </c>
      <c r="D3" s="212" t="s">
        <v>3</v>
      </c>
      <c r="E3" s="212" t="s">
        <v>20</v>
      </c>
      <c r="F3" s="36" t="s">
        <v>4</v>
      </c>
      <c r="G3" s="147" t="s">
        <v>6</v>
      </c>
      <c r="H3" s="208" t="s">
        <v>13</v>
      </c>
      <c r="I3" s="145" t="s">
        <v>9</v>
      </c>
      <c r="J3" s="143" t="s">
        <v>12</v>
      </c>
      <c r="K3" s="207" t="s">
        <v>5</v>
      </c>
      <c r="L3" s="205" t="s">
        <v>13</v>
      </c>
      <c r="M3" s="141" t="s">
        <v>14</v>
      </c>
      <c r="N3" s="207" t="s">
        <v>16</v>
      </c>
    </row>
    <row r="4" spans="1:14" x14ac:dyDescent="0.4">
      <c r="A4" s="211"/>
      <c r="B4" s="212"/>
      <c r="C4" s="213"/>
      <c r="D4" s="212"/>
      <c r="E4" s="212"/>
      <c r="F4" s="37" t="s">
        <v>8</v>
      </c>
      <c r="G4" s="148" t="s">
        <v>19</v>
      </c>
      <c r="H4" s="209"/>
      <c r="I4" s="146" t="s">
        <v>10</v>
      </c>
      <c r="J4" s="144" t="s">
        <v>17</v>
      </c>
      <c r="K4" s="207"/>
      <c r="L4" s="206"/>
      <c r="M4" s="142" t="s">
        <v>15</v>
      </c>
      <c r="N4" s="207"/>
    </row>
    <row r="5" spans="1:14" ht="24" customHeight="1" x14ac:dyDescent="0.4">
      <c r="A5" s="9">
        <v>1</v>
      </c>
      <c r="B5" s="3">
        <v>6020000001</v>
      </c>
      <c r="C5" s="2" t="s">
        <v>50</v>
      </c>
      <c r="D5" s="4" t="s">
        <v>51</v>
      </c>
      <c r="E5" s="4" t="s">
        <v>52</v>
      </c>
      <c r="F5" s="161" t="s">
        <v>3449</v>
      </c>
      <c r="G5" s="6">
        <v>303.37</v>
      </c>
      <c r="H5" s="6">
        <f>G5*100/107-G5</f>
        <v>-19.846635514018715</v>
      </c>
      <c r="I5" s="139">
        <v>11</v>
      </c>
      <c r="J5" s="5">
        <v>3.5</v>
      </c>
      <c r="K5" s="7">
        <f>SUM(I5*J5)</f>
        <v>38.5</v>
      </c>
      <c r="L5" s="7">
        <f>SUM(K5*7%)</f>
        <v>2.6950000000000003</v>
      </c>
      <c r="M5" s="20">
        <f>ROUNDUP(K5+L5,2)</f>
        <v>41.199999999999996</v>
      </c>
      <c r="N5" s="20">
        <f>SUM(G5+M5)</f>
        <v>344.57</v>
      </c>
    </row>
    <row r="6" spans="1:14" ht="24" customHeight="1" x14ac:dyDescent="0.4">
      <c r="A6" s="9">
        <v>2</v>
      </c>
      <c r="B6" s="3">
        <v>6020000002</v>
      </c>
      <c r="C6" s="2" t="s">
        <v>53</v>
      </c>
      <c r="D6" s="4" t="s">
        <v>54</v>
      </c>
      <c r="E6" s="4" t="s">
        <v>55</v>
      </c>
      <c r="F6" s="2" t="s">
        <v>3450</v>
      </c>
      <c r="G6" s="6">
        <v>984.94</v>
      </c>
      <c r="H6" s="6">
        <f t="shared" ref="H6:H69" si="0">G6*100/107-G6</f>
        <v>-64.43532710280374</v>
      </c>
      <c r="I6" s="139">
        <v>94</v>
      </c>
      <c r="J6" s="6">
        <v>3.5</v>
      </c>
      <c r="K6" s="7">
        <f t="shared" ref="K6:K67" si="1">SUM(I6*J6)</f>
        <v>329</v>
      </c>
      <c r="L6" s="7">
        <f t="shared" ref="L6:L67" si="2">SUM(K6*7%)</f>
        <v>23.03</v>
      </c>
      <c r="M6" s="20">
        <f>ROUNDUP(K6+L6,2)</f>
        <v>352.03</v>
      </c>
      <c r="N6" s="20">
        <f t="shared" ref="N6:N66" si="3">SUM(G6+M6)</f>
        <v>1336.97</v>
      </c>
    </row>
    <row r="7" spans="1:14" ht="24" customHeight="1" x14ac:dyDescent="0.4">
      <c r="A7" s="9">
        <v>3</v>
      </c>
      <c r="B7" s="3">
        <v>6020000003</v>
      </c>
      <c r="C7" s="2" t="s">
        <v>56</v>
      </c>
      <c r="D7" s="4" t="s">
        <v>57</v>
      </c>
      <c r="E7" s="4" t="s">
        <v>58</v>
      </c>
      <c r="F7" s="2" t="s">
        <v>3449</v>
      </c>
      <c r="G7" s="6">
        <v>8295.18</v>
      </c>
      <c r="H7" s="6">
        <f t="shared" si="0"/>
        <v>-542.67532710280375</v>
      </c>
      <c r="I7" s="139">
        <v>246</v>
      </c>
      <c r="J7" s="6">
        <v>3.5</v>
      </c>
      <c r="K7" s="7">
        <f t="shared" si="1"/>
        <v>861</v>
      </c>
      <c r="L7" s="7">
        <f t="shared" si="2"/>
        <v>60.27</v>
      </c>
      <c r="M7" s="20">
        <f>ROUNDUP(K7+L7,2)</f>
        <v>921.27</v>
      </c>
      <c r="N7" s="20">
        <f>SUM(G7+M7)</f>
        <v>9216.4500000000007</v>
      </c>
    </row>
    <row r="8" spans="1:14" ht="24" customHeight="1" x14ac:dyDescent="0.4">
      <c r="A8" s="9">
        <v>4</v>
      </c>
      <c r="B8" s="3">
        <v>6020000004</v>
      </c>
      <c r="C8" s="2" t="s">
        <v>59</v>
      </c>
      <c r="D8" s="4" t="s">
        <v>60</v>
      </c>
      <c r="E8" s="4" t="s">
        <v>58</v>
      </c>
      <c r="F8" s="2" t="s">
        <v>3449</v>
      </c>
      <c r="G8" s="6">
        <v>161.05000000000001</v>
      </c>
      <c r="H8" s="6">
        <f t="shared" si="0"/>
        <v>-10.535981308411209</v>
      </c>
      <c r="I8" s="139">
        <v>13</v>
      </c>
      <c r="J8" s="6">
        <v>3.5</v>
      </c>
      <c r="K8" s="7">
        <f t="shared" si="1"/>
        <v>45.5</v>
      </c>
      <c r="L8" s="7">
        <f t="shared" si="2"/>
        <v>3.1850000000000005</v>
      </c>
      <c r="M8" s="20">
        <f t="shared" ref="M8:M69" si="4">ROUNDUP(K8+L8,2)</f>
        <v>48.69</v>
      </c>
      <c r="N8" s="20">
        <f t="shared" si="3"/>
        <v>209.74</v>
      </c>
    </row>
    <row r="9" spans="1:14" ht="24" customHeight="1" x14ac:dyDescent="0.4">
      <c r="A9" s="9">
        <v>5</v>
      </c>
      <c r="B9" s="3">
        <v>6020000005</v>
      </c>
      <c r="C9" s="2" t="s">
        <v>61</v>
      </c>
      <c r="D9" s="4" t="s">
        <v>62</v>
      </c>
      <c r="E9" s="4" t="s">
        <v>63</v>
      </c>
      <c r="F9" s="2" t="s">
        <v>3451</v>
      </c>
      <c r="G9" s="6">
        <v>59.93</v>
      </c>
      <c r="H9" s="6">
        <f t="shared" si="0"/>
        <v>-3.9206542056074767</v>
      </c>
      <c r="I9" s="139">
        <v>3</v>
      </c>
      <c r="J9" s="6">
        <v>3.5</v>
      </c>
      <c r="K9" s="7">
        <f t="shared" si="1"/>
        <v>10.5</v>
      </c>
      <c r="L9" s="7">
        <f t="shared" si="2"/>
        <v>0.7350000000000001</v>
      </c>
      <c r="M9" s="20">
        <f t="shared" si="4"/>
        <v>11.24</v>
      </c>
      <c r="N9" s="20">
        <f>SUM(G9+M9)</f>
        <v>71.17</v>
      </c>
    </row>
    <row r="10" spans="1:14" ht="24" customHeight="1" x14ac:dyDescent="0.4">
      <c r="A10" s="9">
        <v>6</v>
      </c>
      <c r="B10" s="3">
        <v>6020000006</v>
      </c>
      <c r="C10" s="2" t="s">
        <v>64</v>
      </c>
      <c r="D10" s="4" t="s">
        <v>65</v>
      </c>
      <c r="E10" s="4" t="s">
        <v>66</v>
      </c>
      <c r="F10" s="2" t="s">
        <v>3449</v>
      </c>
      <c r="G10" s="6">
        <v>1209.6600000000001</v>
      </c>
      <c r="H10" s="6">
        <f t="shared" si="0"/>
        <v>-79.136635514018735</v>
      </c>
      <c r="I10" s="139">
        <v>31</v>
      </c>
      <c r="J10" s="6">
        <v>3.5</v>
      </c>
      <c r="K10" s="7">
        <f t="shared" si="1"/>
        <v>108.5</v>
      </c>
      <c r="L10" s="7">
        <f t="shared" si="2"/>
        <v>7.5950000000000006</v>
      </c>
      <c r="M10" s="20">
        <f t="shared" si="4"/>
        <v>116.10000000000001</v>
      </c>
      <c r="N10" s="20">
        <f t="shared" si="3"/>
        <v>1325.76</v>
      </c>
    </row>
    <row r="11" spans="1:14" ht="24" customHeight="1" x14ac:dyDescent="0.4">
      <c r="A11" s="9">
        <v>7</v>
      </c>
      <c r="B11" s="3">
        <v>6020000007</v>
      </c>
      <c r="C11" s="2" t="s">
        <v>67</v>
      </c>
      <c r="D11" s="4" t="s">
        <v>68</v>
      </c>
      <c r="E11" s="4" t="s">
        <v>69</v>
      </c>
      <c r="F11" s="2" t="s">
        <v>3449</v>
      </c>
      <c r="G11" s="6">
        <v>490.62</v>
      </c>
      <c r="H11" s="6">
        <f t="shared" si="0"/>
        <v>-32.096635514018715</v>
      </c>
      <c r="I11" s="139">
        <v>13</v>
      </c>
      <c r="J11" s="6">
        <v>3.5</v>
      </c>
      <c r="K11" s="7">
        <f t="shared" si="1"/>
        <v>45.5</v>
      </c>
      <c r="L11" s="7">
        <f t="shared" si="2"/>
        <v>3.1850000000000005</v>
      </c>
      <c r="M11" s="20">
        <f t="shared" si="4"/>
        <v>48.69</v>
      </c>
      <c r="N11" s="20">
        <f>SUM(G11+M11)</f>
        <v>539.30999999999995</v>
      </c>
    </row>
    <row r="12" spans="1:14" ht="24" customHeight="1" x14ac:dyDescent="0.4">
      <c r="A12" s="9">
        <v>8</v>
      </c>
      <c r="B12" s="3">
        <v>6020000008</v>
      </c>
      <c r="C12" s="2" t="s">
        <v>70</v>
      </c>
      <c r="D12" s="4" t="s">
        <v>71</v>
      </c>
      <c r="E12" s="4" t="s">
        <v>72</v>
      </c>
      <c r="F12" s="2" t="s">
        <v>3452</v>
      </c>
      <c r="G12" s="6">
        <v>183.52</v>
      </c>
      <c r="H12" s="6">
        <f t="shared" si="0"/>
        <v>-12.005981308411236</v>
      </c>
      <c r="I12" s="139">
        <v>12</v>
      </c>
      <c r="J12" s="6">
        <v>3.5</v>
      </c>
      <c r="K12" s="7">
        <f t="shared" si="1"/>
        <v>42</v>
      </c>
      <c r="L12" s="7">
        <f t="shared" si="2"/>
        <v>2.9400000000000004</v>
      </c>
      <c r="M12" s="20">
        <f t="shared" si="4"/>
        <v>44.94</v>
      </c>
      <c r="N12" s="20">
        <f t="shared" si="3"/>
        <v>228.46</v>
      </c>
    </row>
    <row r="13" spans="1:14" ht="24" customHeight="1" x14ac:dyDescent="0.4">
      <c r="A13" s="9">
        <v>9</v>
      </c>
      <c r="B13" s="3">
        <v>6020000009</v>
      </c>
      <c r="C13" s="2" t="s">
        <v>73</v>
      </c>
      <c r="D13" s="4" t="s">
        <v>74</v>
      </c>
      <c r="E13" s="4" t="s">
        <v>75</v>
      </c>
      <c r="F13" s="2" t="s">
        <v>3449</v>
      </c>
      <c r="G13" s="6">
        <v>2539.12</v>
      </c>
      <c r="H13" s="6">
        <f t="shared" si="0"/>
        <v>-166.11065420560726</v>
      </c>
      <c r="I13" s="139">
        <v>85</v>
      </c>
      <c r="J13" s="6">
        <v>3.5</v>
      </c>
      <c r="K13" s="7">
        <f t="shared" si="1"/>
        <v>297.5</v>
      </c>
      <c r="L13" s="7">
        <f t="shared" si="2"/>
        <v>20.825000000000003</v>
      </c>
      <c r="M13" s="20">
        <f t="shared" si="4"/>
        <v>318.33</v>
      </c>
      <c r="N13" s="20">
        <f>SUM(G13+M13)</f>
        <v>2857.45</v>
      </c>
    </row>
    <row r="14" spans="1:14" ht="24" customHeight="1" x14ac:dyDescent="0.4">
      <c r="A14" s="9">
        <v>10</v>
      </c>
      <c r="B14" s="3">
        <v>6020000010</v>
      </c>
      <c r="C14" s="2" t="s">
        <v>76</v>
      </c>
      <c r="D14" s="4" t="s">
        <v>77</v>
      </c>
      <c r="E14" s="4" t="s">
        <v>78</v>
      </c>
      <c r="F14" s="2" t="s">
        <v>3453</v>
      </c>
      <c r="G14" s="6">
        <v>41.2</v>
      </c>
      <c r="H14" s="6">
        <f t="shared" si="0"/>
        <v>-2.6953271028037378</v>
      </c>
      <c r="I14" s="139">
        <v>9</v>
      </c>
      <c r="J14" s="6">
        <v>3.5</v>
      </c>
      <c r="K14" s="7">
        <f t="shared" si="1"/>
        <v>31.5</v>
      </c>
      <c r="L14" s="7">
        <f t="shared" si="2"/>
        <v>2.2050000000000001</v>
      </c>
      <c r="M14" s="20">
        <f t="shared" si="4"/>
        <v>33.71</v>
      </c>
      <c r="N14" s="20">
        <f t="shared" si="3"/>
        <v>74.91</v>
      </c>
    </row>
    <row r="15" spans="1:14" ht="24" customHeight="1" x14ac:dyDescent="0.4">
      <c r="A15" s="9">
        <v>11</v>
      </c>
      <c r="B15" s="3">
        <v>6020000011</v>
      </c>
      <c r="C15" s="2" t="s">
        <v>80</v>
      </c>
      <c r="D15" s="4" t="s">
        <v>81</v>
      </c>
      <c r="E15" s="4" t="s">
        <v>82</v>
      </c>
      <c r="F15" s="2" t="s">
        <v>3454</v>
      </c>
      <c r="G15" s="6">
        <v>1205.9000000000001</v>
      </c>
      <c r="H15" s="6">
        <f t="shared" si="0"/>
        <v>-78.890654205607461</v>
      </c>
      <c r="I15" s="139">
        <v>28</v>
      </c>
      <c r="J15" s="6">
        <v>3.5</v>
      </c>
      <c r="K15" s="7">
        <f t="shared" si="1"/>
        <v>98</v>
      </c>
      <c r="L15" s="7">
        <f t="shared" si="2"/>
        <v>6.86</v>
      </c>
      <c r="M15" s="20">
        <f t="shared" si="4"/>
        <v>104.86</v>
      </c>
      <c r="N15" s="20">
        <f>SUM(G15+M15)</f>
        <v>1310.76</v>
      </c>
    </row>
    <row r="16" spans="1:14" ht="24" customHeight="1" x14ac:dyDescent="0.4">
      <c r="A16" s="9">
        <v>12</v>
      </c>
      <c r="B16" s="3">
        <v>6020000012</v>
      </c>
      <c r="C16" s="2" t="s">
        <v>83</v>
      </c>
      <c r="D16" s="4" t="s">
        <v>84</v>
      </c>
      <c r="E16" s="4" t="s">
        <v>85</v>
      </c>
      <c r="F16" s="2" t="s">
        <v>18</v>
      </c>
      <c r="G16" s="6">
        <v>0</v>
      </c>
      <c r="H16" s="6">
        <f t="shared" si="0"/>
        <v>0</v>
      </c>
      <c r="I16" s="139">
        <v>90</v>
      </c>
      <c r="J16" s="6">
        <v>3.5</v>
      </c>
      <c r="K16" s="7">
        <f t="shared" si="1"/>
        <v>315</v>
      </c>
      <c r="L16" s="7">
        <f t="shared" si="2"/>
        <v>22.05</v>
      </c>
      <c r="M16" s="20">
        <f t="shared" si="4"/>
        <v>337.05</v>
      </c>
      <c r="N16" s="20">
        <f t="shared" si="3"/>
        <v>337.05</v>
      </c>
    </row>
    <row r="17" spans="1:14" ht="24" customHeight="1" x14ac:dyDescent="0.4">
      <c r="A17" s="9">
        <v>13</v>
      </c>
      <c r="B17" s="3">
        <v>6020000013</v>
      </c>
      <c r="C17" s="2" t="s">
        <v>86</v>
      </c>
      <c r="D17" s="4" t="s">
        <v>87</v>
      </c>
      <c r="E17" s="4" t="s">
        <v>88</v>
      </c>
      <c r="F17" s="2" t="s">
        <v>3433</v>
      </c>
      <c r="G17" s="6">
        <v>580.48</v>
      </c>
      <c r="H17" s="6">
        <f t="shared" si="0"/>
        <v>-37.975327102803703</v>
      </c>
      <c r="I17" s="139">
        <v>0</v>
      </c>
      <c r="J17" s="6">
        <v>3.5</v>
      </c>
      <c r="K17" s="7">
        <f t="shared" si="1"/>
        <v>0</v>
      </c>
      <c r="L17" s="7">
        <f t="shared" si="2"/>
        <v>0</v>
      </c>
      <c r="M17" s="20">
        <f t="shared" si="4"/>
        <v>0</v>
      </c>
      <c r="N17" s="20">
        <f>SUM(G17+M17)</f>
        <v>580.48</v>
      </c>
    </row>
    <row r="18" spans="1:14" ht="24" customHeight="1" x14ac:dyDescent="0.4">
      <c r="A18" s="9">
        <v>14</v>
      </c>
      <c r="B18" s="3">
        <v>6020000014</v>
      </c>
      <c r="C18" s="2" t="s">
        <v>89</v>
      </c>
      <c r="D18" s="4" t="s">
        <v>90</v>
      </c>
      <c r="E18" s="4" t="s">
        <v>91</v>
      </c>
      <c r="F18" s="2" t="s">
        <v>3434</v>
      </c>
      <c r="G18" s="6">
        <v>138.57</v>
      </c>
      <c r="H18" s="6">
        <f t="shared" si="0"/>
        <v>-9.0653271028037352</v>
      </c>
      <c r="I18" s="139">
        <v>0</v>
      </c>
      <c r="J18" s="6">
        <v>3.5</v>
      </c>
      <c r="K18" s="7">
        <f t="shared" si="1"/>
        <v>0</v>
      </c>
      <c r="L18" s="7">
        <f t="shared" si="2"/>
        <v>0</v>
      </c>
      <c r="M18" s="20">
        <f t="shared" si="4"/>
        <v>0</v>
      </c>
      <c r="N18" s="20">
        <f t="shared" si="3"/>
        <v>138.57</v>
      </c>
    </row>
    <row r="19" spans="1:14" ht="24" customHeight="1" x14ac:dyDescent="0.4">
      <c r="A19" s="9">
        <v>15</v>
      </c>
      <c r="B19" s="3">
        <v>6020000015</v>
      </c>
      <c r="C19" s="2" t="s">
        <v>92</v>
      </c>
      <c r="D19" s="4" t="s">
        <v>79</v>
      </c>
      <c r="E19" s="4" t="s">
        <v>93</v>
      </c>
      <c r="F19" s="10" t="s">
        <v>18</v>
      </c>
      <c r="G19" s="6">
        <v>0</v>
      </c>
      <c r="H19" s="6">
        <f t="shared" si="0"/>
        <v>0</v>
      </c>
      <c r="I19" s="139">
        <v>1</v>
      </c>
      <c r="J19" s="6">
        <v>3.5</v>
      </c>
      <c r="K19" s="7">
        <f t="shared" si="1"/>
        <v>3.5</v>
      </c>
      <c r="L19" s="7">
        <f t="shared" si="2"/>
        <v>0.24500000000000002</v>
      </c>
      <c r="M19" s="20">
        <f t="shared" si="4"/>
        <v>3.75</v>
      </c>
      <c r="N19" s="20">
        <f>SUM(G19+M19)</f>
        <v>3.75</v>
      </c>
    </row>
    <row r="20" spans="1:14" ht="24" customHeight="1" x14ac:dyDescent="0.4">
      <c r="A20" s="9">
        <v>16</v>
      </c>
      <c r="B20" s="3">
        <v>6020000016</v>
      </c>
      <c r="C20" s="2" t="s">
        <v>94</v>
      </c>
      <c r="D20" s="4" t="s">
        <v>79</v>
      </c>
      <c r="E20" s="4" t="s">
        <v>95</v>
      </c>
      <c r="F20" s="2" t="s">
        <v>3449</v>
      </c>
      <c r="G20" s="7">
        <v>778.98</v>
      </c>
      <c r="H20" s="6">
        <f t="shared" si="0"/>
        <v>-50.961308411214986</v>
      </c>
      <c r="I20" s="139">
        <v>42</v>
      </c>
      <c r="J20" s="6">
        <v>3.5</v>
      </c>
      <c r="K20" s="7">
        <f t="shared" si="1"/>
        <v>147</v>
      </c>
      <c r="L20" s="7">
        <f t="shared" si="2"/>
        <v>10.290000000000001</v>
      </c>
      <c r="M20" s="20">
        <f t="shared" si="4"/>
        <v>157.29</v>
      </c>
      <c r="N20" s="20">
        <f t="shared" si="3"/>
        <v>936.27</v>
      </c>
    </row>
    <row r="21" spans="1:14" ht="24" customHeight="1" x14ac:dyDescent="0.4">
      <c r="A21" s="9">
        <v>17</v>
      </c>
      <c r="B21" s="3">
        <v>6020000017</v>
      </c>
      <c r="C21" s="2" t="s">
        <v>96</v>
      </c>
      <c r="D21" s="4" t="s">
        <v>79</v>
      </c>
      <c r="E21" s="4" t="s">
        <v>97</v>
      </c>
      <c r="F21" s="2" t="s">
        <v>3452</v>
      </c>
      <c r="G21" s="6">
        <v>415.71</v>
      </c>
      <c r="H21" s="6">
        <f t="shared" si="0"/>
        <v>-27.195981308411206</v>
      </c>
      <c r="I21" s="139">
        <v>5</v>
      </c>
      <c r="J21" s="6">
        <v>3.5</v>
      </c>
      <c r="K21" s="7">
        <f t="shared" si="1"/>
        <v>17.5</v>
      </c>
      <c r="L21" s="7">
        <f t="shared" si="2"/>
        <v>1.2250000000000001</v>
      </c>
      <c r="M21" s="20">
        <f t="shared" si="4"/>
        <v>18.73</v>
      </c>
      <c r="N21" s="20">
        <f>SUM(G21+M21)</f>
        <v>434.44</v>
      </c>
    </row>
    <row r="22" spans="1:14" ht="24" customHeight="1" x14ac:dyDescent="0.4">
      <c r="A22" s="9">
        <v>18</v>
      </c>
      <c r="B22" s="3">
        <v>6020000018</v>
      </c>
      <c r="C22" s="2" t="s">
        <v>98</v>
      </c>
      <c r="D22" s="4" t="s">
        <v>2672</v>
      </c>
      <c r="E22" s="4" t="s">
        <v>99</v>
      </c>
      <c r="F22" s="2" t="s">
        <v>3455</v>
      </c>
      <c r="G22" s="6">
        <v>89.88</v>
      </c>
      <c r="H22" s="6">
        <f t="shared" si="0"/>
        <v>-5.8799999999999955</v>
      </c>
      <c r="I22" s="139">
        <v>31</v>
      </c>
      <c r="J22" s="6">
        <v>3.5</v>
      </c>
      <c r="K22" s="7">
        <f t="shared" si="1"/>
        <v>108.5</v>
      </c>
      <c r="L22" s="7">
        <f t="shared" si="2"/>
        <v>7.5950000000000006</v>
      </c>
      <c r="M22" s="20">
        <f t="shared" si="4"/>
        <v>116.10000000000001</v>
      </c>
      <c r="N22" s="20">
        <f t="shared" si="3"/>
        <v>205.98000000000002</v>
      </c>
    </row>
    <row r="23" spans="1:14" ht="24" customHeight="1" x14ac:dyDescent="0.4">
      <c r="A23" s="9">
        <v>19</v>
      </c>
      <c r="B23" s="3">
        <v>6020000019</v>
      </c>
      <c r="C23" s="2" t="s">
        <v>100</v>
      </c>
      <c r="D23" s="4" t="s">
        <v>101</v>
      </c>
      <c r="E23" s="4" t="s">
        <v>102</v>
      </c>
      <c r="F23" s="2" t="s">
        <v>3449</v>
      </c>
      <c r="G23" s="6">
        <v>284.63</v>
      </c>
      <c r="H23" s="6">
        <f t="shared" si="0"/>
        <v>-18.62065420560748</v>
      </c>
      <c r="I23" s="139">
        <v>8</v>
      </c>
      <c r="J23" s="6">
        <v>3.5</v>
      </c>
      <c r="K23" s="7">
        <f t="shared" si="1"/>
        <v>28</v>
      </c>
      <c r="L23" s="7">
        <f t="shared" si="2"/>
        <v>1.9600000000000002</v>
      </c>
      <c r="M23" s="20">
        <f t="shared" si="4"/>
        <v>29.96</v>
      </c>
      <c r="N23" s="20">
        <f>SUM(G23+M23)</f>
        <v>314.58999999999997</v>
      </c>
    </row>
    <row r="24" spans="1:14" ht="24" customHeight="1" x14ac:dyDescent="0.4">
      <c r="A24" s="9">
        <v>20</v>
      </c>
      <c r="B24" s="3">
        <v>6020000020</v>
      </c>
      <c r="C24" s="2" t="s">
        <v>103</v>
      </c>
      <c r="D24" s="4" t="s">
        <v>104</v>
      </c>
      <c r="E24" s="4" t="s">
        <v>105</v>
      </c>
      <c r="F24" s="2" t="s">
        <v>18</v>
      </c>
      <c r="G24" s="6">
        <v>0</v>
      </c>
      <c r="H24" s="6">
        <f t="shared" si="0"/>
        <v>0</v>
      </c>
      <c r="I24" s="139">
        <v>5</v>
      </c>
      <c r="J24" s="6">
        <v>3.5</v>
      </c>
      <c r="K24" s="7">
        <f t="shared" si="1"/>
        <v>17.5</v>
      </c>
      <c r="L24" s="7">
        <f t="shared" si="2"/>
        <v>1.2250000000000001</v>
      </c>
      <c r="M24" s="20">
        <f t="shared" si="4"/>
        <v>18.73</v>
      </c>
      <c r="N24" s="20">
        <f t="shared" si="3"/>
        <v>18.73</v>
      </c>
    </row>
    <row r="25" spans="1:14" ht="24" customHeight="1" x14ac:dyDescent="0.4">
      <c r="A25" s="9">
        <v>21</v>
      </c>
      <c r="B25" s="3">
        <v>6020000021</v>
      </c>
      <c r="C25" s="2" t="s">
        <v>106</v>
      </c>
      <c r="D25" s="4" t="s">
        <v>107</v>
      </c>
      <c r="E25" s="4" t="s">
        <v>108</v>
      </c>
      <c r="F25" s="2" t="s">
        <v>3455</v>
      </c>
      <c r="G25" s="6">
        <v>18.73</v>
      </c>
      <c r="H25" s="6">
        <f t="shared" si="0"/>
        <v>-1.2253271028037389</v>
      </c>
      <c r="I25" s="139">
        <v>5</v>
      </c>
      <c r="J25" s="6">
        <v>3.5</v>
      </c>
      <c r="K25" s="7">
        <f t="shared" si="1"/>
        <v>17.5</v>
      </c>
      <c r="L25" s="7">
        <f t="shared" si="2"/>
        <v>1.2250000000000001</v>
      </c>
      <c r="M25" s="20">
        <f t="shared" si="4"/>
        <v>18.73</v>
      </c>
      <c r="N25" s="20">
        <f>SUM(G25+M25)</f>
        <v>37.46</v>
      </c>
    </row>
    <row r="26" spans="1:14" ht="24" customHeight="1" x14ac:dyDescent="0.4">
      <c r="A26" s="9">
        <v>22</v>
      </c>
      <c r="B26" s="3">
        <v>6020000022</v>
      </c>
      <c r="C26" s="2" t="s">
        <v>109</v>
      </c>
      <c r="D26" s="4" t="s">
        <v>110</v>
      </c>
      <c r="E26" s="4" t="s">
        <v>111</v>
      </c>
      <c r="F26" s="2" t="s">
        <v>3431</v>
      </c>
      <c r="G26" s="6">
        <v>67.42</v>
      </c>
      <c r="H26" s="6">
        <f t="shared" si="0"/>
        <v>-4.4106542056074787</v>
      </c>
      <c r="I26" s="139">
        <v>2</v>
      </c>
      <c r="J26" s="6">
        <v>3.5</v>
      </c>
      <c r="K26" s="7">
        <f t="shared" si="1"/>
        <v>7</v>
      </c>
      <c r="L26" s="7">
        <f t="shared" si="2"/>
        <v>0.49000000000000005</v>
      </c>
      <c r="M26" s="20">
        <f t="shared" si="4"/>
        <v>7.49</v>
      </c>
      <c r="N26" s="20">
        <f t="shared" si="3"/>
        <v>74.91</v>
      </c>
    </row>
    <row r="27" spans="1:14" ht="24" customHeight="1" x14ac:dyDescent="0.4">
      <c r="A27" s="9">
        <v>23</v>
      </c>
      <c r="B27" s="3">
        <v>6020000023</v>
      </c>
      <c r="C27" s="2" t="s">
        <v>112</v>
      </c>
      <c r="D27" s="4" t="s">
        <v>113</v>
      </c>
      <c r="E27" s="4" t="s">
        <v>114</v>
      </c>
      <c r="F27" s="2" t="s">
        <v>3449</v>
      </c>
      <c r="G27" s="6">
        <v>981.2</v>
      </c>
      <c r="H27" s="6">
        <f t="shared" si="0"/>
        <v>-64.19065420560753</v>
      </c>
      <c r="I27" s="139">
        <v>67</v>
      </c>
      <c r="J27" s="6">
        <v>3.5</v>
      </c>
      <c r="K27" s="7">
        <f t="shared" si="1"/>
        <v>234.5</v>
      </c>
      <c r="L27" s="7">
        <f t="shared" si="2"/>
        <v>16.415000000000003</v>
      </c>
      <c r="M27" s="20">
        <f t="shared" si="4"/>
        <v>250.92</v>
      </c>
      <c r="N27" s="20">
        <f>SUM(G27+M27)</f>
        <v>1232.1200000000001</v>
      </c>
    </row>
    <row r="28" spans="1:14" ht="24" customHeight="1" x14ac:dyDescent="0.4">
      <c r="A28" s="9">
        <v>24</v>
      </c>
      <c r="B28" s="3">
        <v>6020000024</v>
      </c>
      <c r="C28" s="2" t="s">
        <v>115</v>
      </c>
      <c r="D28" s="4" t="s">
        <v>116</v>
      </c>
      <c r="E28" s="4" t="s">
        <v>117</v>
      </c>
      <c r="F28" s="2" t="s">
        <v>18</v>
      </c>
      <c r="G28" s="6">
        <v>0</v>
      </c>
      <c r="H28" s="6">
        <f t="shared" si="0"/>
        <v>0</v>
      </c>
      <c r="I28" s="139">
        <v>27</v>
      </c>
      <c r="J28" s="6">
        <v>3.5</v>
      </c>
      <c r="K28" s="7">
        <f t="shared" si="1"/>
        <v>94.5</v>
      </c>
      <c r="L28" s="7">
        <f t="shared" si="2"/>
        <v>6.6150000000000002</v>
      </c>
      <c r="M28" s="20">
        <f t="shared" si="4"/>
        <v>101.12</v>
      </c>
      <c r="N28" s="20">
        <f t="shared" si="3"/>
        <v>101.12</v>
      </c>
    </row>
    <row r="29" spans="1:14" ht="24" customHeight="1" x14ac:dyDescent="0.4">
      <c r="A29" s="9">
        <v>25</v>
      </c>
      <c r="B29" s="3">
        <v>6020000025</v>
      </c>
      <c r="C29" s="2" t="s">
        <v>118</v>
      </c>
      <c r="D29" s="4" t="s">
        <v>119</v>
      </c>
      <c r="E29" s="4" t="s">
        <v>120</v>
      </c>
      <c r="F29" s="2" t="s">
        <v>3450</v>
      </c>
      <c r="G29" s="6">
        <v>149.81</v>
      </c>
      <c r="H29" s="6">
        <f t="shared" si="0"/>
        <v>-9.8006542056074863</v>
      </c>
      <c r="I29" s="139">
        <v>5</v>
      </c>
      <c r="J29" s="6">
        <v>3.5</v>
      </c>
      <c r="K29" s="7">
        <f t="shared" si="1"/>
        <v>17.5</v>
      </c>
      <c r="L29" s="7">
        <f t="shared" si="2"/>
        <v>1.2250000000000001</v>
      </c>
      <c r="M29" s="20">
        <f t="shared" si="4"/>
        <v>18.73</v>
      </c>
      <c r="N29" s="20">
        <f>SUM(G29+M29)</f>
        <v>168.54</v>
      </c>
    </row>
    <row r="30" spans="1:14" ht="24" customHeight="1" x14ac:dyDescent="0.4">
      <c r="A30" s="9">
        <v>26</v>
      </c>
      <c r="B30" s="3">
        <v>6020000026</v>
      </c>
      <c r="C30" s="2" t="s">
        <v>121</v>
      </c>
      <c r="D30" s="4" t="s">
        <v>122</v>
      </c>
      <c r="E30" s="4" t="s">
        <v>123</v>
      </c>
      <c r="F30" s="2" t="s">
        <v>3449</v>
      </c>
      <c r="G30" s="6">
        <v>1205.9000000000001</v>
      </c>
      <c r="H30" s="6">
        <f t="shared" si="0"/>
        <v>-78.890654205607461</v>
      </c>
      <c r="I30" s="139">
        <v>46</v>
      </c>
      <c r="J30" s="6">
        <v>3.5</v>
      </c>
      <c r="K30" s="7">
        <f t="shared" si="1"/>
        <v>161</v>
      </c>
      <c r="L30" s="7">
        <f t="shared" si="2"/>
        <v>11.270000000000001</v>
      </c>
      <c r="M30" s="20">
        <f t="shared" si="4"/>
        <v>172.27</v>
      </c>
      <c r="N30" s="20">
        <f t="shared" si="3"/>
        <v>1378.17</v>
      </c>
    </row>
    <row r="31" spans="1:14" ht="24" customHeight="1" x14ac:dyDescent="0.4">
      <c r="A31" s="9">
        <v>27</v>
      </c>
      <c r="B31" s="3">
        <v>6020000027</v>
      </c>
      <c r="C31" s="2" t="s">
        <v>124</v>
      </c>
      <c r="D31" s="4" t="s">
        <v>125</v>
      </c>
      <c r="E31" s="4" t="s">
        <v>126</v>
      </c>
      <c r="F31" s="2" t="s">
        <v>18</v>
      </c>
      <c r="G31" s="6">
        <v>0</v>
      </c>
      <c r="H31" s="6">
        <f t="shared" si="0"/>
        <v>0</v>
      </c>
      <c r="I31" s="139">
        <v>72</v>
      </c>
      <c r="J31" s="6">
        <v>3.5</v>
      </c>
      <c r="K31" s="7">
        <f t="shared" si="1"/>
        <v>252</v>
      </c>
      <c r="L31" s="7">
        <f t="shared" si="2"/>
        <v>17.64</v>
      </c>
      <c r="M31" s="20">
        <f t="shared" si="4"/>
        <v>269.64</v>
      </c>
      <c r="N31" s="20">
        <f>SUM(G31+M31)</f>
        <v>269.64</v>
      </c>
    </row>
    <row r="32" spans="1:14" ht="24" customHeight="1" x14ac:dyDescent="0.4">
      <c r="A32" s="9">
        <v>28</v>
      </c>
      <c r="B32" s="3">
        <v>6020000028</v>
      </c>
      <c r="C32" s="2" t="s">
        <v>127</v>
      </c>
      <c r="D32" s="4" t="s">
        <v>128</v>
      </c>
      <c r="E32" s="4" t="s">
        <v>129</v>
      </c>
      <c r="F32" s="2" t="s">
        <v>3449</v>
      </c>
      <c r="G32" s="6">
        <v>1771.41</v>
      </c>
      <c r="H32" s="6">
        <f t="shared" si="0"/>
        <v>-115.88663551401874</v>
      </c>
      <c r="I32" s="139">
        <v>59</v>
      </c>
      <c r="J32" s="6">
        <v>3.5</v>
      </c>
      <c r="K32" s="7">
        <f t="shared" si="1"/>
        <v>206.5</v>
      </c>
      <c r="L32" s="7">
        <f t="shared" si="2"/>
        <v>14.455000000000002</v>
      </c>
      <c r="M32" s="20">
        <f t="shared" si="4"/>
        <v>220.95999999999998</v>
      </c>
      <c r="N32" s="20">
        <f t="shared" si="3"/>
        <v>1992.3700000000001</v>
      </c>
    </row>
    <row r="33" spans="1:14" ht="24" customHeight="1" x14ac:dyDescent="0.4">
      <c r="A33" s="9">
        <v>29</v>
      </c>
      <c r="B33" s="3">
        <v>6020000029</v>
      </c>
      <c r="C33" s="2" t="s">
        <v>130</v>
      </c>
      <c r="D33" s="4" t="s">
        <v>131</v>
      </c>
      <c r="E33" s="4" t="s">
        <v>132</v>
      </c>
      <c r="F33" s="10" t="s">
        <v>3449</v>
      </c>
      <c r="G33" s="6">
        <v>587.98</v>
      </c>
      <c r="H33" s="6">
        <f t="shared" si="0"/>
        <v>-38.465981308411187</v>
      </c>
      <c r="I33" s="139">
        <v>17</v>
      </c>
      <c r="J33" s="6">
        <v>3.5</v>
      </c>
      <c r="K33" s="7">
        <f t="shared" si="1"/>
        <v>59.5</v>
      </c>
      <c r="L33" s="7">
        <f t="shared" si="2"/>
        <v>4.165</v>
      </c>
      <c r="M33" s="20">
        <f t="shared" si="4"/>
        <v>63.669999999999995</v>
      </c>
      <c r="N33" s="20">
        <f>SUM(G33+M33)</f>
        <v>651.65</v>
      </c>
    </row>
    <row r="34" spans="1:14" ht="24" customHeight="1" x14ac:dyDescent="0.4">
      <c r="A34" s="9">
        <v>30</v>
      </c>
      <c r="B34" s="3">
        <v>6020000030</v>
      </c>
      <c r="C34" s="2" t="s">
        <v>133</v>
      </c>
      <c r="D34" s="4" t="s">
        <v>3511</v>
      </c>
      <c r="E34" s="4" t="s">
        <v>3512</v>
      </c>
      <c r="F34" s="2" t="s">
        <v>18</v>
      </c>
      <c r="G34" s="6">
        <v>0</v>
      </c>
      <c r="H34" s="6">
        <f t="shared" si="0"/>
        <v>0</v>
      </c>
      <c r="I34" s="139">
        <v>4</v>
      </c>
      <c r="J34" s="6">
        <v>3.5</v>
      </c>
      <c r="K34" s="7">
        <f t="shared" si="1"/>
        <v>14</v>
      </c>
      <c r="L34" s="7">
        <f t="shared" si="2"/>
        <v>0.98000000000000009</v>
      </c>
      <c r="M34" s="20">
        <f t="shared" si="4"/>
        <v>14.98</v>
      </c>
      <c r="N34" s="20">
        <f t="shared" si="3"/>
        <v>14.98</v>
      </c>
    </row>
    <row r="35" spans="1:14" ht="24" customHeight="1" x14ac:dyDescent="0.4">
      <c r="A35" s="9">
        <v>31</v>
      </c>
      <c r="B35" s="3">
        <v>6020000031</v>
      </c>
      <c r="C35" s="2" t="s">
        <v>134</v>
      </c>
      <c r="D35" s="4" t="s">
        <v>135</v>
      </c>
      <c r="E35" s="4" t="s">
        <v>136</v>
      </c>
      <c r="F35" s="2" t="s">
        <v>3449</v>
      </c>
      <c r="G35" s="6">
        <v>715.31</v>
      </c>
      <c r="H35" s="6">
        <f t="shared" si="0"/>
        <v>-46.795981308411115</v>
      </c>
      <c r="I35" s="139">
        <v>26</v>
      </c>
      <c r="J35" s="6">
        <v>3.5</v>
      </c>
      <c r="K35" s="7">
        <f t="shared" si="1"/>
        <v>91</v>
      </c>
      <c r="L35" s="7">
        <f t="shared" si="2"/>
        <v>6.370000000000001</v>
      </c>
      <c r="M35" s="20">
        <f t="shared" si="4"/>
        <v>97.37</v>
      </c>
      <c r="N35" s="20">
        <f>SUM(G35+M35)</f>
        <v>812.68</v>
      </c>
    </row>
    <row r="36" spans="1:14" ht="24" customHeight="1" x14ac:dyDescent="0.4">
      <c r="A36" s="9">
        <v>32</v>
      </c>
      <c r="B36" s="3">
        <v>6020000032</v>
      </c>
      <c r="C36" s="2" t="s">
        <v>137</v>
      </c>
      <c r="D36" s="4" t="s">
        <v>138</v>
      </c>
      <c r="E36" s="4" t="s">
        <v>139</v>
      </c>
      <c r="F36" s="2" t="s">
        <v>18</v>
      </c>
      <c r="G36" s="6">
        <v>0</v>
      </c>
      <c r="H36" s="6">
        <f t="shared" si="0"/>
        <v>0</v>
      </c>
      <c r="I36" s="139">
        <v>10</v>
      </c>
      <c r="J36" s="6">
        <v>3.5</v>
      </c>
      <c r="K36" s="7">
        <f t="shared" si="1"/>
        <v>35</v>
      </c>
      <c r="L36" s="7">
        <f t="shared" si="2"/>
        <v>2.4500000000000002</v>
      </c>
      <c r="M36" s="20">
        <f t="shared" si="4"/>
        <v>37.450000000000003</v>
      </c>
      <c r="N36" s="20">
        <f t="shared" si="3"/>
        <v>37.450000000000003</v>
      </c>
    </row>
    <row r="37" spans="1:14" ht="24" customHeight="1" x14ac:dyDescent="0.4">
      <c r="A37" s="9">
        <v>33</v>
      </c>
      <c r="B37" s="3">
        <v>6020000033</v>
      </c>
      <c r="C37" s="2" t="s">
        <v>140</v>
      </c>
      <c r="D37" s="4" t="s">
        <v>141</v>
      </c>
      <c r="E37" s="4" t="s">
        <v>142</v>
      </c>
      <c r="F37" s="2" t="s">
        <v>3455</v>
      </c>
      <c r="G37" s="6">
        <v>194.74</v>
      </c>
      <c r="H37" s="6">
        <f t="shared" si="0"/>
        <v>-12.740000000000009</v>
      </c>
      <c r="I37" s="139">
        <v>50</v>
      </c>
      <c r="J37" s="6">
        <v>3.5</v>
      </c>
      <c r="K37" s="7">
        <f t="shared" si="1"/>
        <v>175</v>
      </c>
      <c r="L37" s="7">
        <f t="shared" si="2"/>
        <v>12.250000000000002</v>
      </c>
      <c r="M37" s="20">
        <f t="shared" si="4"/>
        <v>187.25</v>
      </c>
      <c r="N37" s="20">
        <f>SUM(G37+M37)</f>
        <v>381.99</v>
      </c>
    </row>
    <row r="38" spans="1:14" ht="24" customHeight="1" x14ac:dyDescent="0.4">
      <c r="A38" s="9">
        <v>34</v>
      </c>
      <c r="B38" s="3">
        <v>6020000034</v>
      </c>
      <c r="C38" s="2" t="s">
        <v>143</v>
      </c>
      <c r="D38" s="4" t="s">
        <v>144</v>
      </c>
      <c r="E38" s="4" t="s">
        <v>145</v>
      </c>
      <c r="F38" s="2" t="s">
        <v>3449</v>
      </c>
      <c r="G38" s="6">
        <v>1258.3399999999999</v>
      </c>
      <c r="H38" s="6">
        <f t="shared" si="0"/>
        <v>-82.321308411215114</v>
      </c>
      <c r="I38" s="139">
        <v>15</v>
      </c>
      <c r="J38" s="6">
        <v>3.5</v>
      </c>
      <c r="K38" s="7">
        <f t="shared" si="1"/>
        <v>52.5</v>
      </c>
      <c r="L38" s="7">
        <f t="shared" si="2"/>
        <v>3.6750000000000003</v>
      </c>
      <c r="M38" s="20">
        <f t="shared" si="4"/>
        <v>56.18</v>
      </c>
      <c r="N38" s="20">
        <f t="shared" si="3"/>
        <v>1314.52</v>
      </c>
    </row>
    <row r="39" spans="1:14" ht="24" customHeight="1" x14ac:dyDescent="0.4">
      <c r="A39" s="9">
        <v>35</v>
      </c>
      <c r="B39" s="3">
        <v>6020000035</v>
      </c>
      <c r="C39" s="2" t="s">
        <v>146</v>
      </c>
      <c r="D39" s="4" t="s">
        <v>147</v>
      </c>
      <c r="E39" s="4" t="s">
        <v>148</v>
      </c>
      <c r="F39" s="2" t="s">
        <v>3435</v>
      </c>
      <c r="G39" s="6">
        <v>18.73</v>
      </c>
      <c r="H39" s="6">
        <f t="shared" si="0"/>
        <v>-1.2253271028037389</v>
      </c>
      <c r="I39" s="139">
        <v>0</v>
      </c>
      <c r="J39" s="6">
        <v>3.5</v>
      </c>
      <c r="K39" s="7">
        <f t="shared" si="1"/>
        <v>0</v>
      </c>
      <c r="L39" s="7">
        <f t="shared" si="2"/>
        <v>0</v>
      </c>
      <c r="M39" s="20">
        <f t="shared" si="4"/>
        <v>0</v>
      </c>
      <c r="N39" s="20">
        <f>SUM(G39+M39)</f>
        <v>18.73</v>
      </c>
    </row>
    <row r="40" spans="1:14" ht="24" customHeight="1" x14ac:dyDescent="0.4">
      <c r="A40" s="9">
        <v>36</v>
      </c>
      <c r="B40" s="3">
        <v>6020000036</v>
      </c>
      <c r="C40" s="2" t="s">
        <v>149</v>
      </c>
      <c r="D40" s="4" t="s">
        <v>150</v>
      </c>
      <c r="E40" s="4" t="s">
        <v>151</v>
      </c>
      <c r="F40" s="2" t="s">
        <v>3449</v>
      </c>
      <c r="G40" s="6">
        <v>1228.3800000000001</v>
      </c>
      <c r="H40" s="6">
        <f t="shared" si="0"/>
        <v>-80.36130841121485</v>
      </c>
      <c r="I40" s="139">
        <v>22</v>
      </c>
      <c r="J40" s="6">
        <v>3.5</v>
      </c>
      <c r="K40" s="7">
        <f t="shared" si="1"/>
        <v>77</v>
      </c>
      <c r="L40" s="7">
        <f t="shared" si="2"/>
        <v>5.3900000000000006</v>
      </c>
      <c r="M40" s="20">
        <f t="shared" si="4"/>
        <v>82.39</v>
      </c>
      <c r="N40" s="20">
        <f t="shared" si="3"/>
        <v>1310.7700000000002</v>
      </c>
    </row>
    <row r="41" spans="1:14" ht="24" customHeight="1" x14ac:dyDescent="0.4">
      <c r="A41" s="9">
        <v>37</v>
      </c>
      <c r="B41" s="3">
        <v>6020000037</v>
      </c>
      <c r="C41" s="2" t="s">
        <v>152</v>
      </c>
      <c r="D41" s="4" t="s">
        <v>153</v>
      </c>
      <c r="E41" s="4" t="s">
        <v>154</v>
      </c>
      <c r="F41" s="2" t="s">
        <v>3449</v>
      </c>
      <c r="G41" s="6">
        <v>161.05000000000001</v>
      </c>
      <c r="H41" s="6">
        <f t="shared" si="0"/>
        <v>-10.535981308411209</v>
      </c>
      <c r="I41" s="139">
        <v>5</v>
      </c>
      <c r="J41" s="6">
        <v>3.5</v>
      </c>
      <c r="K41" s="7">
        <f t="shared" si="1"/>
        <v>17.5</v>
      </c>
      <c r="L41" s="7">
        <f t="shared" si="2"/>
        <v>1.2250000000000001</v>
      </c>
      <c r="M41" s="20">
        <f t="shared" si="4"/>
        <v>18.73</v>
      </c>
      <c r="N41" s="20">
        <f>SUM(G41+M41)</f>
        <v>179.78</v>
      </c>
    </row>
    <row r="42" spans="1:14" ht="24" customHeight="1" x14ac:dyDescent="0.4">
      <c r="A42" s="9">
        <v>38</v>
      </c>
      <c r="B42" s="3">
        <v>6020000038</v>
      </c>
      <c r="C42" s="2" t="s">
        <v>155</v>
      </c>
      <c r="D42" s="4" t="s">
        <v>156</v>
      </c>
      <c r="E42" s="4" t="s">
        <v>157</v>
      </c>
      <c r="F42" s="2" t="s">
        <v>3456</v>
      </c>
      <c r="G42" s="6">
        <v>74.91</v>
      </c>
      <c r="H42" s="6">
        <v>4.91</v>
      </c>
      <c r="I42" s="139">
        <v>2</v>
      </c>
      <c r="J42" s="6">
        <v>3.5</v>
      </c>
      <c r="K42" s="7">
        <f t="shared" si="1"/>
        <v>7</v>
      </c>
      <c r="L42" s="7">
        <f t="shared" si="2"/>
        <v>0.49000000000000005</v>
      </c>
      <c r="M42" s="20">
        <f t="shared" si="4"/>
        <v>7.49</v>
      </c>
      <c r="N42" s="20">
        <f t="shared" si="3"/>
        <v>82.399999999999991</v>
      </c>
    </row>
    <row r="43" spans="1:14" ht="24" customHeight="1" x14ac:dyDescent="0.4">
      <c r="A43" s="9">
        <v>39</v>
      </c>
      <c r="B43" s="3">
        <v>6020000039</v>
      </c>
      <c r="C43" s="2" t="s">
        <v>158</v>
      </c>
      <c r="D43" s="4" t="s">
        <v>159</v>
      </c>
      <c r="E43" s="4" t="s">
        <v>160</v>
      </c>
      <c r="F43" s="2" t="s">
        <v>3449</v>
      </c>
      <c r="G43" s="6">
        <v>831.41</v>
      </c>
      <c r="H43" s="6">
        <f t="shared" si="0"/>
        <v>-54.391308411214936</v>
      </c>
      <c r="I43" s="139">
        <v>32</v>
      </c>
      <c r="J43" s="6">
        <v>3.5</v>
      </c>
      <c r="K43" s="7">
        <f t="shared" si="1"/>
        <v>112</v>
      </c>
      <c r="L43" s="7">
        <f t="shared" si="2"/>
        <v>7.8400000000000007</v>
      </c>
      <c r="M43" s="20">
        <f t="shared" si="4"/>
        <v>119.84</v>
      </c>
      <c r="N43" s="20">
        <f>SUM(G43+M43)</f>
        <v>951.25</v>
      </c>
    </row>
    <row r="44" spans="1:14" ht="24" customHeight="1" x14ac:dyDescent="0.4">
      <c r="A44" s="9">
        <v>40</v>
      </c>
      <c r="B44" s="3">
        <v>6020000040</v>
      </c>
      <c r="C44" s="2" t="s">
        <v>161</v>
      </c>
      <c r="D44" s="4" t="s">
        <v>162</v>
      </c>
      <c r="E44" s="4" t="s">
        <v>163</v>
      </c>
      <c r="F44" s="2" t="s">
        <v>3449</v>
      </c>
      <c r="G44" s="6">
        <v>1741.45</v>
      </c>
      <c r="H44" s="6">
        <f t="shared" si="0"/>
        <v>-113.9266355140187</v>
      </c>
      <c r="I44" s="139">
        <v>14</v>
      </c>
      <c r="J44" s="6">
        <v>3.5</v>
      </c>
      <c r="K44" s="7">
        <f t="shared" si="1"/>
        <v>49</v>
      </c>
      <c r="L44" s="7">
        <f t="shared" si="2"/>
        <v>3.43</v>
      </c>
      <c r="M44" s="20">
        <f t="shared" si="4"/>
        <v>52.43</v>
      </c>
      <c r="N44" s="20">
        <f t="shared" si="3"/>
        <v>1793.88</v>
      </c>
    </row>
    <row r="45" spans="1:14" ht="24" customHeight="1" x14ac:dyDescent="0.4">
      <c r="A45" s="9">
        <v>41</v>
      </c>
      <c r="B45" s="3">
        <v>6020000041</v>
      </c>
      <c r="C45" s="2" t="s">
        <v>164</v>
      </c>
      <c r="D45" s="4" t="s">
        <v>165</v>
      </c>
      <c r="E45" s="4" t="s">
        <v>166</v>
      </c>
      <c r="F45" s="2" t="s">
        <v>3431</v>
      </c>
      <c r="G45" s="6">
        <v>239.71</v>
      </c>
      <c r="H45" s="6">
        <f t="shared" si="0"/>
        <v>-15.681962616822432</v>
      </c>
      <c r="I45" s="139">
        <v>7</v>
      </c>
      <c r="J45" s="6">
        <v>3.5</v>
      </c>
      <c r="K45" s="7">
        <f t="shared" si="1"/>
        <v>24.5</v>
      </c>
      <c r="L45" s="7">
        <f t="shared" si="2"/>
        <v>1.7150000000000001</v>
      </c>
      <c r="M45" s="20">
        <f t="shared" si="4"/>
        <v>26.220000000000002</v>
      </c>
      <c r="N45" s="20">
        <f>SUM(G45+M45)</f>
        <v>265.93</v>
      </c>
    </row>
    <row r="46" spans="1:14" ht="24" customHeight="1" x14ac:dyDescent="0.4">
      <c r="A46" s="9">
        <v>42</v>
      </c>
      <c r="B46" s="3">
        <v>6020000042</v>
      </c>
      <c r="C46" s="2" t="s">
        <v>167</v>
      </c>
      <c r="D46" s="4" t="s">
        <v>168</v>
      </c>
      <c r="E46" s="4" t="s">
        <v>169</v>
      </c>
      <c r="F46" s="2" t="s">
        <v>3449</v>
      </c>
      <c r="G46" s="6">
        <v>655.39</v>
      </c>
      <c r="H46" s="6">
        <f t="shared" si="0"/>
        <v>-42.875981308411156</v>
      </c>
      <c r="I46" s="139">
        <v>31</v>
      </c>
      <c r="J46" s="6">
        <v>3.5</v>
      </c>
      <c r="K46" s="7">
        <f t="shared" si="1"/>
        <v>108.5</v>
      </c>
      <c r="L46" s="7">
        <f t="shared" si="2"/>
        <v>7.5950000000000006</v>
      </c>
      <c r="M46" s="20">
        <f t="shared" si="4"/>
        <v>116.10000000000001</v>
      </c>
      <c r="N46" s="20">
        <f t="shared" si="3"/>
        <v>771.49</v>
      </c>
    </row>
    <row r="47" spans="1:14" ht="24" customHeight="1" x14ac:dyDescent="0.4">
      <c r="A47" s="9">
        <v>43</v>
      </c>
      <c r="B47" s="3">
        <v>6020000043</v>
      </c>
      <c r="C47" s="2" t="s">
        <v>170</v>
      </c>
      <c r="D47" s="4" t="s">
        <v>171</v>
      </c>
      <c r="E47" s="4" t="s">
        <v>172</v>
      </c>
      <c r="F47" s="2" t="s">
        <v>3449</v>
      </c>
      <c r="G47" s="6">
        <v>617.95000000000005</v>
      </c>
      <c r="H47" s="6">
        <f t="shared" si="0"/>
        <v>-40.426635514018699</v>
      </c>
      <c r="I47" s="139">
        <v>46</v>
      </c>
      <c r="J47" s="6">
        <v>3.5</v>
      </c>
      <c r="K47" s="7">
        <f t="shared" si="1"/>
        <v>161</v>
      </c>
      <c r="L47" s="7">
        <f t="shared" si="2"/>
        <v>11.270000000000001</v>
      </c>
      <c r="M47" s="20">
        <f t="shared" si="4"/>
        <v>172.27</v>
      </c>
      <c r="N47" s="20">
        <f>SUM(G47+M47)</f>
        <v>790.22</v>
      </c>
    </row>
    <row r="48" spans="1:14" ht="24" customHeight="1" x14ac:dyDescent="0.4">
      <c r="A48" s="9">
        <v>44</v>
      </c>
      <c r="B48" s="3">
        <v>6020000044</v>
      </c>
      <c r="C48" s="2" t="s">
        <v>173</v>
      </c>
      <c r="D48" s="4" t="s">
        <v>171</v>
      </c>
      <c r="E48" s="4" t="s">
        <v>174</v>
      </c>
      <c r="F48" s="2" t="s">
        <v>3449</v>
      </c>
      <c r="G48" s="6">
        <v>1565.42</v>
      </c>
      <c r="H48" s="6">
        <f t="shared" si="0"/>
        <v>-102.41065420560744</v>
      </c>
      <c r="I48" s="139">
        <v>56</v>
      </c>
      <c r="J48" s="6">
        <v>3.5</v>
      </c>
      <c r="K48" s="7">
        <f t="shared" si="1"/>
        <v>196</v>
      </c>
      <c r="L48" s="7">
        <f t="shared" si="2"/>
        <v>13.72</v>
      </c>
      <c r="M48" s="20">
        <f t="shared" si="4"/>
        <v>209.72</v>
      </c>
      <c r="N48" s="20">
        <f t="shared" si="3"/>
        <v>1775.14</v>
      </c>
    </row>
    <row r="49" spans="1:14" ht="24" customHeight="1" x14ac:dyDescent="0.4">
      <c r="A49" s="9">
        <v>45</v>
      </c>
      <c r="B49" s="3">
        <v>6020000045</v>
      </c>
      <c r="C49" s="2" t="s">
        <v>175</v>
      </c>
      <c r="D49" s="4" t="s">
        <v>176</v>
      </c>
      <c r="E49" s="4" t="s">
        <v>177</v>
      </c>
      <c r="F49" s="2" t="s">
        <v>3449</v>
      </c>
      <c r="G49" s="6">
        <v>2569.08</v>
      </c>
      <c r="H49" s="6">
        <f t="shared" si="0"/>
        <v>-168.0706542056073</v>
      </c>
      <c r="I49" s="139">
        <v>96</v>
      </c>
      <c r="J49" s="6">
        <v>3.5</v>
      </c>
      <c r="K49" s="7">
        <f t="shared" si="1"/>
        <v>336</v>
      </c>
      <c r="L49" s="7">
        <f t="shared" si="2"/>
        <v>23.520000000000003</v>
      </c>
      <c r="M49" s="20">
        <f t="shared" si="4"/>
        <v>359.52</v>
      </c>
      <c r="N49" s="20">
        <f>SUM(G49+M49)</f>
        <v>2928.6</v>
      </c>
    </row>
    <row r="50" spans="1:14" ht="24" customHeight="1" x14ac:dyDescent="0.4">
      <c r="A50" s="9">
        <v>46</v>
      </c>
      <c r="B50" s="3">
        <v>6020000046</v>
      </c>
      <c r="C50" s="2" t="s">
        <v>178</v>
      </c>
      <c r="D50" s="4" t="s">
        <v>179</v>
      </c>
      <c r="E50" s="4" t="s">
        <v>180</v>
      </c>
      <c r="F50" s="2" t="s">
        <v>3450</v>
      </c>
      <c r="G50" s="6">
        <v>808.92</v>
      </c>
      <c r="H50" s="6">
        <f t="shared" si="0"/>
        <v>-52.919999999999959</v>
      </c>
      <c r="I50" s="139">
        <v>66</v>
      </c>
      <c r="J50" s="6">
        <v>3.5</v>
      </c>
      <c r="K50" s="7">
        <f t="shared" si="1"/>
        <v>231</v>
      </c>
      <c r="L50" s="7">
        <f t="shared" si="2"/>
        <v>16.170000000000002</v>
      </c>
      <c r="M50" s="20">
        <f t="shared" si="4"/>
        <v>247.17</v>
      </c>
      <c r="N50" s="20">
        <f t="shared" si="3"/>
        <v>1056.0899999999999</v>
      </c>
    </row>
    <row r="51" spans="1:14" ht="24" customHeight="1" x14ac:dyDescent="0.4">
      <c r="A51" s="9">
        <v>47</v>
      </c>
      <c r="B51" s="3">
        <v>6020000047</v>
      </c>
      <c r="C51" s="2" t="s">
        <v>181</v>
      </c>
      <c r="D51" s="4" t="s">
        <v>182</v>
      </c>
      <c r="E51" s="4" t="s">
        <v>183</v>
      </c>
      <c r="F51" s="2" t="s">
        <v>3454</v>
      </c>
      <c r="G51" s="6">
        <v>138.58000000000001</v>
      </c>
      <c r="H51" s="6">
        <f t="shared" si="0"/>
        <v>-9.0659813084112102</v>
      </c>
      <c r="I51" s="139">
        <v>4</v>
      </c>
      <c r="J51" s="6">
        <v>3.5</v>
      </c>
      <c r="K51" s="7">
        <f t="shared" si="1"/>
        <v>14</v>
      </c>
      <c r="L51" s="7">
        <f t="shared" si="2"/>
        <v>0.98000000000000009</v>
      </c>
      <c r="M51" s="20">
        <f t="shared" si="4"/>
        <v>14.98</v>
      </c>
      <c r="N51" s="20">
        <f>SUM(G51+M51)</f>
        <v>153.56</v>
      </c>
    </row>
    <row r="52" spans="1:14" ht="24" customHeight="1" x14ac:dyDescent="0.4">
      <c r="A52" s="9">
        <v>48</v>
      </c>
      <c r="B52" s="3">
        <v>6020000048</v>
      </c>
      <c r="C52" s="2" t="s">
        <v>184</v>
      </c>
      <c r="D52" s="4" t="s">
        <v>185</v>
      </c>
      <c r="E52" s="4" t="s">
        <v>183</v>
      </c>
      <c r="F52" s="2" t="s">
        <v>3449</v>
      </c>
      <c r="G52" s="6">
        <v>1887.5</v>
      </c>
      <c r="H52" s="6">
        <f t="shared" si="0"/>
        <v>-123.48130841121497</v>
      </c>
      <c r="I52" s="139">
        <v>55</v>
      </c>
      <c r="J52" s="6">
        <v>3.5</v>
      </c>
      <c r="K52" s="7">
        <f t="shared" si="1"/>
        <v>192.5</v>
      </c>
      <c r="L52" s="7">
        <f t="shared" si="2"/>
        <v>13.475000000000001</v>
      </c>
      <c r="M52" s="20">
        <f t="shared" si="4"/>
        <v>205.98</v>
      </c>
      <c r="N52" s="20">
        <f t="shared" si="3"/>
        <v>2093.48</v>
      </c>
    </row>
    <row r="53" spans="1:14" ht="24" customHeight="1" x14ac:dyDescent="0.4">
      <c r="A53" s="9">
        <v>49</v>
      </c>
      <c r="B53" s="3">
        <v>6020000049</v>
      </c>
      <c r="C53" s="2" t="s">
        <v>186</v>
      </c>
      <c r="D53" s="4" t="s">
        <v>116</v>
      </c>
      <c r="E53" s="4" t="s">
        <v>183</v>
      </c>
      <c r="F53" s="2" t="s">
        <v>3449</v>
      </c>
      <c r="G53" s="6">
        <v>1277.06</v>
      </c>
      <c r="H53" s="6">
        <f t="shared" si="0"/>
        <v>-83.545981308411228</v>
      </c>
      <c r="I53" s="139">
        <v>47</v>
      </c>
      <c r="J53" s="6">
        <v>3.5</v>
      </c>
      <c r="K53" s="7">
        <f t="shared" si="1"/>
        <v>164.5</v>
      </c>
      <c r="L53" s="7">
        <f t="shared" si="2"/>
        <v>11.515000000000001</v>
      </c>
      <c r="M53" s="20">
        <f t="shared" si="4"/>
        <v>176.01999999999998</v>
      </c>
      <c r="N53" s="20">
        <f>SUM(G53+M53)</f>
        <v>1453.08</v>
      </c>
    </row>
    <row r="54" spans="1:14" ht="24" customHeight="1" x14ac:dyDescent="0.4">
      <c r="A54" s="9">
        <v>50</v>
      </c>
      <c r="B54" s="3">
        <v>6020000050</v>
      </c>
      <c r="C54" s="2" t="s">
        <v>187</v>
      </c>
      <c r="D54" s="4" t="s">
        <v>188</v>
      </c>
      <c r="E54" s="4" t="s">
        <v>189</v>
      </c>
      <c r="F54" s="2" t="s">
        <v>3449</v>
      </c>
      <c r="G54" s="6">
        <v>378.27</v>
      </c>
      <c r="H54" s="6">
        <f t="shared" si="0"/>
        <v>-24.746635514018692</v>
      </c>
      <c r="I54" s="139">
        <v>14</v>
      </c>
      <c r="J54" s="6">
        <v>3.5</v>
      </c>
      <c r="K54" s="7">
        <f t="shared" si="1"/>
        <v>49</v>
      </c>
      <c r="L54" s="7">
        <f t="shared" si="2"/>
        <v>3.43</v>
      </c>
      <c r="M54" s="20">
        <f t="shared" si="4"/>
        <v>52.43</v>
      </c>
      <c r="N54" s="20">
        <f t="shared" si="3"/>
        <v>430.7</v>
      </c>
    </row>
    <row r="55" spans="1:14" ht="24" customHeight="1" x14ac:dyDescent="0.4">
      <c r="A55" s="9">
        <v>51</v>
      </c>
      <c r="B55" s="3">
        <v>6020000051</v>
      </c>
      <c r="C55" s="2" t="s">
        <v>190</v>
      </c>
      <c r="D55" s="4" t="s">
        <v>191</v>
      </c>
      <c r="E55" s="4" t="s">
        <v>192</v>
      </c>
      <c r="F55" s="2" t="s">
        <v>3449</v>
      </c>
      <c r="G55" s="6">
        <v>2089.7199999999998</v>
      </c>
      <c r="H55" s="6">
        <f t="shared" si="0"/>
        <v>-136.71065420560763</v>
      </c>
      <c r="I55" s="139">
        <v>107</v>
      </c>
      <c r="J55" s="6">
        <v>3.5</v>
      </c>
      <c r="K55" s="7">
        <f t="shared" si="1"/>
        <v>374.5</v>
      </c>
      <c r="L55" s="7">
        <f t="shared" si="2"/>
        <v>26.215000000000003</v>
      </c>
      <c r="M55" s="20">
        <f t="shared" si="4"/>
        <v>400.71999999999997</v>
      </c>
      <c r="N55" s="20">
        <f>SUM(G55+M55)</f>
        <v>2490.4399999999996</v>
      </c>
    </row>
    <row r="56" spans="1:14" ht="24" customHeight="1" x14ac:dyDescent="0.4">
      <c r="A56" s="9">
        <v>52</v>
      </c>
      <c r="B56" s="3">
        <v>6020000052</v>
      </c>
      <c r="C56" s="2" t="s">
        <v>193</v>
      </c>
      <c r="D56" s="4" t="s">
        <v>194</v>
      </c>
      <c r="E56" s="4" t="s">
        <v>195</v>
      </c>
      <c r="F56" s="2" t="s">
        <v>3450</v>
      </c>
      <c r="G56" s="6">
        <v>86.14</v>
      </c>
      <c r="H56" s="6">
        <f t="shared" si="0"/>
        <v>-5.6353271028037426</v>
      </c>
      <c r="I56" s="139">
        <v>7</v>
      </c>
      <c r="J56" s="6">
        <v>3.5</v>
      </c>
      <c r="K56" s="7">
        <f t="shared" si="1"/>
        <v>24.5</v>
      </c>
      <c r="L56" s="7">
        <f t="shared" si="2"/>
        <v>1.7150000000000001</v>
      </c>
      <c r="M56" s="20">
        <f t="shared" si="4"/>
        <v>26.220000000000002</v>
      </c>
      <c r="N56" s="20">
        <f t="shared" si="3"/>
        <v>112.36</v>
      </c>
    </row>
    <row r="57" spans="1:14" ht="24" customHeight="1" x14ac:dyDescent="0.4">
      <c r="A57" s="9">
        <v>53</v>
      </c>
      <c r="B57" s="3">
        <v>6020000053</v>
      </c>
      <c r="C57" s="2" t="s">
        <v>196</v>
      </c>
      <c r="D57" s="4" t="s">
        <v>84</v>
      </c>
      <c r="E57" s="4" t="s">
        <v>197</v>
      </c>
      <c r="F57" s="2" t="s">
        <v>3456</v>
      </c>
      <c r="G57" s="6">
        <v>194.75</v>
      </c>
      <c r="H57" s="6">
        <f t="shared" si="0"/>
        <v>-12.740654205607484</v>
      </c>
      <c r="I57" s="139">
        <v>22</v>
      </c>
      <c r="J57" s="6">
        <v>3.5</v>
      </c>
      <c r="K57" s="7">
        <f t="shared" si="1"/>
        <v>77</v>
      </c>
      <c r="L57" s="7">
        <f t="shared" si="2"/>
        <v>5.3900000000000006</v>
      </c>
      <c r="M57" s="20">
        <f t="shared" si="4"/>
        <v>82.39</v>
      </c>
      <c r="N57" s="20">
        <f>SUM(G57+M57)</f>
        <v>277.14</v>
      </c>
    </row>
    <row r="58" spans="1:14" ht="24" customHeight="1" x14ac:dyDescent="0.4">
      <c r="A58" s="9">
        <v>54</v>
      </c>
      <c r="B58" s="3">
        <v>6020000054</v>
      </c>
      <c r="C58" s="2" t="s">
        <v>198</v>
      </c>
      <c r="D58" s="4" t="s">
        <v>199</v>
      </c>
      <c r="E58" s="4" t="s">
        <v>197</v>
      </c>
      <c r="F58" s="2" t="s">
        <v>3449</v>
      </c>
      <c r="G58" s="6">
        <v>490.62</v>
      </c>
      <c r="H58" s="6">
        <f t="shared" si="0"/>
        <v>-32.096635514018715</v>
      </c>
      <c r="I58" s="139">
        <v>20</v>
      </c>
      <c r="J58" s="6">
        <v>3.5</v>
      </c>
      <c r="K58" s="7">
        <f t="shared" si="1"/>
        <v>70</v>
      </c>
      <c r="L58" s="7">
        <f t="shared" si="2"/>
        <v>4.9000000000000004</v>
      </c>
      <c r="M58" s="20">
        <f t="shared" si="4"/>
        <v>74.900000000000006</v>
      </c>
      <c r="N58" s="20">
        <f t="shared" si="3"/>
        <v>565.52</v>
      </c>
    </row>
    <row r="59" spans="1:14" ht="24" customHeight="1" x14ac:dyDescent="0.4">
      <c r="A59" s="9">
        <v>55</v>
      </c>
      <c r="B59" s="3">
        <v>6020000055</v>
      </c>
      <c r="C59" s="2" t="s">
        <v>200</v>
      </c>
      <c r="D59" s="4" t="s">
        <v>201</v>
      </c>
      <c r="E59" s="4" t="s">
        <v>202</v>
      </c>
      <c r="F59" s="2" t="s">
        <v>3449</v>
      </c>
      <c r="G59" s="6">
        <v>587.98</v>
      </c>
      <c r="H59" s="6">
        <f t="shared" si="0"/>
        <v>-38.465981308411187</v>
      </c>
      <c r="I59" s="139">
        <v>21</v>
      </c>
      <c r="J59" s="6">
        <v>3.5</v>
      </c>
      <c r="K59" s="7">
        <f t="shared" si="1"/>
        <v>73.5</v>
      </c>
      <c r="L59" s="7">
        <f t="shared" si="2"/>
        <v>5.1450000000000005</v>
      </c>
      <c r="M59" s="20">
        <f t="shared" si="4"/>
        <v>78.650000000000006</v>
      </c>
      <c r="N59" s="20">
        <f>SUM(G59+M59)</f>
        <v>666.63</v>
      </c>
    </row>
    <row r="60" spans="1:14" ht="24" customHeight="1" x14ac:dyDescent="0.4">
      <c r="A60" s="9">
        <v>56</v>
      </c>
      <c r="B60" s="3">
        <v>6020000056</v>
      </c>
      <c r="C60" s="2" t="s">
        <v>203</v>
      </c>
      <c r="D60" s="4" t="s">
        <v>201</v>
      </c>
      <c r="E60" s="4" t="s">
        <v>204</v>
      </c>
      <c r="F60" s="2" t="s">
        <v>3449</v>
      </c>
      <c r="G60" s="6">
        <v>441.93</v>
      </c>
      <c r="H60" s="6">
        <f t="shared" si="0"/>
        <v>-28.911308411214975</v>
      </c>
      <c r="I60" s="139">
        <v>17</v>
      </c>
      <c r="J60" s="6">
        <v>3.5</v>
      </c>
      <c r="K60" s="7">
        <f t="shared" si="1"/>
        <v>59.5</v>
      </c>
      <c r="L60" s="7">
        <f t="shared" si="2"/>
        <v>4.165</v>
      </c>
      <c r="M60" s="20">
        <f t="shared" si="4"/>
        <v>63.669999999999995</v>
      </c>
      <c r="N60" s="20">
        <f t="shared" si="3"/>
        <v>505.6</v>
      </c>
    </row>
    <row r="61" spans="1:14" ht="24" customHeight="1" x14ac:dyDescent="0.4">
      <c r="A61" s="9">
        <v>57</v>
      </c>
      <c r="B61" s="3">
        <v>6020000057</v>
      </c>
      <c r="C61" s="2" t="s">
        <v>205</v>
      </c>
      <c r="D61" s="4" t="s">
        <v>206</v>
      </c>
      <c r="E61" s="4" t="s">
        <v>207</v>
      </c>
      <c r="F61" s="2" t="s">
        <v>3449</v>
      </c>
      <c r="G61" s="6">
        <v>318.35000000000002</v>
      </c>
      <c r="H61" s="6">
        <f t="shared" si="0"/>
        <v>-20.826635514018676</v>
      </c>
      <c r="I61" s="139">
        <v>13</v>
      </c>
      <c r="J61" s="6">
        <v>3.5</v>
      </c>
      <c r="K61" s="7">
        <f t="shared" si="1"/>
        <v>45.5</v>
      </c>
      <c r="L61" s="7">
        <f t="shared" si="2"/>
        <v>3.1850000000000005</v>
      </c>
      <c r="M61" s="20">
        <f t="shared" si="4"/>
        <v>48.69</v>
      </c>
      <c r="N61" s="20">
        <f>SUM(G61+M61)</f>
        <v>367.04</v>
      </c>
    </row>
    <row r="62" spans="1:14" ht="24" customHeight="1" x14ac:dyDescent="0.4">
      <c r="A62" s="9">
        <v>58</v>
      </c>
      <c r="B62" s="3">
        <v>6020000058</v>
      </c>
      <c r="C62" s="2" t="s">
        <v>208</v>
      </c>
      <c r="D62" s="4" t="s">
        <v>209</v>
      </c>
      <c r="E62" s="4" t="s">
        <v>210</v>
      </c>
      <c r="F62" s="2" t="s">
        <v>3436</v>
      </c>
      <c r="G62" s="6">
        <v>11.25</v>
      </c>
      <c r="H62" s="6">
        <f t="shared" si="0"/>
        <v>-0.73598130841121545</v>
      </c>
      <c r="I62" s="139">
        <v>0</v>
      </c>
      <c r="J62" s="6">
        <v>3.5</v>
      </c>
      <c r="K62" s="7">
        <f t="shared" si="1"/>
        <v>0</v>
      </c>
      <c r="L62" s="7">
        <f t="shared" si="2"/>
        <v>0</v>
      </c>
      <c r="M62" s="20">
        <f t="shared" si="4"/>
        <v>0</v>
      </c>
      <c r="N62" s="20">
        <f t="shared" si="3"/>
        <v>11.25</v>
      </c>
    </row>
    <row r="63" spans="1:14" ht="24" customHeight="1" x14ac:dyDescent="0.4">
      <c r="A63" s="9">
        <v>59</v>
      </c>
      <c r="B63" s="3">
        <v>6020000059</v>
      </c>
      <c r="C63" s="2" t="s">
        <v>211</v>
      </c>
      <c r="D63" s="4" t="s">
        <v>156</v>
      </c>
      <c r="E63" s="4" t="s">
        <v>210</v>
      </c>
      <c r="F63" s="2" t="s">
        <v>3456</v>
      </c>
      <c r="G63" s="6">
        <v>104.87</v>
      </c>
      <c r="H63" s="6">
        <f t="shared" si="0"/>
        <v>-6.8606542056074744</v>
      </c>
      <c r="I63" s="139">
        <v>5</v>
      </c>
      <c r="J63" s="6">
        <v>3.5</v>
      </c>
      <c r="K63" s="7">
        <f t="shared" si="1"/>
        <v>17.5</v>
      </c>
      <c r="L63" s="7">
        <f t="shared" si="2"/>
        <v>1.2250000000000001</v>
      </c>
      <c r="M63" s="20">
        <f t="shared" si="4"/>
        <v>18.73</v>
      </c>
      <c r="N63" s="20">
        <f>SUM(G63+M63)</f>
        <v>123.60000000000001</v>
      </c>
    </row>
    <row r="64" spans="1:14" ht="24" customHeight="1" x14ac:dyDescent="0.4">
      <c r="A64" s="9">
        <v>60</v>
      </c>
      <c r="B64" s="3">
        <v>6020000060</v>
      </c>
      <c r="C64" s="2" t="s">
        <v>212</v>
      </c>
      <c r="D64" s="4" t="s">
        <v>213</v>
      </c>
      <c r="E64" s="4" t="s">
        <v>214</v>
      </c>
      <c r="F64" s="2" t="s">
        <v>18</v>
      </c>
      <c r="G64" s="6">
        <v>0</v>
      </c>
      <c r="H64" s="6">
        <f t="shared" si="0"/>
        <v>0</v>
      </c>
      <c r="I64" s="139">
        <v>79</v>
      </c>
      <c r="J64" s="6">
        <v>3.5</v>
      </c>
      <c r="K64" s="7">
        <f t="shared" si="1"/>
        <v>276.5</v>
      </c>
      <c r="L64" s="7">
        <f t="shared" si="2"/>
        <v>19.355</v>
      </c>
      <c r="M64" s="20">
        <f t="shared" si="4"/>
        <v>295.86</v>
      </c>
      <c r="N64" s="20">
        <f t="shared" si="3"/>
        <v>295.86</v>
      </c>
    </row>
    <row r="65" spans="1:14" ht="24" customHeight="1" x14ac:dyDescent="0.4">
      <c r="A65" s="9">
        <v>61</v>
      </c>
      <c r="B65" s="3">
        <v>6020000061</v>
      </c>
      <c r="C65" s="2" t="s">
        <v>215</v>
      </c>
      <c r="D65" s="4" t="s">
        <v>216</v>
      </c>
      <c r="E65" s="4" t="s">
        <v>217</v>
      </c>
      <c r="F65" s="2" t="s">
        <v>3452</v>
      </c>
      <c r="G65" s="6">
        <v>307.10000000000002</v>
      </c>
      <c r="H65" s="6">
        <f t="shared" si="0"/>
        <v>-20.09065420560745</v>
      </c>
      <c r="I65" s="139">
        <v>19</v>
      </c>
      <c r="J65" s="6">
        <v>3.5</v>
      </c>
      <c r="K65" s="7">
        <f t="shared" si="1"/>
        <v>66.5</v>
      </c>
      <c r="L65" s="7">
        <f t="shared" si="2"/>
        <v>4.6550000000000002</v>
      </c>
      <c r="M65" s="20">
        <f t="shared" si="4"/>
        <v>71.160000000000011</v>
      </c>
      <c r="N65" s="20">
        <f>SUM(G65+M65)</f>
        <v>378.26000000000005</v>
      </c>
    </row>
    <row r="66" spans="1:14" ht="24" customHeight="1" x14ac:dyDescent="0.4">
      <c r="A66" s="9">
        <v>62</v>
      </c>
      <c r="B66" s="3">
        <v>6020000062</v>
      </c>
      <c r="C66" s="2" t="s">
        <v>218</v>
      </c>
      <c r="D66" s="4" t="s">
        <v>219</v>
      </c>
      <c r="E66" s="4" t="s">
        <v>220</v>
      </c>
      <c r="F66" s="2" t="s">
        <v>3449</v>
      </c>
      <c r="G66" s="6">
        <v>887.58</v>
      </c>
      <c r="H66" s="6">
        <f t="shared" si="0"/>
        <v>-58.06598130841121</v>
      </c>
      <c r="I66" s="139">
        <v>31</v>
      </c>
      <c r="J66" s="6">
        <v>3.5</v>
      </c>
      <c r="K66" s="7">
        <f t="shared" si="1"/>
        <v>108.5</v>
      </c>
      <c r="L66" s="7">
        <f t="shared" si="2"/>
        <v>7.5950000000000006</v>
      </c>
      <c r="M66" s="20">
        <f t="shared" si="4"/>
        <v>116.10000000000001</v>
      </c>
      <c r="N66" s="20">
        <f t="shared" si="3"/>
        <v>1003.6800000000001</v>
      </c>
    </row>
    <row r="67" spans="1:14" ht="24" customHeight="1" x14ac:dyDescent="0.4">
      <c r="A67" s="9">
        <v>63</v>
      </c>
      <c r="B67" s="3">
        <v>6020000063</v>
      </c>
      <c r="C67" s="2" t="s">
        <v>221</v>
      </c>
      <c r="D67" s="4" t="s">
        <v>222</v>
      </c>
      <c r="E67" s="4" t="s">
        <v>223</v>
      </c>
      <c r="F67" s="2" t="s">
        <v>3455</v>
      </c>
      <c r="G67" s="6">
        <v>48.69</v>
      </c>
      <c r="H67" s="6">
        <f t="shared" si="0"/>
        <v>-3.1853271028037327</v>
      </c>
      <c r="I67" s="139">
        <v>12</v>
      </c>
      <c r="J67" s="6">
        <v>3.5</v>
      </c>
      <c r="K67" s="7">
        <f t="shared" si="1"/>
        <v>42</v>
      </c>
      <c r="L67" s="7">
        <f t="shared" si="2"/>
        <v>2.9400000000000004</v>
      </c>
      <c r="M67" s="20">
        <f t="shared" si="4"/>
        <v>44.94</v>
      </c>
      <c r="N67" s="20">
        <f>SUM(G67+M67)</f>
        <v>93.63</v>
      </c>
    </row>
    <row r="68" spans="1:14" ht="24" customHeight="1" x14ac:dyDescent="0.4">
      <c r="A68" s="9">
        <v>64</v>
      </c>
      <c r="B68" s="3">
        <v>6020000064</v>
      </c>
      <c r="C68" s="2" t="s">
        <v>224</v>
      </c>
      <c r="D68" s="4" t="s">
        <v>225</v>
      </c>
      <c r="E68" s="4" t="s">
        <v>226</v>
      </c>
      <c r="F68" s="2" t="s">
        <v>3449</v>
      </c>
      <c r="G68" s="6">
        <v>1119.77</v>
      </c>
      <c r="H68" s="6">
        <f t="shared" si="0"/>
        <v>-73.255981308411265</v>
      </c>
      <c r="I68" s="139">
        <v>30</v>
      </c>
      <c r="J68" s="6">
        <v>3.5</v>
      </c>
      <c r="K68" s="7">
        <f t="shared" ref="K68:K130" si="5">SUM(I68*J68)</f>
        <v>105</v>
      </c>
      <c r="L68" s="7">
        <f t="shared" ref="L68:L130" si="6">SUM(K68*7%)</f>
        <v>7.3500000000000005</v>
      </c>
      <c r="M68" s="20">
        <f t="shared" si="4"/>
        <v>112.35</v>
      </c>
      <c r="N68" s="20">
        <f t="shared" ref="N68:N130" si="7">SUM(G68+M68)</f>
        <v>1232.1199999999999</v>
      </c>
    </row>
    <row r="69" spans="1:14" ht="24" customHeight="1" x14ac:dyDescent="0.4">
      <c r="A69" s="9">
        <v>65</v>
      </c>
      <c r="B69" s="3">
        <v>6020000065</v>
      </c>
      <c r="C69" s="2" t="s">
        <v>227</v>
      </c>
      <c r="D69" s="4" t="s">
        <v>228</v>
      </c>
      <c r="E69" s="4" t="s">
        <v>229</v>
      </c>
      <c r="F69" s="2" t="s">
        <v>3449</v>
      </c>
      <c r="G69" s="6">
        <v>644.15</v>
      </c>
      <c r="H69" s="6">
        <f t="shared" si="0"/>
        <v>-42.140654205607461</v>
      </c>
      <c r="I69" s="139">
        <v>20</v>
      </c>
      <c r="J69" s="6">
        <v>3.5</v>
      </c>
      <c r="K69" s="7">
        <f t="shared" si="5"/>
        <v>70</v>
      </c>
      <c r="L69" s="7">
        <f t="shared" si="6"/>
        <v>4.9000000000000004</v>
      </c>
      <c r="M69" s="20">
        <f t="shared" si="4"/>
        <v>74.900000000000006</v>
      </c>
      <c r="N69" s="20">
        <f>SUM(G69+M69)</f>
        <v>719.05</v>
      </c>
    </row>
    <row r="70" spans="1:14" ht="24" customHeight="1" x14ac:dyDescent="0.4">
      <c r="A70" s="9">
        <v>66</v>
      </c>
      <c r="B70" s="3">
        <v>6020000066</v>
      </c>
      <c r="C70" s="2" t="s">
        <v>230</v>
      </c>
      <c r="D70" s="4" t="s">
        <v>231</v>
      </c>
      <c r="E70" s="4" t="s">
        <v>232</v>
      </c>
      <c r="F70" s="2" t="s">
        <v>3452</v>
      </c>
      <c r="G70" s="6">
        <v>1164.71</v>
      </c>
      <c r="H70" s="6">
        <f t="shared" ref="H70:H133" si="8">G70*100/107-G70</f>
        <v>-76.195981308411319</v>
      </c>
      <c r="I70" s="139">
        <v>71</v>
      </c>
      <c r="J70" s="6">
        <v>3.5</v>
      </c>
      <c r="K70" s="7">
        <f t="shared" si="5"/>
        <v>248.5</v>
      </c>
      <c r="L70" s="7">
        <f t="shared" si="6"/>
        <v>17.395000000000003</v>
      </c>
      <c r="M70" s="20">
        <f t="shared" ref="M70:M132" si="9">ROUNDUP(K70+L70,2)</f>
        <v>265.89999999999998</v>
      </c>
      <c r="N70" s="20">
        <f t="shared" si="7"/>
        <v>1430.6100000000001</v>
      </c>
    </row>
    <row r="71" spans="1:14" ht="24" customHeight="1" x14ac:dyDescent="0.4">
      <c r="A71" s="9">
        <v>67</v>
      </c>
      <c r="B71" s="3">
        <v>6020000067</v>
      </c>
      <c r="C71" s="2" t="s">
        <v>233</v>
      </c>
      <c r="D71" s="4" t="s">
        <v>231</v>
      </c>
      <c r="E71" s="4" t="s">
        <v>234</v>
      </c>
      <c r="F71" s="2" t="s">
        <v>3449</v>
      </c>
      <c r="G71" s="6">
        <v>973.71</v>
      </c>
      <c r="H71" s="6">
        <f t="shared" si="8"/>
        <v>-63.70065420560752</v>
      </c>
      <c r="I71" s="139">
        <v>28</v>
      </c>
      <c r="J71" s="6">
        <v>3.5</v>
      </c>
      <c r="K71" s="7">
        <f t="shared" si="5"/>
        <v>98</v>
      </c>
      <c r="L71" s="7">
        <f t="shared" si="6"/>
        <v>6.86</v>
      </c>
      <c r="M71" s="20">
        <f t="shared" si="9"/>
        <v>104.86</v>
      </c>
      <c r="N71" s="20">
        <f>SUM(G71+M71)</f>
        <v>1078.57</v>
      </c>
    </row>
    <row r="72" spans="1:14" ht="24" customHeight="1" x14ac:dyDescent="0.4">
      <c r="A72" s="9">
        <v>68</v>
      </c>
      <c r="B72" s="3">
        <v>6020000068</v>
      </c>
      <c r="C72" s="2" t="s">
        <v>235</v>
      </c>
      <c r="D72" s="4" t="s">
        <v>236</v>
      </c>
      <c r="E72" s="4" t="s">
        <v>237</v>
      </c>
      <c r="F72" s="2" t="s">
        <v>3449</v>
      </c>
      <c r="G72" s="6">
        <v>1097.3</v>
      </c>
      <c r="H72" s="6">
        <f t="shared" si="8"/>
        <v>-71.785981308411237</v>
      </c>
      <c r="I72" s="139">
        <v>27</v>
      </c>
      <c r="J72" s="6">
        <v>3.5</v>
      </c>
      <c r="K72" s="7">
        <f t="shared" si="5"/>
        <v>94.5</v>
      </c>
      <c r="L72" s="7">
        <f t="shared" si="6"/>
        <v>6.6150000000000002</v>
      </c>
      <c r="M72" s="20">
        <f t="shared" si="9"/>
        <v>101.12</v>
      </c>
      <c r="N72" s="20">
        <f t="shared" si="7"/>
        <v>1198.42</v>
      </c>
    </row>
    <row r="73" spans="1:14" ht="24" customHeight="1" x14ac:dyDescent="0.4">
      <c r="A73" s="9">
        <v>69</v>
      </c>
      <c r="B73" s="3">
        <v>6020000069</v>
      </c>
      <c r="C73" s="2" t="s">
        <v>238</v>
      </c>
      <c r="D73" s="4" t="s">
        <v>239</v>
      </c>
      <c r="E73" s="4" t="s">
        <v>240</v>
      </c>
      <c r="F73" s="2" t="s">
        <v>3449</v>
      </c>
      <c r="G73" s="6">
        <v>1097.3</v>
      </c>
      <c r="H73" s="6">
        <f t="shared" si="8"/>
        <v>-71.785981308411237</v>
      </c>
      <c r="I73" s="139">
        <v>49</v>
      </c>
      <c r="J73" s="6">
        <v>3.5</v>
      </c>
      <c r="K73" s="7">
        <f t="shared" si="5"/>
        <v>171.5</v>
      </c>
      <c r="L73" s="7">
        <f t="shared" si="6"/>
        <v>12.005000000000001</v>
      </c>
      <c r="M73" s="20">
        <f t="shared" si="9"/>
        <v>183.51</v>
      </c>
      <c r="N73" s="20">
        <f>SUM(G73+M73)</f>
        <v>1280.81</v>
      </c>
    </row>
    <row r="74" spans="1:14" ht="24" customHeight="1" x14ac:dyDescent="0.4">
      <c r="A74" s="9">
        <v>70</v>
      </c>
      <c r="B74" s="3">
        <v>6020000070</v>
      </c>
      <c r="C74" s="2" t="s">
        <v>241</v>
      </c>
      <c r="D74" s="4" t="s">
        <v>79</v>
      </c>
      <c r="E74" s="4" t="s">
        <v>240</v>
      </c>
      <c r="F74" s="2" t="s">
        <v>3437</v>
      </c>
      <c r="G74" s="6">
        <v>7.5</v>
      </c>
      <c r="H74" s="6">
        <f t="shared" si="8"/>
        <v>-0.49065420560747697</v>
      </c>
      <c r="I74" s="139">
        <v>0</v>
      </c>
      <c r="J74" s="6">
        <v>3.5</v>
      </c>
      <c r="K74" s="7">
        <f t="shared" si="5"/>
        <v>0</v>
      </c>
      <c r="L74" s="7">
        <f t="shared" si="6"/>
        <v>0</v>
      </c>
      <c r="M74" s="20">
        <f t="shared" si="9"/>
        <v>0</v>
      </c>
      <c r="N74" s="20">
        <f t="shared" si="7"/>
        <v>7.5</v>
      </c>
    </row>
    <row r="75" spans="1:14" ht="24" customHeight="1" x14ac:dyDescent="0.4">
      <c r="A75" s="9">
        <v>71</v>
      </c>
      <c r="B75" s="3">
        <v>6020000071</v>
      </c>
      <c r="C75" s="2" t="s">
        <v>242</v>
      </c>
      <c r="D75" s="4" t="s">
        <v>243</v>
      </c>
      <c r="E75" s="4" t="s">
        <v>244</v>
      </c>
      <c r="F75" s="2" t="s">
        <v>18</v>
      </c>
      <c r="G75" s="6">
        <v>0</v>
      </c>
      <c r="H75" s="6">
        <f t="shared" si="8"/>
        <v>0</v>
      </c>
      <c r="I75" s="139">
        <v>37</v>
      </c>
      <c r="J75" s="6">
        <v>3.5</v>
      </c>
      <c r="K75" s="7">
        <f t="shared" si="5"/>
        <v>129.5</v>
      </c>
      <c r="L75" s="7">
        <f t="shared" si="6"/>
        <v>9.0650000000000013</v>
      </c>
      <c r="M75" s="20">
        <f t="shared" si="9"/>
        <v>138.57</v>
      </c>
      <c r="N75" s="20">
        <f>SUM(G75+M75)</f>
        <v>138.57</v>
      </c>
    </row>
    <row r="76" spans="1:14" ht="24" customHeight="1" x14ac:dyDescent="0.4">
      <c r="A76" s="9">
        <v>72</v>
      </c>
      <c r="B76" s="3">
        <v>6020000072</v>
      </c>
      <c r="C76" s="2" t="s">
        <v>245</v>
      </c>
      <c r="D76" s="4" t="s">
        <v>246</v>
      </c>
      <c r="E76" s="4" t="s">
        <v>247</v>
      </c>
      <c r="F76" s="2" t="s">
        <v>3449</v>
      </c>
      <c r="G76" s="6">
        <v>1104.79</v>
      </c>
      <c r="H76" s="6">
        <f t="shared" si="8"/>
        <v>-72.275981308411247</v>
      </c>
      <c r="I76" s="139">
        <v>34</v>
      </c>
      <c r="J76" s="6">
        <v>3.5</v>
      </c>
      <c r="K76" s="7">
        <f t="shared" si="5"/>
        <v>119</v>
      </c>
      <c r="L76" s="7">
        <f t="shared" si="6"/>
        <v>8.33</v>
      </c>
      <c r="M76" s="20">
        <f t="shared" si="9"/>
        <v>127.33</v>
      </c>
      <c r="N76" s="20">
        <f t="shared" si="7"/>
        <v>1232.1199999999999</v>
      </c>
    </row>
    <row r="77" spans="1:14" ht="24" customHeight="1" x14ac:dyDescent="0.4">
      <c r="A77" s="9">
        <v>73</v>
      </c>
      <c r="B77" s="3">
        <v>6020000073</v>
      </c>
      <c r="C77" s="2" t="s">
        <v>248</v>
      </c>
      <c r="D77" s="4" t="s">
        <v>249</v>
      </c>
      <c r="E77" s="4" t="s">
        <v>250</v>
      </c>
      <c r="F77" s="2" t="s">
        <v>18</v>
      </c>
      <c r="G77" s="6">
        <v>0</v>
      </c>
      <c r="H77" s="6">
        <f t="shared" si="8"/>
        <v>0</v>
      </c>
      <c r="I77" s="139">
        <v>52</v>
      </c>
      <c r="J77" s="6">
        <v>3.5</v>
      </c>
      <c r="K77" s="7">
        <f t="shared" si="5"/>
        <v>182</v>
      </c>
      <c r="L77" s="7">
        <f t="shared" si="6"/>
        <v>12.740000000000002</v>
      </c>
      <c r="M77" s="20">
        <f t="shared" si="9"/>
        <v>194.74</v>
      </c>
      <c r="N77" s="20">
        <f>SUM(G77+M77)</f>
        <v>194.74</v>
      </c>
    </row>
    <row r="78" spans="1:14" ht="24" customHeight="1" x14ac:dyDescent="0.4">
      <c r="A78" s="9">
        <v>74</v>
      </c>
      <c r="B78" s="3">
        <v>6020000074</v>
      </c>
      <c r="C78" s="2" t="s">
        <v>251</v>
      </c>
      <c r="D78" s="4" t="s">
        <v>252</v>
      </c>
      <c r="E78" s="4" t="s">
        <v>253</v>
      </c>
      <c r="F78" s="2" t="s">
        <v>3455</v>
      </c>
      <c r="G78" s="6">
        <v>11.24</v>
      </c>
      <c r="H78" s="6">
        <f t="shared" si="8"/>
        <v>-0.7353271028037387</v>
      </c>
      <c r="I78" s="139">
        <v>3</v>
      </c>
      <c r="J78" s="6">
        <v>3.5</v>
      </c>
      <c r="K78" s="7">
        <f t="shared" si="5"/>
        <v>10.5</v>
      </c>
      <c r="L78" s="7">
        <f t="shared" si="6"/>
        <v>0.7350000000000001</v>
      </c>
      <c r="M78" s="20">
        <f t="shared" si="9"/>
        <v>11.24</v>
      </c>
      <c r="N78" s="20">
        <f t="shared" si="7"/>
        <v>22.48</v>
      </c>
    </row>
    <row r="79" spans="1:14" ht="24" customHeight="1" x14ac:dyDescent="0.4">
      <c r="A79" s="9">
        <v>75</v>
      </c>
      <c r="B79" s="3">
        <v>6020000075</v>
      </c>
      <c r="C79" s="2" t="s">
        <v>254</v>
      </c>
      <c r="D79" s="4" t="s">
        <v>255</v>
      </c>
      <c r="E79" s="4" t="s">
        <v>256</v>
      </c>
      <c r="F79" s="2" t="s">
        <v>3449</v>
      </c>
      <c r="G79" s="6">
        <v>1557.94</v>
      </c>
      <c r="H79" s="6">
        <f t="shared" si="8"/>
        <v>-101.92130841121502</v>
      </c>
      <c r="I79" s="139">
        <v>62</v>
      </c>
      <c r="J79" s="6">
        <v>3.5</v>
      </c>
      <c r="K79" s="7">
        <f t="shared" si="5"/>
        <v>217</v>
      </c>
      <c r="L79" s="7">
        <f t="shared" si="6"/>
        <v>15.190000000000001</v>
      </c>
      <c r="M79" s="20">
        <f t="shared" si="9"/>
        <v>232.19</v>
      </c>
      <c r="N79" s="20">
        <f>SUM(G79+M79)</f>
        <v>1790.13</v>
      </c>
    </row>
    <row r="80" spans="1:14" ht="24" customHeight="1" x14ac:dyDescent="0.4">
      <c r="A80" s="9">
        <v>76</v>
      </c>
      <c r="B80" s="3">
        <v>6020000076</v>
      </c>
      <c r="C80" s="2" t="s">
        <v>257</v>
      </c>
      <c r="D80" s="4" t="s">
        <v>258</v>
      </c>
      <c r="E80" s="4" t="s">
        <v>259</v>
      </c>
      <c r="F80" s="2" t="s">
        <v>3449</v>
      </c>
      <c r="G80" s="6">
        <v>370.77</v>
      </c>
      <c r="H80" s="6">
        <f t="shared" si="8"/>
        <v>-24.255981308411208</v>
      </c>
      <c r="I80" s="139">
        <v>10</v>
      </c>
      <c r="J80" s="6">
        <v>3.5</v>
      </c>
      <c r="K80" s="7">
        <f t="shared" si="5"/>
        <v>35</v>
      </c>
      <c r="L80" s="7">
        <f t="shared" si="6"/>
        <v>2.4500000000000002</v>
      </c>
      <c r="M80" s="20">
        <f t="shared" si="9"/>
        <v>37.450000000000003</v>
      </c>
      <c r="N80" s="20">
        <f t="shared" si="7"/>
        <v>408.21999999999997</v>
      </c>
    </row>
    <row r="81" spans="1:14" ht="24" customHeight="1" x14ac:dyDescent="0.4">
      <c r="A81" s="9">
        <v>77</v>
      </c>
      <c r="B81" s="3">
        <v>6020000077</v>
      </c>
      <c r="C81" s="2" t="s">
        <v>260</v>
      </c>
      <c r="D81" s="4" t="s">
        <v>261</v>
      </c>
      <c r="E81" s="4" t="s">
        <v>262</v>
      </c>
      <c r="F81" s="2" t="s">
        <v>3449</v>
      </c>
      <c r="G81" s="6">
        <v>3363.01</v>
      </c>
      <c r="H81" s="6">
        <f t="shared" si="8"/>
        <v>-220.01000000000022</v>
      </c>
      <c r="I81" s="139">
        <v>175</v>
      </c>
      <c r="J81" s="6">
        <v>3.5</v>
      </c>
      <c r="K81" s="7">
        <f t="shared" si="5"/>
        <v>612.5</v>
      </c>
      <c r="L81" s="7">
        <f t="shared" si="6"/>
        <v>42.875000000000007</v>
      </c>
      <c r="M81" s="20">
        <f t="shared" si="9"/>
        <v>655.38</v>
      </c>
      <c r="N81" s="20">
        <f>SUM(G81+M81)</f>
        <v>4018.3900000000003</v>
      </c>
    </row>
    <row r="82" spans="1:14" ht="24" customHeight="1" x14ac:dyDescent="0.4">
      <c r="A82" s="9">
        <v>78</v>
      </c>
      <c r="B82" s="3">
        <v>6020000078</v>
      </c>
      <c r="C82" s="2" t="s">
        <v>263</v>
      </c>
      <c r="D82" s="4" t="s">
        <v>264</v>
      </c>
      <c r="E82" s="4" t="s">
        <v>262</v>
      </c>
      <c r="F82" s="2" t="s">
        <v>3449</v>
      </c>
      <c r="G82" s="6">
        <v>1325.76</v>
      </c>
      <c r="H82" s="6">
        <f t="shared" si="8"/>
        <v>-86.731962616822329</v>
      </c>
      <c r="I82" s="139">
        <v>66</v>
      </c>
      <c r="J82" s="6">
        <v>3.5</v>
      </c>
      <c r="K82" s="7">
        <f t="shared" si="5"/>
        <v>231</v>
      </c>
      <c r="L82" s="7">
        <f t="shared" si="6"/>
        <v>16.170000000000002</v>
      </c>
      <c r="M82" s="20">
        <f t="shared" si="9"/>
        <v>247.17</v>
      </c>
      <c r="N82" s="20">
        <f t="shared" si="7"/>
        <v>1572.93</v>
      </c>
    </row>
    <row r="83" spans="1:14" ht="24" customHeight="1" x14ac:dyDescent="0.4">
      <c r="A83" s="9">
        <v>79</v>
      </c>
      <c r="B83" s="3">
        <v>6020000079</v>
      </c>
      <c r="C83" s="2" t="s">
        <v>265</v>
      </c>
      <c r="D83" s="4" t="s">
        <v>266</v>
      </c>
      <c r="E83" s="4" t="s">
        <v>262</v>
      </c>
      <c r="F83" s="2" t="s">
        <v>18</v>
      </c>
      <c r="G83" s="6">
        <v>0</v>
      </c>
      <c r="H83" s="6">
        <f t="shared" si="8"/>
        <v>0</v>
      </c>
      <c r="I83" s="139">
        <v>17</v>
      </c>
      <c r="J83" s="6">
        <v>3.5</v>
      </c>
      <c r="K83" s="7">
        <f t="shared" si="5"/>
        <v>59.5</v>
      </c>
      <c r="L83" s="7">
        <f t="shared" si="6"/>
        <v>4.165</v>
      </c>
      <c r="M83" s="20">
        <f t="shared" si="9"/>
        <v>63.669999999999995</v>
      </c>
      <c r="N83" s="20">
        <f>SUM(G83+M83)</f>
        <v>63.669999999999995</v>
      </c>
    </row>
    <row r="84" spans="1:14" ht="24" customHeight="1" x14ac:dyDescent="0.4">
      <c r="A84" s="9">
        <v>80</v>
      </c>
      <c r="B84" s="3">
        <v>6020000080</v>
      </c>
      <c r="C84" s="2" t="s">
        <v>267</v>
      </c>
      <c r="D84" s="4" t="s">
        <v>266</v>
      </c>
      <c r="E84" s="4" t="s">
        <v>268</v>
      </c>
      <c r="F84" s="2" t="s">
        <v>18</v>
      </c>
      <c r="G84" s="6">
        <v>0</v>
      </c>
      <c r="H84" s="6">
        <f t="shared" si="8"/>
        <v>0</v>
      </c>
      <c r="I84" s="139">
        <v>43</v>
      </c>
      <c r="J84" s="6">
        <v>3.5</v>
      </c>
      <c r="K84" s="7">
        <f t="shared" si="5"/>
        <v>150.5</v>
      </c>
      <c r="L84" s="7">
        <f t="shared" si="6"/>
        <v>10.535</v>
      </c>
      <c r="M84" s="20">
        <f t="shared" si="9"/>
        <v>161.04</v>
      </c>
      <c r="N84" s="20">
        <f t="shared" si="7"/>
        <v>161.04</v>
      </c>
    </row>
    <row r="85" spans="1:14" ht="24" customHeight="1" x14ac:dyDescent="0.4">
      <c r="A85" s="9">
        <v>81</v>
      </c>
      <c r="B85" s="3">
        <v>6020000081</v>
      </c>
      <c r="C85" s="2" t="s">
        <v>269</v>
      </c>
      <c r="D85" s="4" t="s">
        <v>270</v>
      </c>
      <c r="E85" s="4" t="s">
        <v>271</v>
      </c>
      <c r="F85" s="2" t="s">
        <v>3449</v>
      </c>
      <c r="G85" s="6">
        <v>1786.38</v>
      </c>
      <c r="H85" s="6">
        <f t="shared" si="8"/>
        <v>-116.86598130841139</v>
      </c>
      <c r="I85" s="139">
        <v>64</v>
      </c>
      <c r="J85" s="6">
        <v>3.5</v>
      </c>
      <c r="K85" s="7">
        <f t="shared" si="5"/>
        <v>224</v>
      </c>
      <c r="L85" s="7">
        <f t="shared" si="6"/>
        <v>15.680000000000001</v>
      </c>
      <c r="M85" s="20">
        <f t="shared" si="9"/>
        <v>239.68</v>
      </c>
      <c r="N85" s="20">
        <f>SUM(G85+M85)</f>
        <v>2026.0600000000002</v>
      </c>
    </row>
    <row r="86" spans="1:14" ht="24" customHeight="1" x14ac:dyDescent="0.4">
      <c r="A86" s="9">
        <v>82</v>
      </c>
      <c r="B86" s="3">
        <v>6020000082</v>
      </c>
      <c r="C86" s="2" t="s">
        <v>272</v>
      </c>
      <c r="D86" s="4" t="s">
        <v>273</v>
      </c>
      <c r="E86" s="4" t="s">
        <v>271</v>
      </c>
      <c r="F86" s="2" t="s">
        <v>3449</v>
      </c>
      <c r="G86" s="6">
        <v>363.27</v>
      </c>
      <c r="H86" s="6">
        <f t="shared" si="8"/>
        <v>-23.765327102803724</v>
      </c>
      <c r="I86" s="139">
        <v>13</v>
      </c>
      <c r="J86" s="6">
        <v>3.5</v>
      </c>
      <c r="K86" s="7">
        <f t="shared" si="5"/>
        <v>45.5</v>
      </c>
      <c r="L86" s="7">
        <f t="shared" si="6"/>
        <v>3.1850000000000005</v>
      </c>
      <c r="M86" s="20">
        <f t="shared" si="9"/>
        <v>48.69</v>
      </c>
      <c r="N86" s="20">
        <f t="shared" si="7"/>
        <v>411.96</v>
      </c>
    </row>
    <row r="87" spans="1:14" ht="24" customHeight="1" x14ac:dyDescent="0.4">
      <c r="A87" s="9">
        <v>83</v>
      </c>
      <c r="B87" s="3">
        <v>6020000083</v>
      </c>
      <c r="C87" s="2" t="s">
        <v>274</v>
      </c>
      <c r="D87" s="4" t="s">
        <v>275</v>
      </c>
      <c r="E87" s="4" t="s">
        <v>276</v>
      </c>
      <c r="F87" s="2" t="s">
        <v>3449</v>
      </c>
      <c r="G87" s="6">
        <v>1224.6300000000001</v>
      </c>
      <c r="H87" s="6">
        <f t="shared" si="8"/>
        <v>-80.115981308411165</v>
      </c>
      <c r="I87" s="139">
        <v>48</v>
      </c>
      <c r="J87" s="6">
        <v>3.5</v>
      </c>
      <c r="K87" s="7">
        <f t="shared" si="5"/>
        <v>168</v>
      </c>
      <c r="L87" s="7">
        <f t="shared" si="6"/>
        <v>11.760000000000002</v>
      </c>
      <c r="M87" s="20">
        <f t="shared" si="9"/>
        <v>179.76</v>
      </c>
      <c r="N87" s="20">
        <f>SUM(G87+M87)</f>
        <v>1404.39</v>
      </c>
    </row>
    <row r="88" spans="1:14" ht="24" customHeight="1" x14ac:dyDescent="0.4">
      <c r="A88" s="9">
        <v>84</v>
      </c>
      <c r="B88" s="3">
        <v>6020000084</v>
      </c>
      <c r="C88" s="2" t="s">
        <v>277</v>
      </c>
      <c r="D88" s="4" t="s">
        <v>278</v>
      </c>
      <c r="E88" s="4" t="s">
        <v>279</v>
      </c>
      <c r="F88" s="2" t="s">
        <v>3449</v>
      </c>
      <c r="G88" s="6">
        <v>453.17</v>
      </c>
      <c r="H88" s="6">
        <f t="shared" si="8"/>
        <v>-29.646635514018726</v>
      </c>
      <c r="I88" s="139">
        <v>21</v>
      </c>
      <c r="J88" s="6">
        <v>3.5</v>
      </c>
      <c r="K88" s="7">
        <f t="shared" si="5"/>
        <v>73.5</v>
      </c>
      <c r="L88" s="7">
        <f t="shared" si="6"/>
        <v>5.1450000000000005</v>
      </c>
      <c r="M88" s="20">
        <f t="shared" si="9"/>
        <v>78.650000000000006</v>
      </c>
      <c r="N88" s="20">
        <f t="shared" si="7"/>
        <v>531.82000000000005</v>
      </c>
    </row>
    <row r="89" spans="1:14" ht="24" customHeight="1" x14ac:dyDescent="0.4">
      <c r="A89" s="9">
        <v>85</v>
      </c>
      <c r="B89" s="3">
        <v>6020000085</v>
      </c>
      <c r="C89" s="38" t="s">
        <v>280</v>
      </c>
      <c r="D89" s="4" t="s">
        <v>281</v>
      </c>
      <c r="E89" s="4" t="s">
        <v>282</v>
      </c>
      <c r="F89" s="2" t="s">
        <v>18</v>
      </c>
      <c r="G89" s="6">
        <v>0</v>
      </c>
      <c r="H89" s="6">
        <f t="shared" si="8"/>
        <v>0</v>
      </c>
      <c r="I89" s="139">
        <v>121</v>
      </c>
      <c r="J89" s="6">
        <v>3.5</v>
      </c>
      <c r="K89" s="7">
        <f t="shared" si="5"/>
        <v>423.5</v>
      </c>
      <c r="L89" s="7">
        <f t="shared" si="6"/>
        <v>29.645000000000003</v>
      </c>
      <c r="M89" s="20">
        <f t="shared" si="9"/>
        <v>453.15</v>
      </c>
      <c r="N89" s="20">
        <f>SUM(G89+M89)</f>
        <v>453.15</v>
      </c>
    </row>
    <row r="90" spans="1:14" ht="24" customHeight="1" x14ac:dyDescent="0.4">
      <c r="A90" s="9">
        <v>86</v>
      </c>
      <c r="B90" s="3">
        <v>6020000086</v>
      </c>
      <c r="C90" s="2" t="s">
        <v>283</v>
      </c>
      <c r="D90" s="4" t="s">
        <v>284</v>
      </c>
      <c r="E90" s="4" t="s">
        <v>282</v>
      </c>
      <c r="F90" s="2" t="s">
        <v>3449</v>
      </c>
      <c r="G90" s="6">
        <v>2127.17</v>
      </c>
      <c r="H90" s="6">
        <f t="shared" si="8"/>
        <v>-139.16065420560744</v>
      </c>
      <c r="I90" s="139">
        <v>69</v>
      </c>
      <c r="J90" s="6">
        <v>3.5</v>
      </c>
      <c r="K90" s="7">
        <f t="shared" si="5"/>
        <v>241.5</v>
      </c>
      <c r="L90" s="7">
        <f t="shared" si="6"/>
        <v>16.905000000000001</v>
      </c>
      <c r="M90" s="20">
        <f t="shared" si="9"/>
        <v>258.40999999999997</v>
      </c>
      <c r="N90" s="20">
        <f t="shared" si="7"/>
        <v>2385.58</v>
      </c>
    </row>
    <row r="91" spans="1:14" ht="24" customHeight="1" x14ac:dyDescent="0.4">
      <c r="A91" s="9">
        <v>87</v>
      </c>
      <c r="B91" s="3">
        <v>6020000087</v>
      </c>
      <c r="C91" s="2" t="s">
        <v>285</v>
      </c>
      <c r="D91" s="4" t="s">
        <v>286</v>
      </c>
      <c r="E91" s="4" t="s">
        <v>287</v>
      </c>
      <c r="F91" s="2" t="s">
        <v>3456</v>
      </c>
      <c r="G91" s="6">
        <v>41.21</v>
      </c>
      <c r="H91" s="6">
        <f t="shared" si="8"/>
        <v>-2.6959813084112128</v>
      </c>
      <c r="I91" s="139">
        <v>2</v>
      </c>
      <c r="J91" s="6">
        <v>3.5</v>
      </c>
      <c r="K91" s="7">
        <f t="shared" si="5"/>
        <v>7</v>
      </c>
      <c r="L91" s="7">
        <f t="shared" si="6"/>
        <v>0.49000000000000005</v>
      </c>
      <c r="M91" s="20">
        <f t="shared" si="9"/>
        <v>7.49</v>
      </c>
      <c r="N91" s="20">
        <f>SUM(G91+M91)</f>
        <v>48.7</v>
      </c>
    </row>
    <row r="92" spans="1:14" ht="24" customHeight="1" x14ac:dyDescent="0.4">
      <c r="A92" s="9">
        <v>88</v>
      </c>
      <c r="B92" s="3">
        <v>6020000088</v>
      </c>
      <c r="C92" s="2" t="s">
        <v>288</v>
      </c>
      <c r="D92" s="4" t="s">
        <v>289</v>
      </c>
      <c r="E92" s="4" t="s">
        <v>290</v>
      </c>
      <c r="F92" s="2" t="s">
        <v>18</v>
      </c>
      <c r="G92" s="6">
        <v>0</v>
      </c>
      <c r="H92" s="6">
        <f t="shared" si="8"/>
        <v>0</v>
      </c>
      <c r="I92" s="139">
        <v>41</v>
      </c>
      <c r="J92" s="6">
        <v>3.5</v>
      </c>
      <c r="K92" s="7">
        <f t="shared" si="5"/>
        <v>143.5</v>
      </c>
      <c r="L92" s="7">
        <f t="shared" si="6"/>
        <v>10.045000000000002</v>
      </c>
      <c r="M92" s="20">
        <f t="shared" si="9"/>
        <v>153.54999999999998</v>
      </c>
      <c r="N92" s="20">
        <f t="shared" si="7"/>
        <v>153.54999999999998</v>
      </c>
    </row>
    <row r="93" spans="1:14" ht="24" customHeight="1" x14ac:dyDescent="0.4">
      <c r="A93" s="9">
        <v>89</v>
      </c>
      <c r="B93" s="3">
        <v>6020000089</v>
      </c>
      <c r="C93" s="2" t="s">
        <v>291</v>
      </c>
      <c r="D93" s="4" t="s">
        <v>292</v>
      </c>
      <c r="E93" s="4" t="s">
        <v>293</v>
      </c>
      <c r="F93" s="2" t="s">
        <v>18</v>
      </c>
      <c r="G93" s="6">
        <v>0</v>
      </c>
      <c r="H93" s="6">
        <f t="shared" si="8"/>
        <v>0</v>
      </c>
      <c r="I93" s="139">
        <v>3</v>
      </c>
      <c r="J93" s="6">
        <v>3.5</v>
      </c>
      <c r="K93" s="7">
        <f t="shared" si="5"/>
        <v>10.5</v>
      </c>
      <c r="L93" s="7">
        <f t="shared" si="6"/>
        <v>0.7350000000000001</v>
      </c>
      <c r="M93" s="20">
        <f t="shared" si="9"/>
        <v>11.24</v>
      </c>
      <c r="N93" s="20">
        <f>SUM(G93+M93)</f>
        <v>11.24</v>
      </c>
    </row>
    <row r="94" spans="1:14" ht="24" customHeight="1" x14ac:dyDescent="0.4">
      <c r="A94" s="9">
        <v>90</v>
      </c>
      <c r="B94" s="3">
        <v>6020000090</v>
      </c>
      <c r="C94" s="2" t="s">
        <v>294</v>
      </c>
      <c r="D94" s="4" t="s">
        <v>295</v>
      </c>
      <c r="E94" s="4" t="s">
        <v>296</v>
      </c>
      <c r="F94" s="2" t="s">
        <v>3449</v>
      </c>
      <c r="G94" s="6">
        <v>2423.0300000000002</v>
      </c>
      <c r="H94" s="6">
        <f t="shared" si="8"/>
        <v>-158.51598130841103</v>
      </c>
      <c r="I94" s="139">
        <v>123</v>
      </c>
      <c r="J94" s="6">
        <v>3.5</v>
      </c>
      <c r="K94" s="7">
        <f t="shared" si="5"/>
        <v>430.5</v>
      </c>
      <c r="L94" s="7">
        <f t="shared" si="6"/>
        <v>30.135000000000002</v>
      </c>
      <c r="M94" s="20">
        <f t="shared" si="9"/>
        <v>460.64</v>
      </c>
      <c r="N94" s="20">
        <f t="shared" si="7"/>
        <v>2883.67</v>
      </c>
    </row>
    <row r="95" spans="1:14" ht="24" customHeight="1" x14ac:dyDescent="0.4">
      <c r="A95" s="9">
        <v>91</v>
      </c>
      <c r="B95" s="3">
        <v>6020000091</v>
      </c>
      <c r="C95" s="2" t="s">
        <v>297</v>
      </c>
      <c r="D95" s="4" t="s">
        <v>298</v>
      </c>
      <c r="E95" s="4" t="s">
        <v>299</v>
      </c>
      <c r="F95" s="2" t="s">
        <v>18</v>
      </c>
      <c r="G95" s="6">
        <v>0</v>
      </c>
      <c r="H95" s="6">
        <f t="shared" si="8"/>
        <v>0</v>
      </c>
      <c r="I95" s="139">
        <v>13</v>
      </c>
      <c r="J95" s="6">
        <v>3.5</v>
      </c>
      <c r="K95" s="7">
        <f t="shared" si="5"/>
        <v>45.5</v>
      </c>
      <c r="L95" s="7">
        <f t="shared" si="6"/>
        <v>3.1850000000000005</v>
      </c>
      <c r="M95" s="20">
        <f t="shared" si="9"/>
        <v>48.69</v>
      </c>
      <c r="N95" s="20">
        <f>SUM(G95+M95)</f>
        <v>48.69</v>
      </c>
    </row>
    <row r="96" spans="1:14" ht="24" customHeight="1" x14ac:dyDescent="0.4">
      <c r="A96" s="9">
        <v>92</v>
      </c>
      <c r="B96" s="3">
        <v>6020000092</v>
      </c>
      <c r="C96" s="2" t="s">
        <v>300</v>
      </c>
      <c r="D96" s="4" t="s">
        <v>301</v>
      </c>
      <c r="E96" s="4" t="s">
        <v>302</v>
      </c>
      <c r="F96" s="2" t="s">
        <v>3455</v>
      </c>
      <c r="G96" s="6">
        <v>292.11</v>
      </c>
      <c r="H96" s="6">
        <f t="shared" si="8"/>
        <v>-19.110000000000014</v>
      </c>
      <c r="I96" s="139">
        <v>85</v>
      </c>
      <c r="J96" s="6">
        <v>3.5</v>
      </c>
      <c r="K96" s="7">
        <f t="shared" si="5"/>
        <v>297.5</v>
      </c>
      <c r="L96" s="7">
        <f t="shared" si="6"/>
        <v>20.825000000000003</v>
      </c>
      <c r="M96" s="20">
        <f t="shared" si="9"/>
        <v>318.33</v>
      </c>
      <c r="N96" s="20">
        <f t="shared" si="7"/>
        <v>610.44000000000005</v>
      </c>
    </row>
    <row r="97" spans="1:14" ht="24" customHeight="1" x14ac:dyDescent="0.4">
      <c r="A97" s="9">
        <v>93</v>
      </c>
      <c r="B97" s="3">
        <v>6020000093</v>
      </c>
      <c r="C97" s="2" t="s">
        <v>303</v>
      </c>
      <c r="D97" s="4" t="s">
        <v>301</v>
      </c>
      <c r="E97" s="4" t="s">
        <v>302</v>
      </c>
      <c r="F97" s="2" t="s">
        <v>3455</v>
      </c>
      <c r="G97" s="6">
        <v>7.49</v>
      </c>
      <c r="H97" s="6">
        <f t="shared" si="8"/>
        <v>-0.49000000000000021</v>
      </c>
      <c r="I97" s="139">
        <v>4</v>
      </c>
      <c r="J97" s="6">
        <v>3.5</v>
      </c>
      <c r="K97" s="7">
        <f t="shared" si="5"/>
        <v>14</v>
      </c>
      <c r="L97" s="7">
        <f t="shared" si="6"/>
        <v>0.98000000000000009</v>
      </c>
      <c r="M97" s="20">
        <f t="shared" si="9"/>
        <v>14.98</v>
      </c>
      <c r="N97" s="20">
        <f>SUM(G97+M97)</f>
        <v>22.47</v>
      </c>
    </row>
    <row r="98" spans="1:14" ht="24" customHeight="1" x14ac:dyDescent="0.4">
      <c r="A98" s="9">
        <v>94</v>
      </c>
      <c r="B98" s="3">
        <v>6020000094</v>
      </c>
      <c r="C98" s="2" t="s">
        <v>304</v>
      </c>
      <c r="D98" s="4" t="s">
        <v>305</v>
      </c>
      <c r="E98" s="4" t="s">
        <v>306</v>
      </c>
      <c r="F98" s="2" t="s">
        <v>3449</v>
      </c>
      <c r="G98" s="6">
        <v>880.1</v>
      </c>
      <c r="H98" s="6">
        <f t="shared" si="8"/>
        <v>-57.576635514018676</v>
      </c>
      <c r="I98" s="139">
        <v>38</v>
      </c>
      <c r="J98" s="6">
        <v>3.5</v>
      </c>
      <c r="K98" s="7">
        <f t="shared" si="5"/>
        <v>133</v>
      </c>
      <c r="L98" s="7">
        <f t="shared" si="6"/>
        <v>9.31</v>
      </c>
      <c r="M98" s="20">
        <f t="shared" si="9"/>
        <v>142.31</v>
      </c>
      <c r="N98" s="20">
        <f t="shared" si="7"/>
        <v>1022.4100000000001</v>
      </c>
    </row>
    <row r="99" spans="1:14" ht="24" customHeight="1" x14ac:dyDescent="0.4">
      <c r="A99" s="9">
        <v>95</v>
      </c>
      <c r="B99" s="3">
        <v>6020000095</v>
      </c>
      <c r="C99" s="2" t="s">
        <v>307</v>
      </c>
      <c r="D99" s="4" t="s">
        <v>308</v>
      </c>
      <c r="E99" s="4" t="s">
        <v>306</v>
      </c>
      <c r="F99" s="2" t="s">
        <v>18</v>
      </c>
      <c r="G99" s="6">
        <v>0</v>
      </c>
      <c r="H99" s="6">
        <f t="shared" si="8"/>
        <v>0</v>
      </c>
      <c r="I99" s="139">
        <v>3</v>
      </c>
      <c r="J99" s="6">
        <v>3.5</v>
      </c>
      <c r="K99" s="7">
        <f t="shared" si="5"/>
        <v>10.5</v>
      </c>
      <c r="L99" s="7">
        <f t="shared" si="6"/>
        <v>0.7350000000000001</v>
      </c>
      <c r="M99" s="20">
        <f t="shared" si="9"/>
        <v>11.24</v>
      </c>
      <c r="N99" s="20">
        <f>SUM(G99+M99)</f>
        <v>11.24</v>
      </c>
    </row>
    <row r="100" spans="1:14" ht="24" customHeight="1" x14ac:dyDescent="0.4">
      <c r="A100" s="9">
        <v>96</v>
      </c>
      <c r="B100" s="3">
        <v>6020000096</v>
      </c>
      <c r="C100" s="2" t="s">
        <v>309</v>
      </c>
      <c r="D100" s="4" t="s">
        <v>310</v>
      </c>
      <c r="E100" s="4" t="s">
        <v>306</v>
      </c>
      <c r="F100" s="2" t="s">
        <v>3449</v>
      </c>
      <c r="G100" s="6">
        <v>449.41</v>
      </c>
      <c r="H100" s="6">
        <f t="shared" si="8"/>
        <v>-29.400654205607509</v>
      </c>
      <c r="I100" s="139">
        <v>9</v>
      </c>
      <c r="J100" s="6">
        <v>3.5</v>
      </c>
      <c r="K100" s="7">
        <f t="shared" si="5"/>
        <v>31.5</v>
      </c>
      <c r="L100" s="7">
        <f t="shared" si="6"/>
        <v>2.2050000000000001</v>
      </c>
      <c r="M100" s="20">
        <f t="shared" si="9"/>
        <v>33.71</v>
      </c>
      <c r="N100" s="20">
        <f t="shared" si="7"/>
        <v>483.12</v>
      </c>
    </row>
    <row r="101" spans="1:14" ht="24" customHeight="1" x14ac:dyDescent="0.4">
      <c r="A101" s="9">
        <v>97</v>
      </c>
      <c r="B101" s="3">
        <v>6020000097</v>
      </c>
      <c r="C101" s="2" t="s">
        <v>311</v>
      </c>
      <c r="D101" s="4" t="s">
        <v>312</v>
      </c>
      <c r="E101" s="4" t="s">
        <v>313</v>
      </c>
      <c r="F101" s="10" t="s">
        <v>3457</v>
      </c>
      <c r="G101" s="6">
        <v>48.7</v>
      </c>
      <c r="H101" s="6">
        <f t="shared" si="8"/>
        <v>-3.1859813084112147</v>
      </c>
      <c r="I101" s="139">
        <v>2</v>
      </c>
      <c r="J101" s="6">
        <v>3.5</v>
      </c>
      <c r="K101" s="7">
        <f t="shared" si="5"/>
        <v>7</v>
      </c>
      <c r="L101" s="7">
        <f t="shared" si="6"/>
        <v>0.49000000000000005</v>
      </c>
      <c r="M101" s="20">
        <f t="shared" si="9"/>
        <v>7.49</v>
      </c>
      <c r="N101" s="20">
        <f>SUM(G101+M101)</f>
        <v>56.190000000000005</v>
      </c>
    </row>
    <row r="102" spans="1:14" ht="24" customHeight="1" x14ac:dyDescent="0.4">
      <c r="A102" s="9">
        <v>98</v>
      </c>
      <c r="B102" s="3">
        <v>6020000098</v>
      </c>
      <c r="C102" s="2" t="s">
        <v>314</v>
      </c>
      <c r="D102" s="4" t="s">
        <v>315</v>
      </c>
      <c r="E102" s="4" t="s">
        <v>316</v>
      </c>
      <c r="F102" s="2" t="s">
        <v>3456</v>
      </c>
      <c r="G102" s="6">
        <v>333.32</v>
      </c>
      <c r="H102" s="6">
        <f t="shared" si="8"/>
        <v>-21.805981308411219</v>
      </c>
      <c r="I102" s="139">
        <v>22</v>
      </c>
      <c r="J102" s="6">
        <v>3.5</v>
      </c>
      <c r="K102" s="7">
        <f t="shared" si="5"/>
        <v>77</v>
      </c>
      <c r="L102" s="7">
        <f t="shared" si="6"/>
        <v>5.3900000000000006</v>
      </c>
      <c r="M102" s="20">
        <f t="shared" si="9"/>
        <v>82.39</v>
      </c>
      <c r="N102" s="20">
        <f t="shared" si="7"/>
        <v>415.71</v>
      </c>
    </row>
    <row r="103" spans="1:14" ht="24" customHeight="1" x14ac:dyDescent="0.4">
      <c r="A103" s="9">
        <v>99</v>
      </c>
      <c r="B103" s="3">
        <v>6020000099</v>
      </c>
      <c r="C103" s="2" t="s">
        <v>317</v>
      </c>
      <c r="D103" s="4" t="s">
        <v>318</v>
      </c>
      <c r="E103" s="4" t="s">
        <v>319</v>
      </c>
      <c r="F103" s="2" t="s">
        <v>3455</v>
      </c>
      <c r="G103" s="6">
        <v>48.69</v>
      </c>
      <c r="H103" s="6">
        <f t="shared" si="8"/>
        <v>-3.1853271028037327</v>
      </c>
      <c r="I103" s="139">
        <v>0</v>
      </c>
      <c r="J103" s="6">
        <v>3.5</v>
      </c>
      <c r="K103" s="7">
        <f t="shared" si="5"/>
        <v>0</v>
      </c>
      <c r="L103" s="7">
        <f t="shared" si="6"/>
        <v>0</v>
      </c>
      <c r="M103" s="20">
        <f t="shared" si="9"/>
        <v>0</v>
      </c>
      <c r="N103" s="20">
        <f>SUM(G103+M103)</f>
        <v>48.69</v>
      </c>
    </row>
    <row r="104" spans="1:14" ht="24" customHeight="1" x14ac:dyDescent="0.4">
      <c r="A104" s="9">
        <v>100</v>
      </c>
      <c r="B104" s="3">
        <v>6020000100</v>
      </c>
      <c r="C104" s="2" t="s">
        <v>320</v>
      </c>
      <c r="D104" s="4" t="s">
        <v>321</v>
      </c>
      <c r="E104" s="4" t="s">
        <v>319</v>
      </c>
      <c r="F104" s="2" t="s">
        <v>18</v>
      </c>
      <c r="G104" s="6">
        <v>0</v>
      </c>
      <c r="H104" s="6">
        <f t="shared" si="8"/>
        <v>0</v>
      </c>
      <c r="I104" s="139">
        <v>9</v>
      </c>
      <c r="J104" s="6">
        <v>3.5</v>
      </c>
      <c r="K104" s="7">
        <f t="shared" si="5"/>
        <v>31.5</v>
      </c>
      <c r="L104" s="7">
        <f t="shared" si="6"/>
        <v>2.2050000000000001</v>
      </c>
      <c r="M104" s="20">
        <f t="shared" si="9"/>
        <v>33.71</v>
      </c>
      <c r="N104" s="20">
        <f t="shared" si="7"/>
        <v>33.71</v>
      </c>
    </row>
    <row r="105" spans="1:14" ht="24" customHeight="1" x14ac:dyDescent="0.4">
      <c r="A105" s="9">
        <v>101</v>
      </c>
      <c r="B105" s="3">
        <v>6020000101</v>
      </c>
      <c r="C105" s="2" t="s">
        <v>322</v>
      </c>
      <c r="D105" s="4" t="s">
        <v>323</v>
      </c>
      <c r="E105" s="4" t="s">
        <v>324</v>
      </c>
      <c r="F105" s="2" t="s">
        <v>18</v>
      </c>
      <c r="G105" s="6">
        <v>0</v>
      </c>
      <c r="H105" s="6">
        <f t="shared" si="8"/>
        <v>0</v>
      </c>
      <c r="I105" s="139">
        <v>21</v>
      </c>
      <c r="J105" s="6">
        <v>3.5</v>
      </c>
      <c r="K105" s="7">
        <f t="shared" si="5"/>
        <v>73.5</v>
      </c>
      <c r="L105" s="7">
        <f t="shared" si="6"/>
        <v>5.1450000000000005</v>
      </c>
      <c r="M105" s="20">
        <f t="shared" si="9"/>
        <v>78.650000000000006</v>
      </c>
      <c r="N105" s="20">
        <f>SUM(G105+M105)</f>
        <v>78.650000000000006</v>
      </c>
    </row>
    <row r="106" spans="1:14" ht="24" customHeight="1" x14ac:dyDescent="0.4">
      <c r="A106" s="9">
        <v>102</v>
      </c>
      <c r="B106" s="3">
        <v>6020000102</v>
      </c>
      <c r="C106" s="2" t="s">
        <v>325</v>
      </c>
      <c r="D106" s="4" t="s">
        <v>326</v>
      </c>
      <c r="E106" s="4" t="s">
        <v>327</v>
      </c>
      <c r="F106" s="2" t="s">
        <v>3449</v>
      </c>
      <c r="G106" s="6">
        <v>2363.11</v>
      </c>
      <c r="H106" s="6">
        <f t="shared" si="8"/>
        <v>-154.59598130841141</v>
      </c>
      <c r="I106" s="139">
        <v>66</v>
      </c>
      <c r="J106" s="6">
        <v>3.5</v>
      </c>
      <c r="K106" s="7">
        <f t="shared" si="5"/>
        <v>231</v>
      </c>
      <c r="L106" s="7">
        <f t="shared" si="6"/>
        <v>16.170000000000002</v>
      </c>
      <c r="M106" s="20">
        <f t="shared" si="9"/>
        <v>247.17</v>
      </c>
      <c r="N106" s="20">
        <f t="shared" si="7"/>
        <v>2610.2800000000002</v>
      </c>
    </row>
    <row r="107" spans="1:14" ht="24" customHeight="1" x14ac:dyDescent="0.4">
      <c r="A107" s="9">
        <v>103</v>
      </c>
      <c r="B107" s="3">
        <v>6020000103</v>
      </c>
      <c r="C107" s="2" t="s">
        <v>328</v>
      </c>
      <c r="D107" s="4" t="s">
        <v>329</v>
      </c>
      <c r="E107" s="4" t="s">
        <v>330</v>
      </c>
      <c r="F107" s="10" t="s">
        <v>3456</v>
      </c>
      <c r="G107" s="6">
        <v>168.54</v>
      </c>
      <c r="H107" s="6">
        <f t="shared" si="8"/>
        <v>-11.025981308411218</v>
      </c>
      <c r="I107" s="139">
        <v>11</v>
      </c>
      <c r="J107" s="6">
        <v>3.5</v>
      </c>
      <c r="K107" s="7">
        <f t="shared" si="5"/>
        <v>38.5</v>
      </c>
      <c r="L107" s="7">
        <f t="shared" si="6"/>
        <v>2.6950000000000003</v>
      </c>
      <c r="M107" s="20">
        <f t="shared" si="9"/>
        <v>41.199999999999996</v>
      </c>
      <c r="N107" s="20">
        <f>SUM(G107+M107)</f>
        <v>209.73999999999998</v>
      </c>
    </row>
    <row r="108" spans="1:14" ht="24" customHeight="1" x14ac:dyDescent="0.4">
      <c r="A108" s="9">
        <v>104</v>
      </c>
      <c r="B108" s="3">
        <v>6020000104</v>
      </c>
      <c r="C108" s="2" t="s">
        <v>331</v>
      </c>
      <c r="D108" s="4" t="s">
        <v>332</v>
      </c>
      <c r="E108" s="4" t="s">
        <v>333</v>
      </c>
      <c r="F108" s="2" t="s">
        <v>3458</v>
      </c>
      <c r="G108" s="6">
        <v>191</v>
      </c>
      <c r="H108" s="6">
        <f t="shared" si="8"/>
        <v>-12.495327102803742</v>
      </c>
      <c r="I108" s="139">
        <v>1</v>
      </c>
      <c r="J108" s="6">
        <v>3.5</v>
      </c>
      <c r="K108" s="7">
        <f t="shared" si="5"/>
        <v>3.5</v>
      </c>
      <c r="L108" s="7">
        <f t="shared" si="6"/>
        <v>0.24500000000000002</v>
      </c>
      <c r="M108" s="20">
        <f t="shared" si="9"/>
        <v>3.75</v>
      </c>
      <c r="N108" s="20">
        <f t="shared" si="7"/>
        <v>194.75</v>
      </c>
    </row>
    <row r="109" spans="1:14" ht="24" customHeight="1" x14ac:dyDescent="0.4">
      <c r="A109" s="9">
        <v>105</v>
      </c>
      <c r="B109" s="3">
        <v>6020000105</v>
      </c>
      <c r="C109" s="2" t="s">
        <v>334</v>
      </c>
      <c r="D109" s="4" t="s">
        <v>318</v>
      </c>
      <c r="E109" s="4" t="s">
        <v>335</v>
      </c>
      <c r="F109" s="2" t="s">
        <v>3449</v>
      </c>
      <c r="G109" s="6">
        <v>827.65</v>
      </c>
      <c r="H109" s="6">
        <f t="shared" si="8"/>
        <v>-54.145327102803662</v>
      </c>
      <c r="I109" s="139">
        <v>18</v>
      </c>
      <c r="J109" s="6">
        <v>3.5</v>
      </c>
      <c r="K109" s="7">
        <f t="shared" si="5"/>
        <v>63</v>
      </c>
      <c r="L109" s="7">
        <f t="shared" si="6"/>
        <v>4.41</v>
      </c>
      <c r="M109" s="20">
        <f t="shared" si="9"/>
        <v>67.41</v>
      </c>
      <c r="N109" s="20">
        <f>SUM(G109+M109)</f>
        <v>895.06</v>
      </c>
    </row>
    <row r="110" spans="1:14" ht="24" customHeight="1" x14ac:dyDescent="0.4">
      <c r="A110" s="9">
        <v>106</v>
      </c>
      <c r="B110" s="3">
        <v>6020000106</v>
      </c>
      <c r="C110" s="2" t="s">
        <v>336</v>
      </c>
      <c r="D110" s="4" t="s">
        <v>337</v>
      </c>
      <c r="E110" s="4" t="s">
        <v>338</v>
      </c>
      <c r="F110" s="10" t="s">
        <v>3449</v>
      </c>
      <c r="G110" s="6">
        <v>2209.56</v>
      </c>
      <c r="H110" s="6">
        <f t="shared" si="8"/>
        <v>-144.55065420560732</v>
      </c>
      <c r="I110" s="139">
        <v>80</v>
      </c>
      <c r="J110" s="6">
        <v>3.5</v>
      </c>
      <c r="K110" s="7">
        <f t="shared" si="5"/>
        <v>280</v>
      </c>
      <c r="L110" s="7">
        <f t="shared" si="6"/>
        <v>19.600000000000001</v>
      </c>
      <c r="M110" s="20">
        <f t="shared" si="9"/>
        <v>299.60000000000002</v>
      </c>
      <c r="N110" s="20">
        <f t="shared" si="7"/>
        <v>2509.16</v>
      </c>
    </row>
    <row r="111" spans="1:14" ht="24" customHeight="1" x14ac:dyDescent="0.4">
      <c r="A111" s="9">
        <v>107</v>
      </c>
      <c r="B111" s="3">
        <v>6020000107</v>
      </c>
      <c r="C111" s="2" t="s">
        <v>339</v>
      </c>
      <c r="D111" s="4" t="s">
        <v>340</v>
      </c>
      <c r="E111" s="4" t="s">
        <v>341</v>
      </c>
      <c r="F111" s="2" t="s">
        <v>3449</v>
      </c>
      <c r="G111" s="6">
        <v>501.86</v>
      </c>
      <c r="H111" s="6">
        <f t="shared" si="8"/>
        <v>-32.831962616822466</v>
      </c>
      <c r="I111" s="139">
        <v>16</v>
      </c>
      <c r="J111" s="6">
        <v>3.5</v>
      </c>
      <c r="K111" s="7">
        <f t="shared" si="5"/>
        <v>56</v>
      </c>
      <c r="L111" s="7">
        <f t="shared" si="6"/>
        <v>3.9200000000000004</v>
      </c>
      <c r="M111" s="20">
        <f t="shared" si="9"/>
        <v>59.92</v>
      </c>
      <c r="N111" s="20">
        <f>SUM(G111+M111)</f>
        <v>561.78</v>
      </c>
    </row>
    <row r="112" spans="1:14" ht="24" customHeight="1" x14ac:dyDescent="0.4">
      <c r="A112" s="9">
        <v>108</v>
      </c>
      <c r="B112" s="3">
        <v>6020000108</v>
      </c>
      <c r="C112" s="2" t="s">
        <v>342</v>
      </c>
      <c r="D112" s="4" t="s">
        <v>343</v>
      </c>
      <c r="E112" s="4" t="s">
        <v>344</v>
      </c>
      <c r="F112" s="10" t="s">
        <v>3454</v>
      </c>
      <c r="G112" s="6">
        <v>546.79</v>
      </c>
      <c r="H112" s="6">
        <f t="shared" si="8"/>
        <v>-35.771308411214932</v>
      </c>
      <c r="I112" s="139">
        <v>35</v>
      </c>
      <c r="J112" s="6">
        <v>3.5</v>
      </c>
      <c r="K112" s="7">
        <f t="shared" si="5"/>
        <v>122.5</v>
      </c>
      <c r="L112" s="7">
        <f t="shared" si="6"/>
        <v>8.5750000000000011</v>
      </c>
      <c r="M112" s="20">
        <f t="shared" si="9"/>
        <v>131.07999999999998</v>
      </c>
      <c r="N112" s="20">
        <f t="shared" si="7"/>
        <v>677.86999999999989</v>
      </c>
    </row>
    <row r="113" spans="1:14" ht="24" customHeight="1" x14ac:dyDescent="0.4">
      <c r="A113" s="9">
        <v>109</v>
      </c>
      <c r="B113" s="3">
        <v>6020000109</v>
      </c>
      <c r="C113" s="2" t="s">
        <v>345</v>
      </c>
      <c r="D113" s="4" t="s">
        <v>346</v>
      </c>
      <c r="E113" s="4" t="s">
        <v>347</v>
      </c>
      <c r="F113" s="2" t="s">
        <v>3449</v>
      </c>
      <c r="G113" s="6">
        <v>273.39999999999998</v>
      </c>
      <c r="H113" s="6">
        <f t="shared" si="8"/>
        <v>-17.885981308411232</v>
      </c>
      <c r="I113" s="139">
        <v>9</v>
      </c>
      <c r="J113" s="6">
        <v>3.5</v>
      </c>
      <c r="K113" s="7">
        <f t="shared" si="5"/>
        <v>31.5</v>
      </c>
      <c r="L113" s="7">
        <f t="shared" si="6"/>
        <v>2.2050000000000001</v>
      </c>
      <c r="M113" s="20">
        <f t="shared" si="9"/>
        <v>33.71</v>
      </c>
      <c r="N113" s="20">
        <f>SUM(G113+M113)</f>
        <v>307.10999999999996</v>
      </c>
    </row>
    <row r="114" spans="1:14" ht="24" customHeight="1" x14ac:dyDescent="0.4">
      <c r="A114" s="9">
        <v>110</v>
      </c>
      <c r="B114" s="3">
        <v>6020000110</v>
      </c>
      <c r="C114" s="2" t="s">
        <v>348</v>
      </c>
      <c r="D114" s="4" t="s">
        <v>349</v>
      </c>
      <c r="E114" s="4" t="s">
        <v>350</v>
      </c>
      <c r="F114" s="10" t="s">
        <v>18</v>
      </c>
      <c r="G114" s="6">
        <v>0</v>
      </c>
      <c r="H114" s="6">
        <f t="shared" si="8"/>
        <v>0</v>
      </c>
      <c r="I114" s="139">
        <v>22</v>
      </c>
      <c r="J114" s="6">
        <v>3.5</v>
      </c>
      <c r="K114" s="7">
        <f t="shared" si="5"/>
        <v>77</v>
      </c>
      <c r="L114" s="7">
        <f t="shared" si="6"/>
        <v>5.3900000000000006</v>
      </c>
      <c r="M114" s="20">
        <f t="shared" si="9"/>
        <v>82.39</v>
      </c>
      <c r="N114" s="20">
        <f t="shared" si="7"/>
        <v>82.39</v>
      </c>
    </row>
    <row r="115" spans="1:14" ht="24" customHeight="1" x14ac:dyDescent="0.4">
      <c r="A115" s="9">
        <v>111</v>
      </c>
      <c r="B115" s="3">
        <v>6020000111</v>
      </c>
      <c r="C115" s="2" t="s">
        <v>351</v>
      </c>
      <c r="D115" s="4" t="s">
        <v>352</v>
      </c>
      <c r="E115" s="4" t="s">
        <v>353</v>
      </c>
      <c r="F115" s="2" t="s">
        <v>18</v>
      </c>
      <c r="G115" s="6">
        <v>0</v>
      </c>
      <c r="H115" s="6">
        <f t="shared" si="8"/>
        <v>0</v>
      </c>
      <c r="I115" s="139">
        <v>24</v>
      </c>
      <c r="J115" s="6">
        <v>3.5</v>
      </c>
      <c r="K115" s="7">
        <f t="shared" si="5"/>
        <v>84</v>
      </c>
      <c r="L115" s="7">
        <f t="shared" si="6"/>
        <v>5.8800000000000008</v>
      </c>
      <c r="M115" s="20">
        <f t="shared" si="9"/>
        <v>89.88</v>
      </c>
      <c r="N115" s="20">
        <f>SUM(G115+M115)</f>
        <v>89.88</v>
      </c>
    </row>
    <row r="116" spans="1:14" ht="24" customHeight="1" x14ac:dyDescent="0.4">
      <c r="A116" s="9">
        <v>112</v>
      </c>
      <c r="B116" s="3">
        <v>6020000112</v>
      </c>
      <c r="C116" s="2" t="s">
        <v>354</v>
      </c>
      <c r="D116" s="4" t="s">
        <v>355</v>
      </c>
      <c r="E116" s="4" t="s">
        <v>353</v>
      </c>
      <c r="F116" s="2" t="s">
        <v>3449</v>
      </c>
      <c r="G116" s="6">
        <v>1801.37</v>
      </c>
      <c r="H116" s="6">
        <f t="shared" si="8"/>
        <v>-117.84663551401854</v>
      </c>
      <c r="I116" s="139">
        <v>73</v>
      </c>
      <c r="J116" s="6">
        <v>3.5</v>
      </c>
      <c r="K116" s="7">
        <f t="shared" si="5"/>
        <v>255.5</v>
      </c>
      <c r="L116" s="7">
        <f t="shared" si="6"/>
        <v>17.885000000000002</v>
      </c>
      <c r="M116" s="20">
        <f t="shared" si="9"/>
        <v>273.39</v>
      </c>
      <c r="N116" s="20">
        <f t="shared" si="7"/>
        <v>2074.7599999999998</v>
      </c>
    </row>
    <row r="117" spans="1:14" ht="24" customHeight="1" x14ac:dyDescent="0.4">
      <c r="A117" s="9">
        <v>113</v>
      </c>
      <c r="B117" s="3">
        <v>6020000113</v>
      </c>
      <c r="C117" s="2" t="s">
        <v>356</v>
      </c>
      <c r="D117" s="4" t="s">
        <v>357</v>
      </c>
      <c r="E117" s="4" t="s">
        <v>358</v>
      </c>
      <c r="F117" s="2" t="s">
        <v>18</v>
      </c>
      <c r="G117" s="6">
        <v>0</v>
      </c>
      <c r="H117" s="6">
        <f t="shared" si="8"/>
        <v>0</v>
      </c>
      <c r="I117" s="139">
        <v>3</v>
      </c>
      <c r="J117" s="6">
        <v>3.5</v>
      </c>
      <c r="K117" s="7">
        <f t="shared" si="5"/>
        <v>10.5</v>
      </c>
      <c r="L117" s="7">
        <f t="shared" si="6"/>
        <v>0.7350000000000001</v>
      </c>
      <c r="M117" s="20">
        <f t="shared" si="9"/>
        <v>11.24</v>
      </c>
      <c r="N117" s="20">
        <f>SUM(G117+M117)</f>
        <v>11.24</v>
      </c>
    </row>
    <row r="118" spans="1:14" ht="24" customHeight="1" x14ac:dyDescent="0.4">
      <c r="A118" s="9">
        <v>114</v>
      </c>
      <c r="B118" s="3">
        <v>6020000114</v>
      </c>
      <c r="C118" s="2" t="s">
        <v>359</v>
      </c>
      <c r="D118" s="4" t="s">
        <v>360</v>
      </c>
      <c r="E118" s="4" t="s">
        <v>361</v>
      </c>
      <c r="F118" s="2" t="s">
        <v>3455</v>
      </c>
      <c r="G118" s="6">
        <v>539.28</v>
      </c>
      <c r="H118" s="6">
        <f t="shared" si="8"/>
        <v>-35.279999999999973</v>
      </c>
      <c r="I118" s="139">
        <v>105</v>
      </c>
      <c r="J118" s="6">
        <v>3.5</v>
      </c>
      <c r="K118" s="7">
        <f t="shared" si="5"/>
        <v>367.5</v>
      </c>
      <c r="L118" s="7">
        <f t="shared" si="6"/>
        <v>25.725000000000001</v>
      </c>
      <c r="M118" s="20">
        <f t="shared" si="9"/>
        <v>393.23</v>
      </c>
      <c r="N118" s="20">
        <f t="shared" si="7"/>
        <v>932.51</v>
      </c>
    </row>
    <row r="119" spans="1:14" ht="24" customHeight="1" x14ac:dyDescent="0.4">
      <c r="A119" s="9">
        <v>115</v>
      </c>
      <c r="B119" s="3">
        <v>6020000115</v>
      </c>
      <c r="C119" s="2" t="s">
        <v>362</v>
      </c>
      <c r="D119" s="4" t="s">
        <v>363</v>
      </c>
      <c r="E119" s="4" t="s">
        <v>364</v>
      </c>
      <c r="F119" s="10" t="s">
        <v>3449</v>
      </c>
      <c r="G119" s="6">
        <v>1224.6400000000001</v>
      </c>
      <c r="H119" s="6">
        <f t="shared" si="8"/>
        <v>-80.116635514018753</v>
      </c>
      <c r="I119" s="139">
        <v>42</v>
      </c>
      <c r="J119" s="6">
        <v>3.5</v>
      </c>
      <c r="K119" s="7">
        <f t="shared" si="5"/>
        <v>147</v>
      </c>
      <c r="L119" s="7">
        <f t="shared" si="6"/>
        <v>10.290000000000001</v>
      </c>
      <c r="M119" s="20">
        <f t="shared" si="9"/>
        <v>157.29</v>
      </c>
      <c r="N119" s="20">
        <f>SUM(G119+M119)</f>
        <v>1381.93</v>
      </c>
    </row>
    <row r="120" spans="1:14" ht="24" customHeight="1" x14ac:dyDescent="0.4">
      <c r="A120" s="9">
        <v>116</v>
      </c>
      <c r="B120" s="3">
        <v>6020000116</v>
      </c>
      <c r="C120" s="2" t="s">
        <v>365</v>
      </c>
      <c r="D120" s="4" t="s">
        <v>366</v>
      </c>
      <c r="E120" s="4" t="s">
        <v>367</v>
      </c>
      <c r="F120" s="2" t="s">
        <v>3449</v>
      </c>
      <c r="G120" s="6">
        <v>295.87</v>
      </c>
      <c r="H120" s="6">
        <f t="shared" si="8"/>
        <v>-19.355981308411231</v>
      </c>
      <c r="I120" s="139">
        <v>10</v>
      </c>
      <c r="J120" s="6">
        <v>3.5</v>
      </c>
      <c r="K120" s="7">
        <f t="shared" si="5"/>
        <v>35</v>
      </c>
      <c r="L120" s="7">
        <f t="shared" si="6"/>
        <v>2.4500000000000002</v>
      </c>
      <c r="M120" s="20">
        <f t="shared" si="9"/>
        <v>37.450000000000003</v>
      </c>
      <c r="N120" s="20">
        <f t="shared" si="7"/>
        <v>333.32</v>
      </c>
    </row>
    <row r="121" spans="1:14" ht="24" customHeight="1" x14ac:dyDescent="0.4">
      <c r="A121" s="9">
        <v>117</v>
      </c>
      <c r="B121" s="3">
        <v>6020000117</v>
      </c>
      <c r="C121" s="2" t="s">
        <v>368</v>
      </c>
      <c r="D121" s="4" t="s">
        <v>369</v>
      </c>
      <c r="E121" s="4" t="s">
        <v>370</v>
      </c>
      <c r="F121" s="10" t="s">
        <v>3449</v>
      </c>
      <c r="G121" s="6">
        <v>887.57</v>
      </c>
      <c r="H121" s="6">
        <f t="shared" si="8"/>
        <v>-58.065327102803735</v>
      </c>
      <c r="I121" s="139">
        <v>31</v>
      </c>
      <c r="J121" s="6">
        <v>3.5</v>
      </c>
      <c r="K121" s="7">
        <f t="shared" si="5"/>
        <v>108.5</v>
      </c>
      <c r="L121" s="7">
        <f t="shared" si="6"/>
        <v>7.5950000000000006</v>
      </c>
      <c r="M121" s="20">
        <f t="shared" si="9"/>
        <v>116.10000000000001</v>
      </c>
      <c r="N121" s="20">
        <f>SUM(G121+M121)</f>
        <v>1003.6700000000001</v>
      </c>
    </row>
    <row r="122" spans="1:14" ht="24" customHeight="1" x14ac:dyDescent="0.4">
      <c r="A122" s="9">
        <v>118</v>
      </c>
      <c r="B122" s="3">
        <v>6020000118</v>
      </c>
      <c r="C122" s="2" t="s">
        <v>371</v>
      </c>
      <c r="D122" s="4" t="s">
        <v>366</v>
      </c>
      <c r="E122" s="4" t="s">
        <v>372</v>
      </c>
      <c r="F122" s="2" t="s">
        <v>3449</v>
      </c>
      <c r="G122" s="6">
        <v>1254.58</v>
      </c>
      <c r="H122" s="6">
        <f t="shared" si="8"/>
        <v>-82.075327102803612</v>
      </c>
      <c r="I122" s="139">
        <v>41</v>
      </c>
      <c r="J122" s="6">
        <v>3.5</v>
      </c>
      <c r="K122" s="7">
        <f t="shared" si="5"/>
        <v>143.5</v>
      </c>
      <c r="L122" s="7">
        <f t="shared" si="6"/>
        <v>10.045000000000002</v>
      </c>
      <c r="M122" s="20">
        <f t="shared" si="9"/>
        <v>153.54999999999998</v>
      </c>
      <c r="N122" s="20">
        <f t="shared" si="7"/>
        <v>1408.1299999999999</v>
      </c>
    </row>
    <row r="123" spans="1:14" ht="24" customHeight="1" x14ac:dyDescent="0.4">
      <c r="A123" s="9">
        <v>119</v>
      </c>
      <c r="B123" s="3">
        <v>6020000119</v>
      </c>
      <c r="C123" s="2" t="s">
        <v>373</v>
      </c>
      <c r="D123" s="4" t="s">
        <v>374</v>
      </c>
      <c r="E123" s="4" t="s">
        <v>375</v>
      </c>
      <c r="F123" s="2" t="s">
        <v>18</v>
      </c>
      <c r="G123" s="6">
        <v>0</v>
      </c>
      <c r="H123" s="6">
        <f t="shared" si="8"/>
        <v>0</v>
      </c>
      <c r="I123" s="139">
        <v>5</v>
      </c>
      <c r="J123" s="6">
        <v>3.5</v>
      </c>
      <c r="K123" s="7">
        <f t="shared" si="5"/>
        <v>17.5</v>
      </c>
      <c r="L123" s="7">
        <f t="shared" si="6"/>
        <v>1.2250000000000001</v>
      </c>
      <c r="M123" s="20">
        <f t="shared" si="9"/>
        <v>18.73</v>
      </c>
      <c r="N123" s="20">
        <f>SUM(G123+M123)</f>
        <v>18.73</v>
      </c>
    </row>
    <row r="124" spans="1:14" ht="24" customHeight="1" x14ac:dyDescent="0.4">
      <c r="A124" s="9">
        <v>120</v>
      </c>
      <c r="B124" s="3">
        <v>6020000120</v>
      </c>
      <c r="C124" s="2" t="s">
        <v>376</v>
      </c>
      <c r="D124" s="4" t="s">
        <v>377</v>
      </c>
      <c r="E124" s="4" t="s">
        <v>378</v>
      </c>
      <c r="F124" s="10" t="s">
        <v>3449</v>
      </c>
      <c r="G124" s="6">
        <v>1962.4</v>
      </c>
      <c r="H124" s="6">
        <f t="shared" si="8"/>
        <v>-128.38130841121506</v>
      </c>
      <c r="I124" s="139">
        <v>60</v>
      </c>
      <c r="J124" s="6">
        <v>3.5</v>
      </c>
      <c r="K124" s="7">
        <f t="shared" si="5"/>
        <v>210</v>
      </c>
      <c r="L124" s="7">
        <f t="shared" si="6"/>
        <v>14.700000000000001</v>
      </c>
      <c r="M124" s="20">
        <f t="shared" si="9"/>
        <v>224.7</v>
      </c>
      <c r="N124" s="20">
        <f t="shared" si="7"/>
        <v>2187.1</v>
      </c>
    </row>
    <row r="125" spans="1:14" ht="24" customHeight="1" x14ac:dyDescent="0.4">
      <c r="A125" s="9">
        <v>121</v>
      </c>
      <c r="B125" s="3">
        <v>6020000121</v>
      </c>
      <c r="C125" s="2" t="s">
        <v>379</v>
      </c>
      <c r="D125" s="4" t="s">
        <v>380</v>
      </c>
      <c r="E125" s="4" t="s">
        <v>381</v>
      </c>
      <c r="F125" s="2" t="s">
        <v>3449</v>
      </c>
      <c r="G125" s="6">
        <v>1542.95</v>
      </c>
      <c r="H125" s="6">
        <f t="shared" si="8"/>
        <v>-100.94065420560742</v>
      </c>
      <c r="I125" s="139">
        <v>37</v>
      </c>
      <c r="J125" s="6">
        <v>3.5</v>
      </c>
      <c r="K125" s="7">
        <f t="shared" si="5"/>
        <v>129.5</v>
      </c>
      <c r="L125" s="7">
        <f t="shared" si="6"/>
        <v>9.0650000000000013</v>
      </c>
      <c r="M125" s="20">
        <f t="shared" si="9"/>
        <v>138.57</v>
      </c>
      <c r="N125" s="20">
        <f>SUM(G125+M125)</f>
        <v>1681.52</v>
      </c>
    </row>
    <row r="126" spans="1:14" ht="24" customHeight="1" x14ac:dyDescent="0.4">
      <c r="A126" s="9">
        <v>122</v>
      </c>
      <c r="B126" s="3">
        <v>6020000122</v>
      </c>
      <c r="C126" s="2" t="s">
        <v>382</v>
      </c>
      <c r="D126" s="4" t="s">
        <v>383</v>
      </c>
      <c r="E126" s="4" t="s">
        <v>384</v>
      </c>
      <c r="F126" s="2" t="s">
        <v>18</v>
      </c>
      <c r="G126" s="6">
        <v>0</v>
      </c>
      <c r="H126" s="6">
        <f t="shared" si="8"/>
        <v>0</v>
      </c>
      <c r="I126" s="139">
        <v>33</v>
      </c>
      <c r="J126" s="6">
        <v>3.5</v>
      </c>
      <c r="K126" s="7">
        <f t="shared" si="5"/>
        <v>115.5</v>
      </c>
      <c r="L126" s="7">
        <f t="shared" si="6"/>
        <v>8.0850000000000009</v>
      </c>
      <c r="M126" s="20">
        <f t="shared" si="9"/>
        <v>123.59</v>
      </c>
      <c r="N126" s="20">
        <f t="shared" si="7"/>
        <v>123.59</v>
      </c>
    </row>
    <row r="127" spans="1:14" ht="24" customHeight="1" x14ac:dyDescent="0.4">
      <c r="A127" s="9">
        <v>123</v>
      </c>
      <c r="B127" s="3">
        <v>6020000123</v>
      </c>
      <c r="C127" s="2" t="s">
        <v>385</v>
      </c>
      <c r="D127" s="4" t="s">
        <v>386</v>
      </c>
      <c r="E127" s="4" t="s">
        <v>387</v>
      </c>
      <c r="F127" s="2" t="s">
        <v>18</v>
      </c>
      <c r="G127" s="6">
        <v>0</v>
      </c>
      <c r="H127" s="6">
        <f t="shared" si="8"/>
        <v>0</v>
      </c>
      <c r="I127" s="139">
        <v>57</v>
      </c>
      <c r="J127" s="6">
        <v>3.5</v>
      </c>
      <c r="K127" s="7">
        <f t="shared" si="5"/>
        <v>199.5</v>
      </c>
      <c r="L127" s="7">
        <f t="shared" si="6"/>
        <v>13.965000000000002</v>
      </c>
      <c r="M127" s="20">
        <f t="shared" si="9"/>
        <v>213.47</v>
      </c>
      <c r="N127" s="20">
        <f>SUM(G127+M127)</f>
        <v>213.47</v>
      </c>
    </row>
    <row r="128" spans="1:14" ht="24" customHeight="1" x14ac:dyDescent="0.4">
      <c r="A128" s="9">
        <v>124</v>
      </c>
      <c r="B128" s="3">
        <v>6020000124</v>
      </c>
      <c r="C128" s="2" t="s">
        <v>388</v>
      </c>
      <c r="D128" s="4" t="s">
        <v>389</v>
      </c>
      <c r="E128" s="4" t="s">
        <v>390</v>
      </c>
      <c r="F128" s="2" t="s">
        <v>18</v>
      </c>
      <c r="G128" s="6">
        <v>0</v>
      </c>
      <c r="H128" s="6">
        <f t="shared" si="8"/>
        <v>0</v>
      </c>
      <c r="I128" s="139">
        <v>51</v>
      </c>
      <c r="J128" s="6">
        <v>3.5</v>
      </c>
      <c r="K128" s="7">
        <f t="shared" si="5"/>
        <v>178.5</v>
      </c>
      <c r="L128" s="7">
        <f t="shared" si="6"/>
        <v>12.495000000000001</v>
      </c>
      <c r="M128" s="20">
        <f t="shared" si="9"/>
        <v>191</v>
      </c>
      <c r="N128" s="20">
        <f t="shared" si="7"/>
        <v>191</v>
      </c>
    </row>
    <row r="129" spans="1:14" ht="24" customHeight="1" x14ac:dyDescent="0.4">
      <c r="A129" s="9">
        <v>125</v>
      </c>
      <c r="B129" s="3">
        <v>6020000125</v>
      </c>
      <c r="C129" s="2" t="s">
        <v>391</v>
      </c>
      <c r="D129" s="4" t="s">
        <v>392</v>
      </c>
      <c r="E129" s="4" t="s">
        <v>393</v>
      </c>
      <c r="F129" s="2" t="s">
        <v>3454</v>
      </c>
      <c r="G129" s="6">
        <v>689.11</v>
      </c>
      <c r="H129" s="6">
        <f t="shared" si="8"/>
        <v>-45.081962616822466</v>
      </c>
      <c r="I129" s="139">
        <v>29</v>
      </c>
      <c r="J129" s="6">
        <v>3.5</v>
      </c>
      <c r="K129" s="7">
        <f t="shared" si="5"/>
        <v>101.5</v>
      </c>
      <c r="L129" s="7">
        <f t="shared" si="6"/>
        <v>7.1050000000000004</v>
      </c>
      <c r="M129" s="20">
        <f t="shared" si="9"/>
        <v>108.61</v>
      </c>
      <c r="N129" s="20">
        <f>SUM(G129+M129)</f>
        <v>797.72</v>
      </c>
    </row>
    <row r="130" spans="1:14" ht="24" customHeight="1" x14ac:dyDescent="0.4">
      <c r="A130" s="9">
        <v>126</v>
      </c>
      <c r="B130" s="3">
        <v>6020000126</v>
      </c>
      <c r="C130" s="2" t="s">
        <v>394</v>
      </c>
      <c r="D130" s="4" t="s">
        <v>395</v>
      </c>
      <c r="E130" s="4" t="s">
        <v>396</v>
      </c>
      <c r="F130" s="2" t="s">
        <v>3455</v>
      </c>
      <c r="G130" s="6">
        <v>3.75</v>
      </c>
      <c r="H130" s="6">
        <f t="shared" si="8"/>
        <v>-0.24532710280373848</v>
      </c>
      <c r="I130" s="139">
        <v>2</v>
      </c>
      <c r="J130" s="6">
        <v>3.5</v>
      </c>
      <c r="K130" s="7">
        <f t="shared" si="5"/>
        <v>7</v>
      </c>
      <c r="L130" s="7">
        <f t="shared" si="6"/>
        <v>0.49000000000000005</v>
      </c>
      <c r="M130" s="20">
        <f t="shared" si="9"/>
        <v>7.49</v>
      </c>
      <c r="N130" s="20">
        <f t="shared" si="7"/>
        <v>11.24</v>
      </c>
    </row>
    <row r="131" spans="1:14" ht="24" customHeight="1" x14ac:dyDescent="0.4">
      <c r="A131" s="9">
        <v>127</v>
      </c>
      <c r="B131" s="3">
        <v>6020000127</v>
      </c>
      <c r="C131" s="2" t="s">
        <v>397</v>
      </c>
      <c r="D131" s="4" t="s">
        <v>398</v>
      </c>
      <c r="E131" s="4" t="s">
        <v>399</v>
      </c>
      <c r="F131" s="2" t="s">
        <v>3449</v>
      </c>
      <c r="G131" s="6">
        <v>778.97</v>
      </c>
      <c r="H131" s="6">
        <f t="shared" si="8"/>
        <v>-50.960654205607511</v>
      </c>
      <c r="I131" s="139">
        <v>32</v>
      </c>
      <c r="J131" s="6">
        <v>3.5</v>
      </c>
      <c r="K131" s="7">
        <f t="shared" ref="K131:K194" si="10">SUM(I131*J131)</f>
        <v>112</v>
      </c>
      <c r="L131" s="7">
        <f t="shared" ref="L131:L194" si="11">SUM(K131*7%)</f>
        <v>7.8400000000000007</v>
      </c>
      <c r="M131" s="20">
        <f t="shared" si="9"/>
        <v>119.84</v>
      </c>
      <c r="N131" s="20">
        <f>SUM(G131+M131)</f>
        <v>898.81000000000006</v>
      </c>
    </row>
    <row r="132" spans="1:14" ht="24" customHeight="1" x14ac:dyDescent="0.4">
      <c r="A132" s="9">
        <v>128</v>
      </c>
      <c r="B132" s="3">
        <v>6020000128</v>
      </c>
      <c r="C132" s="2" t="s">
        <v>400</v>
      </c>
      <c r="D132" s="4" t="s">
        <v>401</v>
      </c>
      <c r="E132" s="4" t="s">
        <v>402</v>
      </c>
      <c r="F132" s="2" t="s">
        <v>18</v>
      </c>
      <c r="G132" s="6">
        <v>0</v>
      </c>
      <c r="H132" s="6">
        <f t="shared" si="8"/>
        <v>0</v>
      </c>
      <c r="I132" s="139">
        <v>18</v>
      </c>
      <c r="J132" s="6">
        <v>3.5</v>
      </c>
      <c r="K132" s="7">
        <f t="shared" si="10"/>
        <v>63</v>
      </c>
      <c r="L132" s="7">
        <f t="shared" si="11"/>
        <v>4.41</v>
      </c>
      <c r="M132" s="20">
        <f t="shared" si="9"/>
        <v>67.41</v>
      </c>
      <c r="N132" s="20">
        <f t="shared" ref="N132:N194" si="12">SUM(G132+M132)</f>
        <v>67.41</v>
      </c>
    </row>
    <row r="133" spans="1:14" ht="24" customHeight="1" x14ac:dyDescent="0.4">
      <c r="A133" s="9">
        <v>129</v>
      </c>
      <c r="B133" s="3">
        <v>6020000129</v>
      </c>
      <c r="C133" s="2" t="s">
        <v>403</v>
      </c>
      <c r="D133" s="4" t="s">
        <v>404</v>
      </c>
      <c r="E133" s="4" t="s">
        <v>405</v>
      </c>
      <c r="F133" s="2" t="s">
        <v>3454</v>
      </c>
      <c r="G133" s="6">
        <v>3291.87</v>
      </c>
      <c r="H133" s="6">
        <f t="shared" si="8"/>
        <v>-215.35598130841117</v>
      </c>
      <c r="I133" s="139">
        <v>120</v>
      </c>
      <c r="J133" s="6">
        <v>3.5</v>
      </c>
      <c r="K133" s="7">
        <f t="shared" si="10"/>
        <v>420</v>
      </c>
      <c r="L133" s="7">
        <f t="shared" si="11"/>
        <v>29.400000000000002</v>
      </c>
      <c r="M133" s="20">
        <f t="shared" ref="M133:M196" si="13">ROUNDUP(K133+L133,2)</f>
        <v>449.4</v>
      </c>
      <c r="N133" s="20">
        <f>SUM(G133+M133)</f>
        <v>3741.27</v>
      </c>
    </row>
    <row r="134" spans="1:14" ht="24" customHeight="1" x14ac:dyDescent="0.4">
      <c r="A134" s="9">
        <v>130</v>
      </c>
      <c r="B134" s="3">
        <v>6020000130</v>
      </c>
      <c r="C134" s="2" t="s">
        <v>406</v>
      </c>
      <c r="D134" s="4" t="s">
        <v>407</v>
      </c>
      <c r="E134" s="4" t="s">
        <v>408</v>
      </c>
      <c r="F134" s="2" t="s">
        <v>3454</v>
      </c>
      <c r="G134" s="6">
        <v>423.19</v>
      </c>
      <c r="H134" s="6">
        <f t="shared" ref="H134:H197" si="14">G134*100/107-G134</f>
        <v>-27.68532710280374</v>
      </c>
      <c r="I134" s="139">
        <v>8</v>
      </c>
      <c r="J134" s="6">
        <v>3.5</v>
      </c>
      <c r="K134" s="7">
        <f t="shared" si="10"/>
        <v>28</v>
      </c>
      <c r="L134" s="7">
        <f t="shared" si="11"/>
        <v>1.9600000000000002</v>
      </c>
      <c r="M134" s="20">
        <f t="shared" si="13"/>
        <v>29.96</v>
      </c>
      <c r="N134" s="20">
        <f t="shared" si="12"/>
        <v>453.15</v>
      </c>
    </row>
    <row r="135" spans="1:14" ht="24" customHeight="1" x14ac:dyDescent="0.4">
      <c r="A135" s="9">
        <v>131</v>
      </c>
      <c r="B135" s="3">
        <v>6020000131</v>
      </c>
      <c r="C135" s="2" t="s">
        <v>409</v>
      </c>
      <c r="D135" s="4" t="s">
        <v>410</v>
      </c>
      <c r="E135" s="4" t="s">
        <v>408</v>
      </c>
      <c r="F135" s="2" t="s">
        <v>3454</v>
      </c>
      <c r="G135" s="6">
        <v>868.86</v>
      </c>
      <c r="H135" s="6">
        <f t="shared" si="14"/>
        <v>-56.841308411214982</v>
      </c>
      <c r="I135" s="139">
        <v>20</v>
      </c>
      <c r="J135" s="6">
        <v>3.5</v>
      </c>
      <c r="K135" s="7">
        <f t="shared" si="10"/>
        <v>70</v>
      </c>
      <c r="L135" s="7">
        <f t="shared" si="11"/>
        <v>4.9000000000000004</v>
      </c>
      <c r="M135" s="20">
        <f t="shared" si="13"/>
        <v>74.900000000000006</v>
      </c>
      <c r="N135" s="20">
        <f>SUM(G135+M135)</f>
        <v>943.76</v>
      </c>
    </row>
    <row r="136" spans="1:14" ht="24" customHeight="1" x14ac:dyDescent="0.4">
      <c r="A136" s="9">
        <v>132</v>
      </c>
      <c r="B136" s="3">
        <v>6020000132</v>
      </c>
      <c r="C136" s="2" t="s">
        <v>411</v>
      </c>
      <c r="D136" s="4" t="s">
        <v>412</v>
      </c>
      <c r="E136" s="4" t="s">
        <v>413</v>
      </c>
      <c r="F136" s="2" t="s">
        <v>3454</v>
      </c>
      <c r="G136" s="6">
        <v>131.09</v>
      </c>
      <c r="H136" s="6">
        <f t="shared" si="14"/>
        <v>-8.5759813084112153</v>
      </c>
      <c r="I136" s="139">
        <v>2</v>
      </c>
      <c r="J136" s="6">
        <v>3.5</v>
      </c>
      <c r="K136" s="7">
        <f t="shared" si="10"/>
        <v>7</v>
      </c>
      <c r="L136" s="7">
        <f t="shared" si="11"/>
        <v>0.49000000000000005</v>
      </c>
      <c r="M136" s="20">
        <f t="shared" si="13"/>
        <v>7.49</v>
      </c>
      <c r="N136" s="20">
        <f t="shared" si="12"/>
        <v>138.58000000000001</v>
      </c>
    </row>
    <row r="137" spans="1:14" ht="24" customHeight="1" x14ac:dyDescent="0.4">
      <c r="A137" s="9">
        <v>133</v>
      </c>
      <c r="B137" s="3">
        <v>6020000133</v>
      </c>
      <c r="C137" s="2" t="s">
        <v>414</v>
      </c>
      <c r="D137" s="4" t="s">
        <v>415</v>
      </c>
      <c r="E137" s="4" t="s">
        <v>413</v>
      </c>
      <c r="F137" s="2" t="s">
        <v>3454</v>
      </c>
      <c r="G137" s="6">
        <v>149.81</v>
      </c>
      <c r="H137" s="6">
        <f t="shared" si="14"/>
        <v>-9.8006542056074863</v>
      </c>
      <c r="I137" s="139">
        <v>1</v>
      </c>
      <c r="J137" s="6">
        <v>3.5</v>
      </c>
      <c r="K137" s="7">
        <f t="shared" si="10"/>
        <v>3.5</v>
      </c>
      <c r="L137" s="7">
        <f t="shared" si="11"/>
        <v>0.24500000000000002</v>
      </c>
      <c r="M137" s="20">
        <f t="shared" si="13"/>
        <v>3.75</v>
      </c>
      <c r="N137" s="20">
        <f>SUM(G137+M137)</f>
        <v>153.56</v>
      </c>
    </row>
    <row r="138" spans="1:14" ht="24" customHeight="1" x14ac:dyDescent="0.4">
      <c r="A138" s="9">
        <v>134</v>
      </c>
      <c r="B138" s="3">
        <v>6020000134</v>
      </c>
      <c r="C138" s="2" t="s">
        <v>416</v>
      </c>
      <c r="D138" s="4" t="s">
        <v>417</v>
      </c>
      <c r="E138" s="4" t="s">
        <v>418</v>
      </c>
      <c r="F138" s="2" t="s">
        <v>3449</v>
      </c>
      <c r="G138" s="6">
        <v>895.06</v>
      </c>
      <c r="H138" s="6">
        <f t="shared" si="14"/>
        <v>-58.555327102803631</v>
      </c>
      <c r="I138" s="139">
        <v>45</v>
      </c>
      <c r="J138" s="6">
        <v>3.5</v>
      </c>
      <c r="K138" s="7">
        <f t="shared" si="10"/>
        <v>157.5</v>
      </c>
      <c r="L138" s="7">
        <f t="shared" si="11"/>
        <v>11.025</v>
      </c>
      <c r="M138" s="20">
        <f t="shared" si="13"/>
        <v>168.53</v>
      </c>
      <c r="N138" s="20">
        <f t="shared" si="12"/>
        <v>1063.5899999999999</v>
      </c>
    </row>
    <row r="139" spans="1:14" ht="24" customHeight="1" x14ac:dyDescent="0.4">
      <c r="A139" s="9">
        <v>135</v>
      </c>
      <c r="B139" s="3">
        <v>6020000135</v>
      </c>
      <c r="C139" s="2" t="s">
        <v>419</v>
      </c>
      <c r="D139" s="4" t="s">
        <v>420</v>
      </c>
      <c r="E139" s="4" t="s">
        <v>418</v>
      </c>
      <c r="F139" s="2" t="s">
        <v>3449</v>
      </c>
      <c r="G139" s="6">
        <v>359.53</v>
      </c>
      <c r="H139" s="6">
        <f t="shared" si="14"/>
        <v>-23.520654205607457</v>
      </c>
      <c r="I139" s="139">
        <v>14</v>
      </c>
      <c r="J139" s="6">
        <v>3.5</v>
      </c>
      <c r="K139" s="7">
        <f t="shared" si="10"/>
        <v>49</v>
      </c>
      <c r="L139" s="7">
        <f t="shared" si="11"/>
        <v>3.43</v>
      </c>
      <c r="M139" s="20">
        <f t="shared" si="13"/>
        <v>52.43</v>
      </c>
      <c r="N139" s="20">
        <f>SUM(G139+M139)</f>
        <v>411.96</v>
      </c>
    </row>
    <row r="140" spans="1:14" ht="24" customHeight="1" x14ac:dyDescent="0.4">
      <c r="A140" s="9">
        <v>136</v>
      </c>
      <c r="B140" s="3">
        <v>6020000136</v>
      </c>
      <c r="C140" s="2" t="s">
        <v>421</v>
      </c>
      <c r="D140" s="4" t="s">
        <v>422</v>
      </c>
      <c r="E140" s="4" t="s">
        <v>423</v>
      </c>
      <c r="F140" s="2" t="s">
        <v>18</v>
      </c>
      <c r="G140" s="6">
        <v>0</v>
      </c>
      <c r="H140" s="6">
        <f t="shared" si="14"/>
        <v>0</v>
      </c>
      <c r="I140" s="139">
        <v>22</v>
      </c>
      <c r="J140" s="6">
        <v>3.5</v>
      </c>
      <c r="K140" s="7">
        <f t="shared" si="10"/>
        <v>77</v>
      </c>
      <c r="L140" s="7">
        <f t="shared" si="11"/>
        <v>5.3900000000000006</v>
      </c>
      <c r="M140" s="20">
        <f t="shared" si="13"/>
        <v>82.39</v>
      </c>
      <c r="N140" s="20">
        <f t="shared" si="12"/>
        <v>82.39</v>
      </c>
    </row>
    <row r="141" spans="1:14" ht="24" customHeight="1" x14ac:dyDescent="0.4">
      <c r="A141" s="9">
        <v>137</v>
      </c>
      <c r="B141" s="3">
        <v>6020000137</v>
      </c>
      <c r="C141" s="2" t="s">
        <v>424</v>
      </c>
      <c r="D141" s="4" t="s">
        <v>425</v>
      </c>
      <c r="E141" s="4" t="s">
        <v>426</v>
      </c>
      <c r="F141" s="2" t="s">
        <v>18</v>
      </c>
      <c r="G141" s="6">
        <v>0</v>
      </c>
      <c r="H141" s="6">
        <f t="shared" si="14"/>
        <v>0</v>
      </c>
      <c r="I141" s="139">
        <v>9</v>
      </c>
      <c r="J141" s="6">
        <v>3.5</v>
      </c>
      <c r="K141" s="7">
        <f t="shared" si="10"/>
        <v>31.5</v>
      </c>
      <c r="L141" s="7">
        <f t="shared" si="11"/>
        <v>2.2050000000000001</v>
      </c>
      <c r="M141" s="20">
        <f t="shared" si="13"/>
        <v>33.71</v>
      </c>
      <c r="N141" s="20">
        <f>SUM(G141+M141)</f>
        <v>33.71</v>
      </c>
    </row>
    <row r="142" spans="1:14" ht="24" customHeight="1" x14ac:dyDescent="0.4">
      <c r="A142" s="9">
        <v>138</v>
      </c>
      <c r="B142" s="3">
        <v>6020000138</v>
      </c>
      <c r="C142" s="2" t="s">
        <v>427</v>
      </c>
      <c r="D142" s="4" t="s">
        <v>428</v>
      </c>
      <c r="E142" s="4" t="s">
        <v>429</v>
      </c>
      <c r="F142" s="2" t="s">
        <v>3449</v>
      </c>
      <c r="G142" s="6">
        <v>468.14</v>
      </c>
      <c r="H142" s="6">
        <f t="shared" si="14"/>
        <v>-30.625981308411212</v>
      </c>
      <c r="I142" s="139">
        <v>23</v>
      </c>
      <c r="J142" s="6">
        <v>3.5</v>
      </c>
      <c r="K142" s="7">
        <f t="shared" si="10"/>
        <v>80.5</v>
      </c>
      <c r="L142" s="7">
        <f t="shared" si="11"/>
        <v>5.6350000000000007</v>
      </c>
      <c r="M142" s="20">
        <f t="shared" si="13"/>
        <v>86.14</v>
      </c>
      <c r="N142" s="20">
        <f t="shared" si="12"/>
        <v>554.28</v>
      </c>
    </row>
    <row r="143" spans="1:14" ht="24" customHeight="1" x14ac:dyDescent="0.4">
      <c r="A143" s="9">
        <v>139</v>
      </c>
      <c r="B143" s="3">
        <v>6020000139</v>
      </c>
      <c r="C143" s="2" t="s">
        <v>430</v>
      </c>
      <c r="D143" s="4" t="s">
        <v>431</v>
      </c>
      <c r="E143" s="4" t="s">
        <v>432</v>
      </c>
      <c r="F143" s="2" t="s">
        <v>18</v>
      </c>
      <c r="G143" s="6">
        <v>0</v>
      </c>
      <c r="H143" s="6">
        <f t="shared" si="14"/>
        <v>0</v>
      </c>
      <c r="I143" s="139">
        <v>22</v>
      </c>
      <c r="J143" s="6">
        <v>3.5</v>
      </c>
      <c r="K143" s="7">
        <f t="shared" si="10"/>
        <v>77</v>
      </c>
      <c r="L143" s="7">
        <f t="shared" si="11"/>
        <v>5.3900000000000006</v>
      </c>
      <c r="M143" s="20">
        <f t="shared" si="13"/>
        <v>82.39</v>
      </c>
      <c r="N143" s="20">
        <f>SUM(G143+M143)</f>
        <v>82.39</v>
      </c>
    </row>
    <row r="144" spans="1:14" ht="24" customHeight="1" x14ac:dyDescent="0.4">
      <c r="A144" s="9">
        <v>140</v>
      </c>
      <c r="B144" s="3">
        <v>6020000140</v>
      </c>
      <c r="C144" s="2" t="s">
        <v>433</v>
      </c>
      <c r="D144" s="4" t="s">
        <v>434</v>
      </c>
      <c r="E144" s="4" t="s">
        <v>435</v>
      </c>
      <c r="F144" s="2" t="s">
        <v>3455</v>
      </c>
      <c r="G144" s="6">
        <v>18.73</v>
      </c>
      <c r="H144" s="6">
        <f t="shared" si="14"/>
        <v>-1.2253271028037389</v>
      </c>
      <c r="I144" s="139">
        <v>18</v>
      </c>
      <c r="J144" s="6">
        <v>3.5</v>
      </c>
      <c r="K144" s="7">
        <f t="shared" si="10"/>
        <v>63</v>
      </c>
      <c r="L144" s="7">
        <f t="shared" si="11"/>
        <v>4.41</v>
      </c>
      <c r="M144" s="20">
        <f t="shared" si="13"/>
        <v>67.41</v>
      </c>
      <c r="N144" s="20">
        <f t="shared" si="12"/>
        <v>86.14</v>
      </c>
    </row>
    <row r="145" spans="1:14" ht="24" customHeight="1" x14ac:dyDescent="0.4">
      <c r="A145" s="9">
        <v>141</v>
      </c>
      <c r="B145" s="3">
        <v>6020000141</v>
      </c>
      <c r="C145" s="2" t="s">
        <v>436</v>
      </c>
      <c r="D145" s="4" t="s">
        <v>437</v>
      </c>
      <c r="E145" s="4" t="s">
        <v>438</v>
      </c>
      <c r="F145" s="2" t="s">
        <v>18</v>
      </c>
      <c r="G145" s="6">
        <v>0</v>
      </c>
      <c r="H145" s="6">
        <f t="shared" si="14"/>
        <v>0</v>
      </c>
      <c r="I145" s="139">
        <v>37</v>
      </c>
      <c r="J145" s="6">
        <v>3.5</v>
      </c>
      <c r="K145" s="7">
        <f t="shared" si="10"/>
        <v>129.5</v>
      </c>
      <c r="L145" s="7">
        <f t="shared" si="11"/>
        <v>9.0650000000000013</v>
      </c>
      <c r="M145" s="20">
        <f>ROUNDUP(K145+L145,2)</f>
        <v>138.57</v>
      </c>
      <c r="N145" s="20">
        <f>SUM(G145+M145)</f>
        <v>138.57</v>
      </c>
    </row>
    <row r="146" spans="1:14" ht="24" customHeight="1" x14ac:dyDescent="0.4">
      <c r="A146" s="9">
        <v>142</v>
      </c>
      <c r="B146" s="3">
        <v>6020000142</v>
      </c>
      <c r="C146" s="2" t="s">
        <v>439</v>
      </c>
      <c r="D146" s="4" t="s">
        <v>440</v>
      </c>
      <c r="E146" s="4" t="s">
        <v>441</v>
      </c>
      <c r="F146" s="2" t="s">
        <v>3459</v>
      </c>
      <c r="G146" s="6">
        <v>116.11</v>
      </c>
      <c r="H146" s="6">
        <f t="shared" si="14"/>
        <v>-7.5959813084112113</v>
      </c>
      <c r="I146" s="139">
        <v>0</v>
      </c>
      <c r="J146" s="6">
        <v>3.5</v>
      </c>
      <c r="K146" s="7">
        <f t="shared" si="10"/>
        <v>0</v>
      </c>
      <c r="L146" s="7">
        <f t="shared" si="11"/>
        <v>0</v>
      </c>
      <c r="M146" s="20">
        <f t="shared" si="13"/>
        <v>0</v>
      </c>
      <c r="N146" s="20">
        <f t="shared" si="12"/>
        <v>116.11</v>
      </c>
    </row>
    <row r="147" spans="1:14" ht="24" customHeight="1" x14ac:dyDescent="0.4">
      <c r="A147" s="9">
        <v>143</v>
      </c>
      <c r="B147" s="3">
        <v>6020000143</v>
      </c>
      <c r="C147" s="2" t="s">
        <v>442</v>
      </c>
      <c r="D147" s="4" t="s">
        <v>443</v>
      </c>
      <c r="E147" s="4" t="s">
        <v>444</v>
      </c>
      <c r="F147" s="2" t="s">
        <v>3449</v>
      </c>
      <c r="G147" s="6">
        <v>426.94</v>
      </c>
      <c r="H147" s="6">
        <f t="shared" si="14"/>
        <v>-27.930654205607482</v>
      </c>
      <c r="I147" s="139">
        <v>17</v>
      </c>
      <c r="J147" s="6">
        <v>3.5</v>
      </c>
      <c r="K147" s="7">
        <f t="shared" si="10"/>
        <v>59.5</v>
      </c>
      <c r="L147" s="7">
        <f t="shared" si="11"/>
        <v>4.165</v>
      </c>
      <c r="M147" s="20">
        <f t="shared" si="13"/>
        <v>63.669999999999995</v>
      </c>
      <c r="N147" s="20">
        <f>SUM(G147+M147)</f>
        <v>490.61</v>
      </c>
    </row>
    <row r="148" spans="1:14" ht="24" customHeight="1" x14ac:dyDescent="0.4">
      <c r="A148" s="9">
        <v>144</v>
      </c>
      <c r="B148" s="3">
        <v>6020000144</v>
      </c>
      <c r="C148" s="2" t="s">
        <v>445</v>
      </c>
      <c r="D148" s="4" t="s">
        <v>446</v>
      </c>
      <c r="E148" s="4" t="s">
        <v>447</v>
      </c>
      <c r="F148" s="2" t="s">
        <v>18</v>
      </c>
      <c r="G148" s="6">
        <v>0</v>
      </c>
      <c r="H148" s="6">
        <f t="shared" si="14"/>
        <v>0</v>
      </c>
      <c r="I148" s="139">
        <v>8</v>
      </c>
      <c r="J148" s="6">
        <v>3.5</v>
      </c>
      <c r="K148" s="7">
        <f t="shared" si="10"/>
        <v>28</v>
      </c>
      <c r="L148" s="7">
        <f t="shared" si="11"/>
        <v>1.9600000000000002</v>
      </c>
      <c r="M148" s="20">
        <f t="shared" si="13"/>
        <v>29.96</v>
      </c>
      <c r="N148" s="20">
        <f t="shared" si="12"/>
        <v>29.96</v>
      </c>
    </row>
    <row r="149" spans="1:14" ht="24" customHeight="1" x14ac:dyDescent="0.4">
      <c r="A149" s="9">
        <v>145</v>
      </c>
      <c r="B149" s="3">
        <v>6020000145</v>
      </c>
      <c r="C149" s="2" t="s">
        <v>448</v>
      </c>
      <c r="D149" s="4" t="s">
        <v>446</v>
      </c>
      <c r="E149" s="4" t="s">
        <v>449</v>
      </c>
      <c r="F149" s="2" t="s">
        <v>18</v>
      </c>
      <c r="G149" s="6">
        <v>0</v>
      </c>
      <c r="H149" s="6">
        <f t="shared" si="14"/>
        <v>0</v>
      </c>
      <c r="I149" s="139">
        <v>17</v>
      </c>
      <c r="J149" s="6">
        <v>3.5</v>
      </c>
      <c r="K149" s="7">
        <f t="shared" si="10"/>
        <v>59.5</v>
      </c>
      <c r="L149" s="7">
        <f t="shared" si="11"/>
        <v>4.165</v>
      </c>
      <c r="M149" s="20">
        <f t="shared" si="13"/>
        <v>63.669999999999995</v>
      </c>
      <c r="N149" s="20">
        <f>SUM(G149+M149)</f>
        <v>63.669999999999995</v>
      </c>
    </row>
    <row r="150" spans="1:14" ht="24" customHeight="1" x14ac:dyDescent="0.4">
      <c r="A150" s="9">
        <v>146</v>
      </c>
      <c r="B150" s="3">
        <v>6020000146</v>
      </c>
      <c r="C150" s="2" t="s">
        <v>450</v>
      </c>
      <c r="D150" s="4" t="s">
        <v>446</v>
      </c>
      <c r="E150" s="4" t="s">
        <v>451</v>
      </c>
      <c r="F150" s="2" t="s">
        <v>18</v>
      </c>
      <c r="G150" s="6">
        <v>0</v>
      </c>
      <c r="H150" s="6">
        <f t="shared" si="14"/>
        <v>0</v>
      </c>
      <c r="I150" s="139">
        <v>69</v>
      </c>
      <c r="J150" s="6">
        <v>3.5</v>
      </c>
      <c r="K150" s="7">
        <f t="shared" si="10"/>
        <v>241.5</v>
      </c>
      <c r="L150" s="7">
        <f t="shared" si="11"/>
        <v>16.905000000000001</v>
      </c>
      <c r="M150" s="20">
        <f t="shared" si="13"/>
        <v>258.40999999999997</v>
      </c>
      <c r="N150" s="20">
        <f t="shared" si="12"/>
        <v>258.40999999999997</v>
      </c>
    </row>
    <row r="151" spans="1:14" ht="24" customHeight="1" x14ac:dyDescent="0.4">
      <c r="A151" s="9">
        <v>147</v>
      </c>
      <c r="B151" s="3">
        <v>6020000147</v>
      </c>
      <c r="C151" s="2" t="s">
        <v>452</v>
      </c>
      <c r="D151" s="4" t="s">
        <v>453</v>
      </c>
      <c r="E151" s="4" t="s">
        <v>454</v>
      </c>
      <c r="F151" s="2" t="s">
        <v>18</v>
      </c>
      <c r="G151" s="6">
        <v>0</v>
      </c>
      <c r="H151" s="6">
        <f t="shared" si="14"/>
        <v>0</v>
      </c>
      <c r="I151" s="139">
        <v>13</v>
      </c>
      <c r="J151" s="6">
        <v>3.5</v>
      </c>
      <c r="K151" s="7">
        <f t="shared" si="10"/>
        <v>45.5</v>
      </c>
      <c r="L151" s="7">
        <f t="shared" si="11"/>
        <v>3.1850000000000005</v>
      </c>
      <c r="M151" s="20">
        <f t="shared" si="13"/>
        <v>48.69</v>
      </c>
      <c r="N151" s="20">
        <f>SUM(G151+M151)</f>
        <v>48.69</v>
      </c>
    </row>
    <row r="152" spans="1:14" ht="24" customHeight="1" x14ac:dyDescent="0.4">
      <c r="A152" s="9">
        <v>148</v>
      </c>
      <c r="B152" s="3">
        <v>6020000148</v>
      </c>
      <c r="C152" s="2" t="s">
        <v>455</v>
      </c>
      <c r="D152" s="4" t="s">
        <v>456</v>
      </c>
      <c r="E152" s="4" t="s">
        <v>457</v>
      </c>
      <c r="F152" s="2" t="s">
        <v>3449</v>
      </c>
      <c r="G152" s="6">
        <v>524.32000000000005</v>
      </c>
      <c r="H152" s="6">
        <f t="shared" si="14"/>
        <v>-34.301308411214961</v>
      </c>
      <c r="I152" s="139">
        <v>18</v>
      </c>
      <c r="J152" s="6">
        <v>3.5</v>
      </c>
      <c r="K152" s="7">
        <f t="shared" si="10"/>
        <v>63</v>
      </c>
      <c r="L152" s="7">
        <f t="shared" si="11"/>
        <v>4.41</v>
      </c>
      <c r="M152" s="20">
        <f t="shared" si="13"/>
        <v>67.41</v>
      </c>
      <c r="N152" s="20">
        <f t="shared" si="12"/>
        <v>591.73</v>
      </c>
    </row>
    <row r="153" spans="1:14" ht="24" customHeight="1" x14ac:dyDescent="0.4">
      <c r="A153" s="9">
        <v>149</v>
      </c>
      <c r="B153" s="3">
        <v>6020000149</v>
      </c>
      <c r="C153" s="2" t="s">
        <v>458</v>
      </c>
      <c r="D153" s="4" t="s">
        <v>459</v>
      </c>
      <c r="E153" s="4" t="s">
        <v>460</v>
      </c>
      <c r="F153" s="2" t="s">
        <v>18</v>
      </c>
      <c r="G153" s="6">
        <v>0</v>
      </c>
      <c r="H153" s="6">
        <f t="shared" si="14"/>
        <v>0</v>
      </c>
      <c r="I153" s="139">
        <v>4</v>
      </c>
      <c r="J153" s="6">
        <v>3.5</v>
      </c>
      <c r="K153" s="7">
        <f t="shared" si="10"/>
        <v>14</v>
      </c>
      <c r="L153" s="7">
        <f t="shared" si="11"/>
        <v>0.98000000000000009</v>
      </c>
      <c r="M153" s="20">
        <f t="shared" si="13"/>
        <v>14.98</v>
      </c>
      <c r="N153" s="20">
        <f>SUM(G153+M153)</f>
        <v>14.98</v>
      </c>
    </row>
    <row r="154" spans="1:14" ht="24" customHeight="1" x14ac:dyDescent="0.4">
      <c r="A154" s="9">
        <v>150</v>
      </c>
      <c r="B154" s="3">
        <v>6020000150</v>
      </c>
      <c r="C154" s="2" t="s">
        <v>461</v>
      </c>
      <c r="D154" s="4" t="s">
        <v>462</v>
      </c>
      <c r="E154" s="4" t="s">
        <v>463</v>
      </c>
      <c r="F154" s="2" t="s">
        <v>3450</v>
      </c>
      <c r="G154" s="6">
        <v>1067.33</v>
      </c>
      <c r="H154" s="6">
        <f t="shared" si="14"/>
        <v>-69.825327102803612</v>
      </c>
      <c r="I154" s="139">
        <v>110</v>
      </c>
      <c r="J154" s="6">
        <v>3.5</v>
      </c>
      <c r="K154" s="7">
        <f t="shared" si="10"/>
        <v>385</v>
      </c>
      <c r="L154" s="7">
        <f t="shared" si="11"/>
        <v>26.950000000000003</v>
      </c>
      <c r="M154" s="20">
        <f t="shared" si="13"/>
        <v>411.95</v>
      </c>
      <c r="N154" s="20">
        <f t="shared" si="12"/>
        <v>1479.28</v>
      </c>
    </row>
    <row r="155" spans="1:14" ht="24" customHeight="1" x14ac:dyDescent="0.4">
      <c r="A155" s="9">
        <v>151</v>
      </c>
      <c r="B155" s="3">
        <v>6020000151</v>
      </c>
      <c r="C155" s="2" t="s">
        <v>464</v>
      </c>
      <c r="D155" s="4" t="s">
        <v>465</v>
      </c>
      <c r="E155" s="4" t="s">
        <v>466</v>
      </c>
      <c r="F155" s="2" t="s">
        <v>18</v>
      </c>
      <c r="G155" s="6">
        <v>0</v>
      </c>
      <c r="H155" s="6">
        <f t="shared" si="14"/>
        <v>0</v>
      </c>
      <c r="I155" s="139">
        <v>8</v>
      </c>
      <c r="J155" s="6">
        <v>3.5</v>
      </c>
      <c r="K155" s="7">
        <f t="shared" si="10"/>
        <v>28</v>
      </c>
      <c r="L155" s="7">
        <f t="shared" si="11"/>
        <v>1.9600000000000002</v>
      </c>
      <c r="M155" s="20">
        <f t="shared" si="13"/>
        <v>29.96</v>
      </c>
      <c r="N155" s="20">
        <f>SUM(G155+M155)</f>
        <v>29.96</v>
      </c>
    </row>
    <row r="156" spans="1:14" ht="24" customHeight="1" x14ac:dyDescent="0.4">
      <c r="A156" s="9">
        <v>152</v>
      </c>
      <c r="B156" s="3">
        <v>6020000152</v>
      </c>
      <c r="C156" s="2" t="s">
        <v>467</v>
      </c>
      <c r="D156" s="4" t="s">
        <v>468</v>
      </c>
      <c r="E156" s="4" t="s">
        <v>469</v>
      </c>
      <c r="F156" s="2" t="s">
        <v>18</v>
      </c>
      <c r="G156" s="6">
        <v>0</v>
      </c>
      <c r="H156" s="6">
        <f t="shared" si="14"/>
        <v>0</v>
      </c>
      <c r="I156" s="139">
        <v>23</v>
      </c>
      <c r="J156" s="6">
        <v>3.5</v>
      </c>
      <c r="K156" s="7">
        <f t="shared" si="10"/>
        <v>80.5</v>
      </c>
      <c r="L156" s="7">
        <f t="shared" si="11"/>
        <v>5.6350000000000007</v>
      </c>
      <c r="M156" s="20">
        <f t="shared" si="13"/>
        <v>86.14</v>
      </c>
      <c r="N156" s="20">
        <f t="shared" si="12"/>
        <v>86.14</v>
      </c>
    </row>
    <row r="157" spans="1:14" ht="24" customHeight="1" x14ac:dyDescent="0.4">
      <c r="A157" s="9">
        <v>153</v>
      </c>
      <c r="B157" s="3">
        <v>6020000153</v>
      </c>
      <c r="C157" s="2" t="s">
        <v>470</v>
      </c>
      <c r="D157" s="4" t="s">
        <v>395</v>
      </c>
      <c r="E157" s="4" t="s">
        <v>471</v>
      </c>
      <c r="F157" s="2" t="s">
        <v>3455</v>
      </c>
      <c r="G157" s="6">
        <v>33.71</v>
      </c>
      <c r="H157" s="6">
        <f t="shared" si="14"/>
        <v>-2.2053271028037393</v>
      </c>
      <c r="I157" s="139">
        <v>11</v>
      </c>
      <c r="J157" s="6">
        <v>3.5</v>
      </c>
      <c r="K157" s="7">
        <f t="shared" si="10"/>
        <v>38.5</v>
      </c>
      <c r="L157" s="7">
        <f t="shared" si="11"/>
        <v>2.6950000000000003</v>
      </c>
      <c r="M157" s="20">
        <f t="shared" si="13"/>
        <v>41.199999999999996</v>
      </c>
      <c r="N157" s="20">
        <f>SUM(G157+M157)</f>
        <v>74.91</v>
      </c>
    </row>
    <row r="158" spans="1:14" ht="24" customHeight="1" x14ac:dyDescent="0.4">
      <c r="A158" s="9">
        <v>154</v>
      </c>
      <c r="B158" s="3">
        <v>6020000154</v>
      </c>
      <c r="C158" s="2" t="s">
        <v>472</v>
      </c>
      <c r="D158" s="4" t="s">
        <v>473</v>
      </c>
      <c r="E158" s="4" t="s">
        <v>474</v>
      </c>
      <c r="F158" s="2" t="s">
        <v>3460</v>
      </c>
      <c r="G158" s="6">
        <v>86.15</v>
      </c>
      <c r="H158" s="6">
        <f t="shared" si="14"/>
        <v>-5.6359813084112176</v>
      </c>
      <c r="I158" s="139">
        <v>3</v>
      </c>
      <c r="J158" s="6">
        <v>3.5</v>
      </c>
      <c r="K158" s="7">
        <f t="shared" si="10"/>
        <v>10.5</v>
      </c>
      <c r="L158" s="7">
        <f t="shared" si="11"/>
        <v>0.7350000000000001</v>
      </c>
      <c r="M158" s="20">
        <f t="shared" si="13"/>
        <v>11.24</v>
      </c>
      <c r="N158" s="20">
        <f t="shared" si="12"/>
        <v>97.39</v>
      </c>
    </row>
    <row r="159" spans="1:14" ht="24" customHeight="1" x14ac:dyDescent="0.4">
      <c r="A159" s="9">
        <v>155</v>
      </c>
      <c r="B159" s="3">
        <v>6020000155</v>
      </c>
      <c r="C159" s="2" t="s">
        <v>475</v>
      </c>
      <c r="D159" s="4" t="s">
        <v>476</v>
      </c>
      <c r="E159" s="4" t="s">
        <v>477</v>
      </c>
      <c r="F159" s="2" t="s">
        <v>3461</v>
      </c>
      <c r="G159" s="6">
        <v>168.54</v>
      </c>
      <c r="H159" s="6">
        <f t="shared" si="14"/>
        <v>-11.025981308411218</v>
      </c>
      <c r="I159" s="139">
        <v>6</v>
      </c>
      <c r="J159" s="6">
        <v>3.5</v>
      </c>
      <c r="K159" s="7">
        <f t="shared" si="10"/>
        <v>21</v>
      </c>
      <c r="L159" s="7">
        <f t="shared" si="11"/>
        <v>1.4700000000000002</v>
      </c>
      <c r="M159" s="20">
        <f t="shared" si="13"/>
        <v>22.47</v>
      </c>
      <c r="N159" s="20">
        <f>SUM(G159+M159)</f>
        <v>191.01</v>
      </c>
    </row>
    <row r="160" spans="1:14" ht="24" customHeight="1" x14ac:dyDescent="0.4">
      <c r="A160" s="9">
        <v>156</v>
      </c>
      <c r="B160" s="3">
        <v>6020000156</v>
      </c>
      <c r="C160" s="2" t="s">
        <v>478</v>
      </c>
      <c r="D160" s="4" t="s">
        <v>476</v>
      </c>
      <c r="E160" s="4" t="s">
        <v>479</v>
      </c>
      <c r="F160" s="2" t="s">
        <v>18</v>
      </c>
      <c r="G160" s="6">
        <v>0</v>
      </c>
      <c r="H160" s="6">
        <f t="shared" si="14"/>
        <v>0</v>
      </c>
      <c r="I160" s="139">
        <v>24</v>
      </c>
      <c r="J160" s="6">
        <v>3.5</v>
      </c>
      <c r="K160" s="7">
        <f t="shared" si="10"/>
        <v>84</v>
      </c>
      <c r="L160" s="7">
        <f t="shared" si="11"/>
        <v>5.8800000000000008</v>
      </c>
      <c r="M160" s="20">
        <f t="shared" si="13"/>
        <v>89.88</v>
      </c>
      <c r="N160" s="20">
        <f t="shared" si="12"/>
        <v>89.88</v>
      </c>
    </row>
    <row r="161" spans="1:14" ht="24" customHeight="1" x14ac:dyDescent="0.4">
      <c r="A161" s="9">
        <v>157</v>
      </c>
      <c r="B161" s="3">
        <v>6020000157</v>
      </c>
      <c r="C161" s="2" t="s">
        <v>480</v>
      </c>
      <c r="D161" s="4" t="s">
        <v>481</v>
      </c>
      <c r="E161" s="4" t="s">
        <v>482</v>
      </c>
      <c r="F161" s="2" t="s">
        <v>18</v>
      </c>
      <c r="G161" s="6">
        <v>0</v>
      </c>
      <c r="H161" s="6">
        <f t="shared" si="14"/>
        <v>0</v>
      </c>
      <c r="I161" s="139">
        <v>5</v>
      </c>
      <c r="J161" s="6">
        <v>3.5</v>
      </c>
      <c r="K161" s="7">
        <f t="shared" si="10"/>
        <v>17.5</v>
      </c>
      <c r="L161" s="7">
        <f t="shared" si="11"/>
        <v>1.2250000000000001</v>
      </c>
      <c r="M161" s="20">
        <f t="shared" si="13"/>
        <v>18.73</v>
      </c>
      <c r="N161" s="20">
        <f>SUM(G161+M161)</f>
        <v>18.73</v>
      </c>
    </row>
    <row r="162" spans="1:14" ht="24" customHeight="1" x14ac:dyDescent="0.4">
      <c r="A162" s="9">
        <v>158</v>
      </c>
      <c r="B162" s="3">
        <v>6020000158</v>
      </c>
      <c r="C162" s="2" t="s">
        <v>483</v>
      </c>
      <c r="D162" s="4" t="s">
        <v>484</v>
      </c>
      <c r="E162" s="4" t="s">
        <v>485</v>
      </c>
      <c r="F162" s="2" t="s">
        <v>18</v>
      </c>
      <c r="G162" s="6">
        <v>0</v>
      </c>
      <c r="H162" s="6">
        <f t="shared" si="14"/>
        <v>0</v>
      </c>
      <c r="I162" s="139">
        <v>22</v>
      </c>
      <c r="J162" s="6">
        <v>3.5</v>
      </c>
      <c r="K162" s="7">
        <f t="shared" si="10"/>
        <v>77</v>
      </c>
      <c r="L162" s="7">
        <f t="shared" si="11"/>
        <v>5.3900000000000006</v>
      </c>
      <c r="M162" s="20">
        <f t="shared" si="13"/>
        <v>82.39</v>
      </c>
      <c r="N162" s="20">
        <f t="shared" si="12"/>
        <v>82.39</v>
      </c>
    </row>
    <row r="163" spans="1:14" ht="24" customHeight="1" x14ac:dyDescent="0.4">
      <c r="A163" s="9">
        <v>159</v>
      </c>
      <c r="B163" s="3">
        <v>6020000159</v>
      </c>
      <c r="C163" s="2" t="s">
        <v>486</v>
      </c>
      <c r="D163" s="4" t="s">
        <v>487</v>
      </c>
      <c r="E163" s="4" t="s">
        <v>488</v>
      </c>
      <c r="F163" s="2" t="s">
        <v>18</v>
      </c>
      <c r="G163" s="6">
        <v>0</v>
      </c>
      <c r="H163" s="6">
        <f t="shared" si="14"/>
        <v>0</v>
      </c>
      <c r="I163" s="139">
        <v>17</v>
      </c>
      <c r="J163" s="6">
        <v>3.5</v>
      </c>
      <c r="K163" s="7">
        <f t="shared" si="10"/>
        <v>59.5</v>
      </c>
      <c r="L163" s="7">
        <f t="shared" si="11"/>
        <v>4.165</v>
      </c>
      <c r="M163" s="20">
        <f t="shared" si="13"/>
        <v>63.669999999999995</v>
      </c>
      <c r="N163" s="20">
        <f>SUM(G163+M163)</f>
        <v>63.669999999999995</v>
      </c>
    </row>
    <row r="164" spans="1:14" ht="24" customHeight="1" x14ac:dyDescent="0.4">
      <c r="A164" s="9">
        <v>160</v>
      </c>
      <c r="B164" s="3">
        <v>6020000160</v>
      </c>
      <c r="C164" s="2" t="s">
        <v>489</v>
      </c>
      <c r="D164" s="4" t="s">
        <v>490</v>
      </c>
      <c r="E164" s="4" t="s">
        <v>491</v>
      </c>
      <c r="F164" s="2" t="s">
        <v>18</v>
      </c>
      <c r="G164" s="6">
        <v>0</v>
      </c>
      <c r="H164" s="6">
        <f t="shared" si="14"/>
        <v>0</v>
      </c>
      <c r="I164" s="139">
        <v>11</v>
      </c>
      <c r="J164" s="6">
        <v>3.5</v>
      </c>
      <c r="K164" s="7">
        <f t="shared" si="10"/>
        <v>38.5</v>
      </c>
      <c r="L164" s="7">
        <f t="shared" si="11"/>
        <v>2.6950000000000003</v>
      </c>
      <c r="M164" s="20">
        <f t="shared" si="13"/>
        <v>41.199999999999996</v>
      </c>
      <c r="N164" s="20">
        <f t="shared" si="12"/>
        <v>41.199999999999996</v>
      </c>
    </row>
    <row r="165" spans="1:14" ht="24" customHeight="1" x14ac:dyDescent="0.4">
      <c r="A165" s="9">
        <v>161</v>
      </c>
      <c r="B165" s="3">
        <v>6020000161</v>
      </c>
      <c r="C165" s="2" t="s">
        <v>492</v>
      </c>
      <c r="D165" s="4" t="s">
        <v>493</v>
      </c>
      <c r="E165" s="4" t="s">
        <v>494</v>
      </c>
      <c r="F165" s="2" t="s">
        <v>3449</v>
      </c>
      <c r="G165" s="6">
        <v>1486.79</v>
      </c>
      <c r="H165" s="6">
        <f t="shared" si="14"/>
        <v>-97.266635514018617</v>
      </c>
      <c r="I165" s="139">
        <v>50</v>
      </c>
      <c r="J165" s="6">
        <v>3.5</v>
      </c>
      <c r="K165" s="7">
        <f t="shared" si="10"/>
        <v>175</v>
      </c>
      <c r="L165" s="7">
        <f t="shared" si="11"/>
        <v>12.250000000000002</v>
      </c>
      <c r="M165" s="20">
        <f t="shared" si="13"/>
        <v>187.25</v>
      </c>
      <c r="N165" s="20">
        <f>SUM(G165+M165)</f>
        <v>1674.04</v>
      </c>
    </row>
    <row r="166" spans="1:14" ht="24" customHeight="1" x14ac:dyDescent="0.4">
      <c r="A166" s="9">
        <v>162</v>
      </c>
      <c r="B166" s="3">
        <v>6020000162</v>
      </c>
      <c r="C166" s="2" t="s">
        <v>495</v>
      </c>
      <c r="D166" s="4" t="s">
        <v>496</v>
      </c>
      <c r="E166" s="4" t="s">
        <v>497</v>
      </c>
      <c r="F166" s="2" t="s">
        <v>3449</v>
      </c>
      <c r="G166" s="6">
        <v>232.2</v>
      </c>
      <c r="H166" s="6">
        <f t="shared" si="14"/>
        <v>-15.190654205607473</v>
      </c>
      <c r="I166" s="139">
        <v>8</v>
      </c>
      <c r="J166" s="6">
        <v>3.5</v>
      </c>
      <c r="K166" s="7">
        <f t="shared" si="10"/>
        <v>28</v>
      </c>
      <c r="L166" s="7">
        <f t="shared" si="11"/>
        <v>1.9600000000000002</v>
      </c>
      <c r="M166" s="20">
        <f t="shared" si="13"/>
        <v>29.96</v>
      </c>
      <c r="N166" s="20">
        <f t="shared" si="12"/>
        <v>262.15999999999997</v>
      </c>
    </row>
    <row r="167" spans="1:14" ht="24" customHeight="1" x14ac:dyDescent="0.4">
      <c r="A167" s="9">
        <v>163</v>
      </c>
      <c r="B167" s="3">
        <v>6020000163</v>
      </c>
      <c r="C167" s="2" t="s">
        <v>498</v>
      </c>
      <c r="D167" s="4" t="s">
        <v>499</v>
      </c>
      <c r="E167" s="4" t="s">
        <v>500</v>
      </c>
      <c r="F167" s="2" t="s">
        <v>18</v>
      </c>
      <c r="G167" s="6">
        <v>0</v>
      </c>
      <c r="H167" s="6">
        <f t="shared" si="14"/>
        <v>0</v>
      </c>
      <c r="I167" s="139">
        <v>23</v>
      </c>
      <c r="J167" s="6">
        <v>3.5</v>
      </c>
      <c r="K167" s="7">
        <f t="shared" si="10"/>
        <v>80.5</v>
      </c>
      <c r="L167" s="7">
        <f t="shared" si="11"/>
        <v>5.6350000000000007</v>
      </c>
      <c r="M167" s="20">
        <f t="shared" si="13"/>
        <v>86.14</v>
      </c>
      <c r="N167" s="20">
        <f>SUM(G167+M167)</f>
        <v>86.14</v>
      </c>
    </row>
    <row r="168" spans="1:14" ht="24" customHeight="1" x14ac:dyDescent="0.4">
      <c r="A168" s="9">
        <v>164</v>
      </c>
      <c r="B168" s="3">
        <v>6020000164</v>
      </c>
      <c r="C168" s="2" t="s">
        <v>501</v>
      </c>
      <c r="D168" s="4" t="s">
        <v>3513</v>
      </c>
      <c r="E168" s="4" t="s">
        <v>502</v>
      </c>
      <c r="F168" s="2" t="s">
        <v>18</v>
      </c>
      <c r="G168" s="6">
        <v>0</v>
      </c>
      <c r="H168" s="6">
        <f t="shared" si="14"/>
        <v>0</v>
      </c>
      <c r="I168" s="139">
        <v>14</v>
      </c>
      <c r="J168" s="6">
        <v>3.5</v>
      </c>
      <c r="K168" s="7">
        <f t="shared" si="10"/>
        <v>49</v>
      </c>
      <c r="L168" s="7">
        <f t="shared" si="11"/>
        <v>3.43</v>
      </c>
      <c r="M168" s="20">
        <f t="shared" si="13"/>
        <v>52.43</v>
      </c>
      <c r="N168" s="20">
        <f t="shared" si="12"/>
        <v>52.43</v>
      </c>
    </row>
    <row r="169" spans="1:14" ht="24" customHeight="1" x14ac:dyDescent="0.4">
      <c r="A169" s="9">
        <v>165</v>
      </c>
      <c r="B169" s="3">
        <v>6020000165</v>
      </c>
      <c r="C169" s="2" t="s">
        <v>503</v>
      </c>
      <c r="D169" s="4" t="s">
        <v>504</v>
      </c>
      <c r="E169" s="4" t="s">
        <v>505</v>
      </c>
      <c r="F169" s="2" t="s">
        <v>3455</v>
      </c>
      <c r="G169" s="6">
        <v>22.47</v>
      </c>
      <c r="H169" s="6">
        <f t="shared" si="14"/>
        <v>-1.4699999999999989</v>
      </c>
      <c r="I169" s="139">
        <v>10</v>
      </c>
      <c r="J169" s="6">
        <v>3.5</v>
      </c>
      <c r="K169" s="7">
        <f t="shared" si="10"/>
        <v>35</v>
      </c>
      <c r="L169" s="7">
        <f t="shared" si="11"/>
        <v>2.4500000000000002</v>
      </c>
      <c r="M169" s="20">
        <f t="shared" si="13"/>
        <v>37.450000000000003</v>
      </c>
      <c r="N169" s="20">
        <f>SUM(G169+M169)</f>
        <v>59.92</v>
      </c>
    </row>
    <row r="170" spans="1:14" ht="24" customHeight="1" x14ac:dyDescent="0.4">
      <c r="A170" s="9">
        <v>166</v>
      </c>
      <c r="B170" s="3">
        <v>6020000166</v>
      </c>
      <c r="C170" s="2" t="s">
        <v>506</v>
      </c>
      <c r="D170" s="4" t="s">
        <v>507</v>
      </c>
      <c r="E170" s="4" t="s">
        <v>508</v>
      </c>
      <c r="F170" s="2" t="s">
        <v>3449</v>
      </c>
      <c r="G170" s="6">
        <v>2089.7199999999998</v>
      </c>
      <c r="H170" s="6">
        <f t="shared" si="14"/>
        <v>-136.71065420560763</v>
      </c>
      <c r="I170" s="139">
        <v>71</v>
      </c>
      <c r="J170" s="6">
        <v>3.5</v>
      </c>
      <c r="K170" s="7">
        <f t="shared" si="10"/>
        <v>248.5</v>
      </c>
      <c r="L170" s="7">
        <f t="shared" si="11"/>
        <v>17.395000000000003</v>
      </c>
      <c r="M170" s="20">
        <f t="shared" si="13"/>
        <v>265.89999999999998</v>
      </c>
      <c r="N170" s="20">
        <f t="shared" si="12"/>
        <v>2355.62</v>
      </c>
    </row>
    <row r="171" spans="1:14" ht="24" customHeight="1" x14ac:dyDescent="0.4">
      <c r="A171" s="9">
        <v>167</v>
      </c>
      <c r="B171" s="3">
        <v>6020000167</v>
      </c>
      <c r="C171" s="2" t="s">
        <v>509</v>
      </c>
      <c r="D171" s="4" t="s">
        <v>510</v>
      </c>
      <c r="E171" s="4" t="s">
        <v>511</v>
      </c>
      <c r="F171" s="2" t="s">
        <v>3449</v>
      </c>
      <c r="G171" s="6">
        <v>108.61</v>
      </c>
      <c r="H171" s="6">
        <f t="shared" si="14"/>
        <v>-7.1053271028037415</v>
      </c>
      <c r="I171" s="139">
        <v>2</v>
      </c>
      <c r="J171" s="6">
        <v>3.5</v>
      </c>
      <c r="K171" s="7">
        <f t="shared" si="10"/>
        <v>7</v>
      </c>
      <c r="L171" s="7">
        <f t="shared" si="11"/>
        <v>0.49000000000000005</v>
      </c>
      <c r="M171" s="20">
        <f t="shared" si="13"/>
        <v>7.49</v>
      </c>
      <c r="N171" s="20">
        <f>SUM(G171+M171)</f>
        <v>116.1</v>
      </c>
    </row>
    <row r="172" spans="1:14" ht="24" customHeight="1" x14ac:dyDescent="0.4">
      <c r="A172" s="9">
        <v>168</v>
      </c>
      <c r="B172" s="3">
        <v>6020000168</v>
      </c>
      <c r="C172" s="2" t="s">
        <v>512</v>
      </c>
      <c r="D172" s="4" t="s">
        <v>513</v>
      </c>
      <c r="E172" s="4" t="s">
        <v>514</v>
      </c>
      <c r="F172" s="2" t="s">
        <v>3450</v>
      </c>
      <c r="G172" s="6">
        <v>981.2</v>
      </c>
      <c r="H172" s="6">
        <f t="shared" si="14"/>
        <v>-64.19065420560753</v>
      </c>
      <c r="I172" s="139">
        <v>99</v>
      </c>
      <c r="J172" s="6">
        <v>3.5</v>
      </c>
      <c r="K172" s="7">
        <f t="shared" si="10"/>
        <v>346.5</v>
      </c>
      <c r="L172" s="7">
        <f t="shared" si="11"/>
        <v>24.255000000000003</v>
      </c>
      <c r="M172" s="20">
        <f t="shared" si="13"/>
        <v>370.76</v>
      </c>
      <c r="N172" s="20">
        <f t="shared" si="12"/>
        <v>1351.96</v>
      </c>
    </row>
    <row r="173" spans="1:14" ht="24" customHeight="1" x14ac:dyDescent="0.4">
      <c r="A173" s="9">
        <v>169</v>
      </c>
      <c r="B173" s="3">
        <v>6020000169</v>
      </c>
      <c r="C173" s="2" t="s">
        <v>515</v>
      </c>
      <c r="D173" s="4" t="s">
        <v>516</v>
      </c>
      <c r="E173" s="4" t="s">
        <v>517</v>
      </c>
      <c r="F173" s="2" t="s">
        <v>18</v>
      </c>
      <c r="G173" s="6">
        <v>0</v>
      </c>
      <c r="H173" s="6">
        <f t="shared" si="14"/>
        <v>0</v>
      </c>
      <c r="I173" s="139">
        <v>19</v>
      </c>
      <c r="J173" s="6">
        <v>3.5</v>
      </c>
      <c r="K173" s="7">
        <f t="shared" si="10"/>
        <v>66.5</v>
      </c>
      <c r="L173" s="7">
        <f t="shared" si="11"/>
        <v>4.6550000000000002</v>
      </c>
      <c r="M173" s="20">
        <f t="shared" si="13"/>
        <v>71.160000000000011</v>
      </c>
      <c r="N173" s="20">
        <f>SUM(G173+M173)</f>
        <v>71.160000000000011</v>
      </c>
    </row>
    <row r="174" spans="1:14" ht="24" customHeight="1" x14ac:dyDescent="0.4">
      <c r="A174" s="9">
        <v>170</v>
      </c>
      <c r="B174" s="3">
        <v>6020000170</v>
      </c>
      <c r="C174" s="2" t="s">
        <v>518</v>
      </c>
      <c r="D174" s="4" t="s">
        <v>519</v>
      </c>
      <c r="E174" s="4" t="s">
        <v>520</v>
      </c>
      <c r="F174" s="2" t="s">
        <v>3449</v>
      </c>
      <c r="G174" s="6">
        <v>1187.19</v>
      </c>
      <c r="H174" s="6">
        <f t="shared" si="14"/>
        <v>-77.666635514018708</v>
      </c>
      <c r="I174" s="139">
        <v>38</v>
      </c>
      <c r="J174" s="6">
        <v>3.5</v>
      </c>
      <c r="K174" s="7">
        <f t="shared" si="10"/>
        <v>133</v>
      </c>
      <c r="L174" s="7">
        <f t="shared" si="11"/>
        <v>9.31</v>
      </c>
      <c r="M174" s="20">
        <f t="shared" si="13"/>
        <v>142.31</v>
      </c>
      <c r="N174" s="20">
        <f t="shared" si="12"/>
        <v>1329.5</v>
      </c>
    </row>
    <row r="175" spans="1:14" ht="24" customHeight="1" x14ac:dyDescent="0.4">
      <c r="A175" s="9">
        <v>171</v>
      </c>
      <c r="B175" s="3">
        <v>6020000171</v>
      </c>
      <c r="C175" s="2" t="s">
        <v>521</v>
      </c>
      <c r="D175" s="4" t="s">
        <v>522</v>
      </c>
      <c r="E175" s="4" t="s">
        <v>523</v>
      </c>
      <c r="F175" s="2" t="s">
        <v>3449</v>
      </c>
      <c r="G175" s="6">
        <v>539.29999999999995</v>
      </c>
      <c r="H175" s="6">
        <f t="shared" si="14"/>
        <v>-35.28130841121498</v>
      </c>
      <c r="I175" s="139">
        <v>17</v>
      </c>
      <c r="J175" s="6">
        <v>3.5</v>
      </c>
      <c r="K175" s="7">
        <f t="shared" si="10"/>
        <v>59.5</v>
      </c>
      <c r="L175" s="7">
        <f t="shared" si="11"/>
        <v>4.165</v>
      </c>
      <c r="M175" s="20">
        <f t="shared" si="13"/>
        <v>63.669999999999995</v>
      </c>
      <c r="N175" s="20">
        <f>SUM(G175+M175)</f>
        <v>602.96999999999991</v>
      </c>
    </row>
    <row r="176" spans="1:14" ht="24" customHeight="1" x14ac:dyDescent="0.4">
      <c r="A176" s="9">
        <v>172</v>
      </c>
      <c r="B176" s="3">
        <v>6020000172</v>
      </c>
      <c r="C176" s="2" t="s">
        <v>524</v>
      </c>
      <c r="D176" s="4" t="s">
        <v>525</v>
      </c>
      <c r="E176" s="4" t="s">
        <v>526</v>
      </c>
      <c r="F176" s="2" t="s">
        <v>3449</v>
      </c>
      <c r="G176" s="6">
        <v>217.23</v>
      </c>
      <c r="H176" s="6">
        <f t="shared" si="14"/>
        <v>-14.211308411214929</v>
      </c>
      <c r="I176" s="139">
        <v>27</v>
      </c>
      <c r="J176" s="6">
        <v>3.5</v>
      </c>
      <c r="K176" s="7">
        <f t="shared" si="10"/>
        <v>94.5</v>
      </c>
      <c r="L176" s="7">
        <f t="shared" si="11"/>
        <v>6.6150000000000002</v>
      </c>
      <c r="M176" s="20">
        <f t="shared" si="13"/>
        <v>101.12</v>
      </c>
      <c r="N176" s="20">
        <f t="shared" si="12"/>
        <v>318.35000000000002</v>
      </c>
    </row>
    <row r="177" spans="1:14" ht="24" customHeight="1" x14ac:dyDescent="0.4">
      <c r="A177" s="9">
        <v>173</v>
      </c>
      <c r="B177" s="3">
        <v>6020000173</v>
      </c>
      <c r="C177" s="2" t="s">
        <v>527</v>
      </c>
      <c r="D177" s="4" t="s">
        <v>528</v>
      </c>
      <c r="E177" s="4" t="s">
        <v>529</v>
      </c>
      <c r="F177" s="2" t="s">
        <v>3449</v>
      </c>
      <c r="G177" s="6">
        <v>228.46</v>
      </c>
      <c r="H177" s="6">
        <f t="shared" si="14"/>
        <v>-14.945981308411234</v>
      </c>
      <c r="I177" s="139">
        <v>6</v>
      </c>
      <c r="J177" s="6">
        <v>3.5</v>
      </c>
      <c r="K177" s="7">
        <f t="shared" si="10"/>
        <v>21</v>
      </c>
      <c r="L177" s="7">
        <f t="shared" si="11"/>
        <v>1.4700000000000002</v>
      </c>
      <c r="M177" s="20">
        <f t="shared" si="13"/>
        <v>22.47</v>
      </c>
      <c r="N177" s="20">
        <f>SUM(G177+M177)</f>
        <v>250.93</v>
      </c>
    </row>
    <row r="178" spans="1:14" ht="24" customHeight="1" x14ac:dyDescent="0.4">
      <c r="A178" s="9">
        <v>174</v>
      </c>
      <c r="B178" s="3">
        <v>6020000174</v>
      </c>
      <c r="C178" s="2" t="s">
        <v>530</v>
      </c>
      <c r="D178" s="4" t="s">
        <v>528</v>
      </c>
      <c r="E178" s="4" t="s">
        <v>531</v>
      </c>
      <c r="F178" s="2" t="s">
        <v>3449</v>
      </c>
      <c r="G178" s="6">
        <v>273.41000000000003</v>
      </c>
      <c r="H178" s="6">
        <f t="shared" si="14"/>
        <v>-17.886635514018678</v>
      </c>
      <c r="I178" s="139">
        <v>0</v>
      </c>
      <c r="J178" s="6">
        <v>3.5</v>
      </c>
      <c r="K178" s="7">
        <f t="shared" si="10"/>
        <v>0</v>
      </c>
      <c r="L178" s="7">
        <f t="shared" si="11"/>
        <v>0</v>
      </c>
      <c r="M178" s="20">
        <f t="shared" si="13"/>
        <v>0</v>
      </c>
      <c r="N178" s="20">
        <f t="shared" si="12"/>
        <v>273.41000000000003</v>
      </c>
    </row>
    <row r="179" spans="1:14" ht="24" customHeight="1" x14ac:dyDescent="0.4">
      <c r="A179" s="9">
        <v>175</v>
      </c>
      <c r="B179" s="3">
        <v>6020000175</v>
      </c>
      <c r="C179" s="2" t="s">
        <v>532</v>
      </c>
      <c r="D179" s="4" t="s">
        <v>522</v>
      </c>
      <c r="E179" s="4" t="s">
        <v>533</v>
      </c>
      <c r="F179" s="2" t="s">
        <v>3449</v>
      </c>
      <c r="G179" s="6">
        <v>625.42999999999995</v>
      </c>
      <c r="H179" s="6">
        <f t="shared" si="14"/>
        <v>-40.915981308411233</v>
      </c>
      <c r="I179" s="139">
        <v>29</v>
      </c>
      <c r="J179" s="6">
        <v>3.5</v>
      </c>
      <c r="K179" s="7">
        <f t="shared" si="10"/>
        <v>101.5</v>
      </c>
      <c r="L179" s="7">
        <f t="shared" si="11"/>
        <v>7.1050000000000004</v>
      </c>
      <c r="M179" s="20">
        <f t="shared" si="13"/>
        <v>108.61</v>
      </c>
      <c r="N179" s="20">
        <f>SUM(G179+M179)</f>
        <v>734.04</v>
      </c>
    </row>
    <row r="180" spans="1:14" ht="24" customHeight="1" x14ac:dyDescent="0.4">
      <c r="A180" s="9">
        <v>176</v>
      </c>
      <c r="B180" s="3">
        <v>6020000176</v>
      </c>
      <c r="C180" s="2" t="s">
        <v>534</v>
      </c>
      <c r="D180" s="4" t="s">
        <v>522</v>
      </c>
      <c r="E180" s="4" t="s">
        <v>535</v>
      </c>
      <c r="F180" s="2" t="s">
        <v>3449</v>
      </c>
      <c r="G180" s="6">
        <v>396.99</v>
      </c>
      <c r="H180" s="6">
        <f t="shared" si="14"/>
        <v>-25.971308411214977</v>
      </c>
      <c r="I180" s="139">
        <v>23</v>
      </c>
      <c r="J180" s="6">
        <v>3.5</v>
      </c>
      <c r="K180" s="7">
        <f t="shared" si="10"/>
        <v>80.5</v>
      </c>
      <c r="L180" s="7">
        <f t="shared" si="11"/>
        <v>5.6350000000000007</v>
      </c>
      <c r="M180" s="20">
        <f t="shared" si="13"/>
        <v>86.14</v>
      </c>
      <c r="N180" s="20">
        <f t="shared" si="12"/>
        <v>483.13</v>
      </c>
    </row>
    <row r="181" spans="1:14" ht="24" customHeight="1" x14ac:dyDescent="0.4">
      <c r="A181" s="9">
        <v>177</v>
      </c>
      <c r="B181" s="3">
        <v>6020000177</v>
      </c>
      <c r="C181" s="2" t="s">
        <v>536</v>
      </c>
      <c r="D181" s="4" t="s">
        <v>522</v>
      </c>
      <c r="E181" s="4" t="s">
        <v>537</v>
      </c>
      <c r="F181" s="2" t="s">
        <v>3449</v>
      </c>
      <c r="G181" s="6">
        <v>314.60000000000002</v>
      </c>
      <c r="H181" s="6">
        <f t="shared" si="14"/>
        <v>-20.581308411214934</v>
      </c>
      <c r="I181" s="139">
        <v>12</v>
      </c>
      <c r="J181" s="6">
        <v>3.5</v>
      </c>
      <c r="K181" s="7">
        <f t="shared" si="10"/>
        <v>42</v>
      </c>
      <c r="L181" s="7">
        <f t="shared" si="11"/>
        <v>2.9400000000000004</v>
      </c>
      <c r="M181" s="20">
        <f t="shared" si="13"/>
        <v>44.94</v>
      </c>
      <c r="N181" s="20">
        <f>SUM(G181+M181)</f>
        <v>359.54</v>
      </c>
    </row>
    <row r="182" spans="1:14" ht="24" customHeight="1" x14ac:dyDescent="0.4">
      <c r="A182" s="9">
        <v>178</v>
      </c>
      <c r="B182" s="3">
        <v>6020000178</v>
      </c>
      <c r="C182" s="2" t="s">
        <v>538</v>
      </c>
      <c r="D182" s="4" t="s">
        <v>522</v>
      </c>
      <c r="E182" s="4" t="s">
        <v>539</v>
      </c>
      <c r="F182" s="2" t="s">
        <v>3449</v>
      </c>
      <c r="G182" s="6">
        <v>1951.16</v>
      </c>
      <c r="H182" s="6">
        <f t="shared" si="14"/>
        <v>-127.64598130841136</v>
      </c>
      <c r="I182" s="139">
        <v>65</v>
      </c>
      <c r="J182" s="6">
        <v>3.5</v>
      </c>
      <c r="K182" s="7">
        <f t="shared" si="10"/>
        <v>227.5</v>
      </c>
      <c r="L182" s="7">
        <f t="shared" si="11"/>
        <v>15.925000000000001</v>
      </c>
      <c r="M182" s="20">
        <f t="shared" si="13"/>
        <v>243.42999999999998</v>
      </c>
      <c r="N182" s="20">
        <f t="shared" si="12"/>
        <v>2194.59</v>
      </c>
    </row>
    <row r="183" spans="1:14" ht="24" customHeight="1" x14ac:dyDescent="0.4">
      <c r="A183" s="9">
        <v>179</v>
      </c>
      <c r="B183" s="3">
        <v>6020000179</v>
      </c>
      <c r="C183" s="2" t="s">
        <v>540</v>
      </c>
      <c r="D183" s="4" t="s">
        <v>522</v>
      </c>
      <c r="E183" s="4" t="s">
        <v>541</v>
      </c>
      <c r="F183" s="2" t="s">
        <v>3449</v>
      </c>
      <c r="G183" s="6">
        <v>704.08</v>
      </c>
      <c r="H183" s="6">
        <f t="shared" si="14"/>
        <v>-46.061308411215009</v>
      </c>
      <c r="I183" s="139">
        <v>6</v>
      </c>
      <c r="J183" s="6">
        <v>3.5</v>
      </c>
      <c r="K183" s="7">
        <f t="shared" si="10"/>
        <v>21</v>
      </c>
      <c r="L183" s="7">
        <f t="shared" si="11"/>
        <v>1.4700000000000002</v>
      </c>
      <c r="M183" s="20">
        <f t="shared" si="13"/>
        <v>22.47</v>
      </c>
      <c r="N183" s="20">
        <f>SUM(G183+M183)</f>
        <v>726.55000000000007</v>
      </c>
    </row>
    <row r="184" spans="1:14" ht="24" customHeight="1" x14ac:dyDescent="0.4">
      <c r="A184" s="9">
        <v>180</v>
      </c>
      <c r="B184" s="3">
        <v>6020000180</v>
      </c>
      <c r="C184" s="2" t="s">
        <v>542</v>
      </c>
      <c r="D184" s="4" t="s">
        <v>522</v>
      </c>
      <c r="E184" s="4" t="s">
        <v>543</v>
      </c>
      <c r="F184" s="2" t="s">
        <v>3449</v>
      </c>
      <c r="G184" s="6">
        <v>250.94</v>
      </c>
      <c r="H184" s="6">
        <f t="shared" si="14"/>
        <v>-16.416635514018679</v>
      </c>
      <c r="I184" s="139">
        <v>9</v>
      </c>
      <c r="J184" s="6">
        <v>3.5</v>
      </c>
      <c r="K184" s="7">
        <f t="shared" si="10"/>
        <v>31.5</v>
      </c>
      <c r="L184" s="7">
        <f t="shared" si="11"/>
        <v>2.2050000000000001</v>
      </c>
      <c r="M184" s="20">
        <f t="shared" si="13"/>
        <v>33.71</v>
      </c>
      <c r="N184" s="20">
        <f t="shared" si="12"/>
        <v>284.64999999999998</v>
      </c>
    </row>
    <row r="185" spans="1:14" ht="24" customHeight="1" x14ac:dyDescent="0.4">
      <c r="A185" s="9">
        <v>181</v>
      </c>
      <c r="B185" s="3">
        <v>6020000181</v>
      </c>
      <c r="C185" s="2" t="s">
        <v>544</v>
      </c>
      <c r="D185" s="4" t="s">
        <v>528</v>
      </c>
      <c r="E185" s="4" t="s">
        <v>543</v>
      </c>
      <c r="F185" s="2" t="s">
        <v>3449</v>
      </c>
      <c r="G185" s="6">
        <v>243.44</v>
      </c>
      <c r="H185" s="6">
        <f t="shared" si="14"/>
        <v>-15.925981308411224</v>
      </c>
      <c r="I185" s="139">
        <v>4</v>
      </c>
      <c r="J185" s="6">
        <v>3.5</v>
      </c>
      <c r="K185" s="7">
        <f t="shared" si="10"/>
        <v>14</v>
      </c>
      <c r="L185" s="7">
        <f t="shared" si="11"/>
        <v>0.98000000000000009</v>
      </c>
      <c r="M185" s="20">
        <f t="shared" si="13"/>
        <v>14.98</v>
      </c>
      <c r="N185" s="20">
        <f>SUM(G185+M185)</f>
        <v>258.42</v>
      </c>
    </row>
    <row r="186" spans="1:14" ht="24" customHeight="1" x14ac:dyDescent="0.4">
      <c r="A186" s="9">
        <v>182</v>
      </c>
      <c r="B186" s="3">
        <v>6020000182</v>
      </c>
      <c r="C186" s="2" t="s">
        <v>545</v>
      </c>
      <c r="D186" s="4" t="s">
        <v>522</v>
      </c>
      <c r="E186" s="4" t="s">
        <v>546</v>
      </c>
      <c r="F186" s="2" t="s">
        <v>3454</v>
      </c>
      <c r="G186" s="6">
        <v>295.87</v>
      </c>
      <c r="H186" s="6">
        <f t="shared" si="14"/>
        <v>-19.355981308411231</v>
      </c>
      <c r="I186" s="139">
        <v>10</v>
      </c>
      <c r="J186" s="6">
        <v>3.5</v>
      </c>
      <c r="K186" s="7">
        <f t="shared" si="10"/>
        <v>35</v>
      </c>
      <c r="L186" s="7">
        <f t="shared" si="11"/>
        <v>2.4500000000000002</v>
      </c>
      <c r="M186" s="20">
        <f t="shared" si="13"/>
        <v>37.450000000000003</v>
      </c>
      <c r="N186" s="20">
        <f t="shared" si="12"/>
        <v>333.32</v>
      </c>
    </row>
    <row r="187" spans="1:14" ht="24" customHeight="1" x14ac:dyDescent="0.4">
      <c r="A187" s="9">
        <v>183</v>
      </c>
      <c r="B187" s="3">
        <v>6020000183</v>
      </c>
      <c r="C187" s="2" t="s">
        <v>547</v>
      </c>
      <c r="D187" s="4" t="s">
        <v>522</v>
      </c>
      <c r="E187" s="4" t="s">
        <v>548</v>
      </c>
      <c r="F187" s="2" t="s">
        <v>3449</v>
      </c>
      <c r="G187" s="6">
        <v>778.97</v>
      </c>
      <c r="H187" s="6">
        <f t="shared" si="14"/>
        <v>-50.960654205607511</v>
      </c>
      <c r="I187" s="139">
        <v>29</v>
      </c>
      <c r="J187" s="6">
        <v>3.5</v>
      </c>
      <c r="K187" s="7">
        <f t="shared" si="10"/>
        <v>101.5</v>
      </c>
      <c r="L187" s="7">
        <f t="shared" si="11"/>
        <v>7.1050000000000004</v>
      </c>
      <c r="M187" s="20">
        <f t="shared" si="13"/>
        <v>108.61</v>
      </c>
      <c r="N187" s="20">
        <f>SUM(G187+M187)</f>
        <v>887.58</v>
      </c>
    </row>
    <row r="188" spans="1:14" ht="24" customHeight="1" x14ac:dyDescent="0.4">
      <c r="A188" s="9">
        <v>184</v>
      </c>
      <c r="B188" s="3">
        <v>6020000184</v>
      </c>
      <c r="C188" s="2" t="s">
        <v>549</v>
      </c>
      <c r="D188" s="4" t="s">
        <v>275</v>
      </c>
      <c r="E188" s="4" t="s">
        <v>550</v>
      </c>
      <c r="F188" s="2" t="s">
        <v>3449</v>
      </c>
      <c r="G188" s="6">
        <v>520.57000000000005</v>
      </c>
      <c r="H188" s="6">
        <f t="shared" si="14"/>
        <v>-34.055981308411219</v>
      </c>
      <c r="I188" s="139">
        <v>30</v>
      </c>
      <c r="J188" s="6">
        <v>3.5</v>
      </c>
      <c r="K188" s="7">
        <f t="shared" si="10"/>
        <v>105</v>
      </c>
      <c r="L188" s="7">
        <f t="shared" si="11"/>
        <v>7.3500000000000005</v>
      </c>
      <c r="M188" s="20">
        <f t="shared" si="13"/>
        <v>112.35</v>
      </c>
      <c r="N188" s="20">
        <f t="shared" si="12"/>
        <v>632.92000000000007</v>
      </c>
    </row>
    <row r="189" spans="1:14" ht="24" customHeight="1" x14ac:dyDescent="0.4">
      <c r="A189" s="9">
        <v>185</v>
      </c>
      <c r="B189" s="3">
        <v>6020000185</v>
      </c>
      <c r="C189" s="2" t="s">
        <v>551</v>
      </c>
      <c r="D189" s="4" t="s">
        <v>552</v>
      </c>
      <c r="E189" s="4" t="s">
        <v>553</v>
      </c>
      <c r="F189" s="2" t="s">
        <v>18</v>
      </c>
      <c r="G189" s="6">
        <v>0</v>
      </c>
      <c r="H189" s="6">
        <f t="shared" si="14"/>
        <v>0</v>
      </c>
      <c r="I189" s="139">
        <v>15</v>
      </c>
      <c r="J189" s="6">
        <v>3.5</v>
      </c>
      <c r="K189" s="7">
        <f t="shared" si="10"/>
        <v>52.5</v>
      </c>
      <c r="L189" s="7">
        <f t="shared" si="11"/>
        <v>3.6750000000000003</v>
      </c>
      <c r="M189" s="20">
        <f t="shared" si="13"/>
        <v>56.18</v>
      </c>
      <c r="N189" s="20">
        <f>SUM(G189+M189)</f>
        <v>56.18</v>
      </c>
    </row>
    <row r="190" spans="1:14" ht="24" customHeight="1" x14ac:dyDescent="0.4">
      <c r="A190" s="9">
        <v>186</v>
      </c>
      <c r="B190" s="3">
        <v>6020000186</v>
      </c>
      <c r="C190" s="2" t="s">
        <v>554</v>
      </c>
      <c r="D190" s="4" t="s">
        <v>555</v>
      </c>
      <c r="E190" s="4" t="s">
        <v>556</v>
      </c>
      <c r="F190" s="2" t="s">
        <v>18</v>
      </c>
      <c r="G190" s="6">
        <v>0</v>
      </c>
      <c r="H190" s="6">
        <f t="shared" si="14"/>
        <v>0</v>
      </c>
      <c r="I190" s="139">
        <v>4</v>
      </c>
      <c r="J190" s="6">
        <v>3.5</v>
      </c>
      <c r="K190" s="7">
        <f t="shared" si="10"/>
        <v>14</v>
      </c>
      <c r="L190" s="7">
        <f t="shared" si="11"/>
        <v>0.98000000000000009</v>
      </c>
      <c r="M190" s="20">
        <f t="shared" si="13"/>
        <v>14.98</v>
      </c>
      <c r="N190" s="20">
        <f t="shared" si="12"/>
        <v>14.98</v>
      </c>
    </row>
    <row r="191" spans="1:14" ht="24" customHeight="1" x14ac:dyDescent="0.4">
      <c r="A191" s="9">
        <v>187</v>
      </c>
      <c r="B191" s="3">
        <v>6020000187</v>
      </c>
      <c r="C191" s="2" t="s">
        <v>557</v>
      </c>
      <c r="D191" s="4" t="s">
        <v>558</v>
      </c>
      <c r="E191" s="4" t="s">
        <v>559</v>
      </c>
      <c r="F191" s="2" t="s">
        <v>3449</v>
      </c>
      <c r="G191" s="6">
        <v>1812.6</v>
      </c>
      <c r="H191" s="6">
        <f t="shared" si="14"/>
        <v>-118.58130841121488</v>
      </c>
      <c r="I191" s="139">
        <v>141</v>
      </c>
      <c r="J191" s="6">
        <v>3.5</v>
      </c>
      <c r="K191" s="7">
        <f t="shared" si="10"/>
        <v>493.5</v>
      </c>
      <c r="L191" s="7">
        <f t="shared" si="11"/>
        <v>34.545000000000002</v>
      </c>
      <c r="M191" s="20">
        <f t="shared" si="13"/>
        <v>528.04999999999995</v>
      </c>
      <c r="N191" s="20">
        <f>SUM(G191+M191)</f>
        <v>2340.6499999999996</v>
      </c>
    </row>
    <row r="192" spans="1:14" ht="24" customHeight="1" x14ac:dyDescent="0.4">
      <c r="A192" s="9">
        <v>188</v>
      </c>
      <c r="B192" s="3">
        <v>6020000188</v>
      </c>
      <c r="C192" s="2" t="s">
        <v>560</v>
      </c>
      <c r="D192" s="4" t="s">
        <v>561</v>
      </c>
      <c r="E192" s="4" t="s">
        <v>562</v>
      </c>
      <c r="F192" s="2" t="s">
        <v>3449</v>
      </c>
      <c r="G192" s="6">
        <v>707.82</v>
      </c>
      <c r="H192" s="6">
        <f t="shared" si="14"/>
        <v>-46.305981308411219</v>
      </c>
      <c r="I192" s="139">
        <v>20</v>
      </c>
      <c r="J192" s="6">
        <v>3.5</v>
      </c>
      <c r="K192" s="7">
        <f t="shared" si="10"/>
        <v>70</v>
      </c>
      <c r="L192" s="7">
        <f t="shared" si="11"/>
        <v>4.9000000000000004</v>
      </c>
      <c r="M192" s="20">
        <f t="shared" si="13"/>
        <v>74.900000000000006</v>
      </c>
      <c r="N192" s="20">
        <f t="shared" si="12"/>
        <v>782.72</v>
      </c>
    </row>
    <row r="193" spans="1:14" ht="24" customHeight="1" x14ac:dyDescent="0.4">
      <c r="A193" s="9">
        <v>189</v>
      </c>
      <c r="B193" s="3">
        <v>6020000189</v>
      </c>
      <c r="C193" s="2" t="s">
        <v>563</v>
      </c>
      <c r="D193" s="4" t="s">
        <v>564</v>
      </c>
      <c r="E193" s="4" t="s">
        <v>565</v>
      </c>
      <c r="F193" s="2" t="s">
        <v>3452</v>
      </c>
      <c r="G193" s="6">
        <v>531.79</v>
      </c>
      <c r="H193" s="6">
        <f t="shared" si="14"/>
        <v>-34.789999999999964</v>
      </c>
      <c r="I193" s="139">
        <v>28</v>
      </c>
      <c r="J193" s="6">
        <v>3.5</v>
      </c>
      <c r="K193" s="7">
        <f t="shared" si="10"/>
        <v>98</v>
      </c>
      <c r="L193" s="7">
        <f t="shared" si="11"/>
        <v>6.86</v>
      </c>
      <c r="M193" s="20">
        <f t="shared" si="13"/>
        <v>104.86</v>
      </c>
      <c r="N193" s="20">
        <f>SUM(G193+M193)</f>
        <v>636.65</v>
      </c>
    </row>
    <row r="194" spans="1:14" ht="24" customHeight="1" x14ac:dyDescent="0.4">
      <c r="A194" s="9">
        <v>190</v>
      </c>
      <c r="B194" s="3">
        <v>6020000190</v>
      </c>
      <c r="C194" s="2" t="s">
        <v>566</v>
      </c>
      <c r="D194" s="4" t="s">
        <v>567</v>
      </c>
      <c r="E194" s="4" t="s">
        <v>568</v>
      </c>
      <c r="F194" s="2" t="s">
        <v>18</v>
      </c>
      <c r="G194" s="6">
        <v>0</v>
      </c>
      <c r="H194" s="6">
        <f t="shared" si="14"/>
        <v>0</v>
      </c>
      <c r="I194" s="139">
        <v>45</v>
      </c>
      <c r="J194" s="6">
        <v>3.5</v>
      </c>
      <c r="K194" s="7">
        <f t="shared" si="10"/>
        <v>157.5</v>
      </c>
      <c r="L194" s="7">
        <f t="shared" si="11"/>
        <v>11.025</v>
      </c>
      <c r="M194" s="20">
        <f t="shared" si="13"/>
        <v>168.53</v>
      </c>
      <c r="N194" s="20">
        <f t="shared" si="12"/>
        <v>168.53</v>
      </c>
    </row>
    <row r="195" spans="1:14" ht="24" customHeight="1" x14ac:dyDescent="0.4">
      <c r="A195" s="9">
        <v>191</v>
      </c>
      <c r="B195" s="3">
        <v>6020000191</v>
      </c>
      <c r="C195" s="2" t="s">
        <v>569</v>
      </c>
      <c r="D195" s="4" t="s">
        <v>275</v>
      </c>
      <c r="E195" s="4" t="s">
        <v>570</v>
      </c>
      <c r="F195" s="2" t="s">
        <v>3449</v>
      </c>
      <c r="G195" s="6">
        <v>1411.89</v>
      </c>
      <c r="H195" s="6">
        <f t="shared" si="14"/>
        <v>-92.366635514018753</v>
      </c>
      <c r="I195" s="139">
        <v>56</v>
      </c>
      <c r="J195" s="6">
        <v>3.5</v>
      </c>
      <c r="K195" s="7">
        <f t="shared" ref="K195:K261" si="15">SUM(I195*J195)</f>
        <v>196</v>
      </c>
      <c r="L195" s="7">
        <f t="shared" ref="L195:L261" si="16">SUM(K195*7%)</f>
        <v>13.72</v>
      </c>
      <c r="M195" s="20">
        <f t="shared" si="13"/>
        <v>209.72</v>
      </c>
      <c r="N195" s="20">
        <f t="shared" ref="N195:N226" si="17">SUM(G195+M195)</f>
        <v>1621.6100000000001</v>
      </c>
    </row>
    <row r="196" spans="1:14" ht="24" customHeight="1" x14ac:dyDescent="0.4">
      <c r="A196" s="9">
        <v>192</v>
      </c>
      <c r="B196" s="3">
        <v>6020000192</v>
      </c>
      <c r="C196" s="2" t="s">
        <v>571</v>
      </c>
      <c r="D196" s="4" t="s">
        <v>275</v>
      </c>
      <c r="E196" s="4" t="s">
        <v>572</v>
      </c>
      <c r="F196" s="2" t="s">
        <v>3449</v>
      </c>
      <c r="G196" s="6">
        <v>576.74</v>
      </c>
      <c r="H196" s="6">
        <f t="shared" si="14"/>
        <v>-37.730654205607493</v>
      </c>
      <c r="I196" s="139">
        <v>16</v>
      </c>
      <c r="J196" s="6">
        <v>3.5</v>
      </c>
      <c r="K196" s="7">
        <f t="shared" si="15"/>
        <v>56</v>
      </c>
      <c r="L196" s="7">
        <f t="shared" si="16"/>
        <v>3.9200000000000004</v>
      </c>
      <c r="M196" s="20">
        <f t="shared" si="13"/>
        <v>59.92</v>
      </c>
      <c r="N196" s="20">
        <f t="shared" si="17"/>
        <v>636.66</v>
      </c>
    </row>
    <row r="197" spans="1:14" ht="24" customHeight="1" x14ac:dyDescent="0.4">
      <c r="A197" s="9">
        <v>193</v>
      </c>
      <c r="B197" s="3">
        <v>6020000193</v>
      </c>
      <c r="C197" s="2" t="s">
        <v>573</v>
      </c>
      <c r="D197" s="4" t="s">
        <v>275</v>
      </c>
      <c r="E197" s="4" t="s">
        <v>574</v>
      </c>
      <c r="F197" s="2" t="s">
        <v>3449</v>
      </c>
      <c r="G197" s="6">
        <v>876.35</v>
      </c>
      <c r="H197" s="6">
        <f t="shared" si="14"/>
        <v>-57.331308411214991</v>
      </c>
      <c r="I197" s="139">
        <v>37</v>
      </c>
      <c r="J197" s="6">
        <v>3.5</v>
      </c>
      <c r="K197" s="7">
        <f t="shared" si="15"/>
        <v>129.5</v>
      </c>
      <c r="L197" s="7">
        <f t="shared" si="16"/>
        <v>9.0650000000000013</v>
      </c>
      <c r="M197" s="20">
        <f t="shared" ref="M197:M263" si="18">ROUNDUP(K197+L197,2)</f>
        <v>138.57</v>
      </c>
      <c r="N197" s="20">
        <f t="shared" si="17"/>
        <v>1014.9200000000001</v>
      </c>
    </row>
    <row r="198" spans="1:14" ht="24" customHeight="1" x14ac:dyDescent="0.4">
      <c r="A198" s="9">
        <v>194</v>
      </c>
      <c r="B198" s="3">
        <v>6020000194</v>
      </c>
      <c r="C198" s="2" t="s">
        <v>575</v>
      </c>
      <c r="D198" s="4" t="s">
        <v>576</v>
      </c>
      <c r="E198" s="4" t="s">
        <v>577</v>
      </c>
      <c r="F198" s="2" t="s">
        <v>3449</v>
      </c>
      <c r="G198" s="6">
        <v>913.79</v>
      </c>
      <c r="H198" s="6">
        <f t="shared" ref="H198:H261" si="19">G198*100/107-G198</f>
        <v>-59.780654205607448</v>
      </c>
      <c r="I198" s="139">
        <v>0</v>
      </c>
      <c r="J198" s="6">
        <v>3.5</v>
      </c>
      <c r="K198" s="7">
        <f t="shared" si="15"/>
        <v>0</v>
      </c>
      <c r="L198" s="7">
        <f t="shared" si="16"/>
        <v>0</v>
      </c>
      <c r="M198" s="20">
        <f t="shared" si="18"/>
        <v>0</v>
      </c>
      <c r="N198" s="20">
        <f t="shared" si="17"/>
        <v>913.79</v>
      </c>
    </row>
    <row r="199" spans="1:14" ht="24" customHeight="1" x14ac:dyDescent="0.4">
      <c r="A199" s="9">
        <v>195</v>
      </c>
      <c r="B199" s="3">
        <v>6020000195</v>
      </c>
      <c r="C199" s="2" t="s">
        <v>578</v>
      </c>
      <c r="D199" s="4" t="s">
        <v>579</v>
      </c>
      <c r="E199" s="4" t="s">
        <v>580</v>
      </c>
      <c r="F199" s="2" t="s">
        <v>3449</v>
      </c>
      <c r="G199" s="6">
        <v>554.28</v>
      </c>
      <c r="H199" s="6">
        <f t="shared" si="19"/>
        <v>-36.261308411214941</v>
      </c>
      <c r="I199" s="139">
        <v>4</v>
      </c>
      <c r="J199" s="6">
        <v>3.5</v>
      </c>
      <c r="K199" s="7">
        <f t="shared" si="15"/>
        <v>14</v>
      </c>
      <c r="L199" s="7">
        <f t="shared" si="16"/>
        <v>0.98000000000000009</v>
      </c>
      <c r="M199" s="20">
        <f t="shared" si="18"/>
        <v>14.98</v>
      </c>
      <c r="N199" s="20">
        <f t="shared" si="17"/>
        <v>569.26</v>
      </c>
    </row>
    <row r="200" spans="1:14" ht="24" customHeight="1" x14ac:dyDescent="0.4">
      <c r="A200" s="9">
        <v>196</v>
      </c>
      <c r="B200" s="3">
        <v>6020000196</v>
      </c>
      <c r="C200" s="2" t="s">
        <v>581</v>
      </c>
      <c r="D200" s="4" t="s">
        <v>582</v>
      </c>
      <c r="E200" s="4" t="s">
        <v>583</v>
      </c>
      <c r="F200" s="2" t="s">
        <v>3450</v>
      </c>
      <c r="G200" s="6">
        <v>142.32</v>
      </c>
      <c r="H200" s="6">
        <f t="shared" si="19"/>
        <v>-9.3106542056074773</v>
      </c>
      <c r="I200" s="139">
        <v>9</v>
      </c>
      <c r="J200" s="6">
        <v>3.5</v>
      </c>
      <c r="K200" s="7">
        <f t="shared" si="15"/>
        <v>31.5</v>
      </c>
      <c r="L200" s="7">
        <f t="shared" si="16"/>
        <v>2.2050000000000001</v>
      </c>
      <c r="M200" s="20">
        <f t="shared" si="18"/>
        <v>33.71</v>
      </c>
      <c r="N200" s="20">
        <f t="shared" si="17"/>
        <v>176.03</v>
      </c>
    </row>
    <row r="201" spans="1:14" ht="24" customHeight="1" x14ac:dyDescent="0.4">
      <c r="A201" s="9">
        <v>197</v>
      </c>
      <c r="B201" s="3">
        <v>6020000197</v>
      </c>
      <c r="C201" s="2" t="s">
        <v>584</v>
      </c>
      <c r="D201" s="4" t="s">
        <v>585</v>
      </c>
      <c r="E201" s="4" t="s">
        <v>586</v>
      </c>
      <c r="F201" s="2" t="s">
        <v>3449</v>
      </c>
      <c r="G201" s="6">
        <v>954.99</v>
      </c>
      <c r="H201" s="6">
        <f t="shared" si="19"/>
        <v>-62.475981308411178</v>
      </c>
      <c r="I201" s="139">
        <v>29</v>
      </c>
      <c r="J201" s="6">
        <v>3.5</v>
      </c>
      <c r="K201" s="7">
        <f t="shared" si="15"/>
        <v>101.5</v>
      </c>
      <c r="L201" s="7">
        <f t="shared" si="16"/>
        <v>7.1050000000000004</v>
      </c>
      <c r="M201" s="20">
        <f t="shared" si="18"/>
        <v>108.61</v>
      </c>
      <c r="N201" s="20">
        <f t="shared" si="17"/>
        <v>1063.5999999999999</v>
      </c>
    </row>
    <row r="202" spans="1:14" ht="24" customHeight="1" x14ac:dyDescent="0.4">
      <c r="A202" s="9">
        <v>198</v>
      </c>
      <c r="B202" s="3">
        <v>6020000198</v>
      </c>
      <c r="C202" s="2" t="s">
        <v>587</v>
      </c>
      <c r="D202" s="4" t="s">
        <v>588</v>
      </c>
      <c r="E202" s="4" t="s">
        <v>589</v>
      </c>
      <c r="F202" s="2" t="s">
        <v>18</v>
      </c>
      <c r="G202" s="6">
        <v>0</v>
      </c>
      <c r="H202" s="6">
        <f t="shared" si="19"/>
        <v>0</v>
      </c>
      <c r="I202" s="139">
        <v>11</v>
      </c>
      <c r="J202" s="6">
        <v>3.5</v>
      </c>
      <c r="K202" s="7">
        <f t="shared" si="15"/>
        <v>38.5</v>
      </c>
      <c r="L202" s="7">
        <f t="shared" si="16"/>
        <v>2.6950000000000003</v>
      </c>
      <c r="M202" s="20">
        <f t="shared" si="18"/>
        <v>41.199999999999996</v>
      </c>
      <c r="N202" s="20">
        <f t="shared" si="17"/>
        <v>41.199999999999996</v>
      </c>
    </row>
    <row r="203" spans="1:14" ht="24" customHeight="1" x14ac:dyDescent="0.4">
      <c r="A203" s="9">
        <v>199</v>
      </c>
      <c r="B203" s="3">
        <v>6020000199</v>
      </c>
      <c r="C203" s="2" t="s">
        <v>590</v>
      </c>
      <c r="D203" s="4" t="s">
        <v>588</v>
      </c>
      <c r="E203" s="4" t="s">
        <v>591</v>
      </c>
      <c r="F203" s="2" t="s">
        <v>18</v>
      </c>
      <c r="G203" s="6">
        <v>0</v>
      </c>
      <c r="H203" s="6">
        <f t="shared" si="19"/>
        <v>0</v>
      </c>
      <c r="I203" s="139">
        <v>3</v>
      </c>
      <c r="J203" s="6">
        <v>3.5</v>
      </c>
      <c r="K203" s="7">
        <f t="shared" si="15"/>
        <v>10.5</v>
      </c>
      <c r="L203" s="7">
        <f t="shared" si="16"/>
        <v>0.7350000000000001</v>
      </c>
      <c r="M203" s="20">
        <f t="shared" si="18"/>
        <v>11.24</v>
      </c>
      <c r="N203" s="20">
        <f t="shared" si="17"/>
        <v>11.24</v>
      </c>
    </row>
    <row r="204" spans="1:14" ht="24" customHeight="1" x14ac:dyDescent="0.4">
      <c r="A204" s="9">
        <v>200</v>
      </c>
      <c r="B204" s="3">
        <v>6020000200</v>
      </c>
      <c r="C204" s="2" t="s">
        <v>592</v>
      </c>
      <c r="D204" s="4" t="s">
        <v>593</v>
      </c>
      <c r="E204" s="4" t="s">
        <v>594</v>
      </c>
      <c r="F204" s="2" t="s">
        <v>3449</v>
      </c>
      <c r="G204" s="6">
        <v>479.38</v>
      </c>
      <c r="H204" s="6">
        <f t="shared" si="19"/>
        <v>-31.361308411214964</v>
      </c>
      <c r="I204" s="139">
        <v>17</v>
      </c>
      <c r="J204" s="6">
        <v>3.5</v>
      </c>
      <c r="K204" s="7">
        <f t="shared" si="15"/>
        <v>59.5</v>
      </c>
      <c r="L204" s="7">
        <f t="shared" si="16"/>
        <v>4.165</v>
      </c>
      <c r="M204" s="20">
        <f t="shared" si="18"/>
        <v>63.669999999999995</v>
      </c>
      <c r="N204" s="20">
        <f t="shared" si="17"/>
        <v>543.04999999999995</v>
      </c>
    </row>
    <row r="205" spans="1:14" ht="24" customHeight="1" x14ac:dyDescent="0.4">
      <c r="A205" s="9">
        <v>201</v>
      </c>
      <c r="B205" s="3">
        <v>6020000201</v>
      </c>
      <c r="C205" s="2" t="s">
        <v>595</v>
      </c>
      <c r="D205" s="4" t="s">
        <v>596</v>
      </c>
      <c r="E205" s="4" t="s">
        <v>597</v>
      </c>
      <c r="F205" s="2" t="s">
        <v>3449</v>
      </c>
      <c r="G205" s="6">
        <v>715.3</v>
      </c>
      <c r="H205" s="6">
        <f t="shared" si="19"/>
        <v>-46.79532710280364</v>
      </c>
      <c r="I205" s="139">
        <v>23</v>
      </c>
      <c r="J205" s="6">
        <v>3.5</v>
      </c>
      <c r="K205" s="7">
        <f t="shared" si="15"/>
        <v>80.5</v>
      </c>
      <c r="L205" s="7">
        <f t="shared" si="16"/>
        <v>5.6350000000000007</v>
      </c>
      <c r="M205" s="20">
        <f t="shared" si="18"/>
        <v>86.14</v>
      </c>
      <c r="N205" s="20">
        <f t="shared" si="17"/>
        <v>801.43999999999994</v>
      </c>
    </row>
    <row r="206" spans="1:14" ht="24" customHeight="1" x14ac:dyDescent="0.4">
      <c r="A206" s="9">
        <v>202</v>
      </c>
      <c r="B206" s="3">
        <v>6020000202</v>
      </c>
      <c r="C206" s="2" t="s">
        <v>598</v>
      </c>
      <c r="D206" s="4" t="s">
        <v>599</v>
      </c>
      <c r="E206" s="4" t="s">
        <v>600</v>
      </c>
      <c r="F206" s="2" t="s">
        <v>3449</v>
      </c>
      <c r="G206" s="6">
        <v>280.89</v>
      </c>
      <c r="H206" s="6">
        <f t="shared" si="19"/>
        <v>-18.375981308411212</v>
      </c>
      <c r="I206" s="139">
        <v>10</v>
      </c>
      <c r="J206" s="6">
        <v>3.5</v>
      </c>
      <c r="K206" s="7">
        <f t="shared" si="15"/>
        <v>35</v>
      </c>
      <c r="L206" s="7">
        <f t="shared" si="16"/>
        <v>2.4500000000000002</v>
      </c>
      <c r="M206" s="20">
        <f t="shared" si="18"/>
        <v>37.450000000000003</v>
      </c>
      <c r="N206" s="20">
        <f t="shared" si="17"/>
        <v>318.33999999999997</v>
      </c>
    </row>
    <row r="207" spans="1:14" ht="24" customHeight="1" x14ac:dyDescent="0.4">
      <c r="A207" s="9">
        <v>203</v>
      </c>
      <c r="B207" s="3">
        <v>6020000203</v>
      </c>
      <c r="C207" s="2" t="s">
        <v>601</v>
      </c>
      <c r="D207" s="4" t="s">
        <v>602</v>
      </c>
      <c r="E207" s="4" t="s">
        <v>603</v>
      </c>
      <c r="F207" s="2" t="s">
        <v>3449</v>
      </c>
      <c r="G207" s="6">
        <v>2580.3200000000002</v>
      </c>
      <c r="H207" s="6">
        <f t="shared" si="19"/>
        <v>-168.80598130841099</v>
      </c>
      <c r="I207" s="139">
        <v>131</v>
      </c>
      <c r="J207" s="6">
        <v>3.5</v>
      </c>
      <c r="K207" s="7">
        <f t="shared" si="15"/>
        <v>458.5</v>
      </c>
      <c r="L207" s="7">
        <f t="shared" si="16"/>
        <v>32.095000000000006</v>
      </c>
      <c r="M207" s="20">
        <f t="shared" si="18"/>
        <v>490.59999999999997</v>
      </c>
      <c r="N207" s="20">
        <f t="shared" si="17"/>
        <v>3070.92</v>
      </c>
    </row>
    <row r="208" spans="1:14" ht="24" customHeight="1" x14ac:dyDescent="0.4">
      <c r="A208" s="9">
        <v>204</v>
      </c>
      <c r="B208" s="3">
        <v>6020000204</v>
      </c>
      <c r="C208" s="2" t="s">
        <v>604</v>
      </c>
      <c r="D208" s="4" t="s">
        <v>605</v>
      </c>
      <c r="E208" s="4" t="s">
        <v>606</v>
      </c>
      <c r="F208" s="2" t="s">
        <v>3449</v>
      </c>
      <c r="G208" s="6">
        <v>78.67</v>
      </c>
      <c r="H208" s="6">
        <f t="shared" si="19"/>
        <v>-5.1466355140186977</v>
      </c>
      <c r="I208" s="139">
        <v>3</v>
      </c>
      <c r="J208" s="6">
        <v>3.5</v>
      </c>
      <c r="K208" s="7">
        <f t="shared" si="15"/>
        <v>10.5</v>
      </c>
      <c r="L208" s="7">
        <f t="shared" si="16"/>
        <v>0.7350000000000001</v>
      </c>
      <c r="M208" s="20">
        <f t="shared" si="18"/>
        <v>11.24</v>
      </c>
      <c r="N208" s="20">
        <f t="shared" si="17"/>
        <v>89.91</v>
      </c>
    </row>
    <row r="209" spans="1:14" ht="24" customHeight="1" x14ac:dyDescent="0.4">
      <c r="A209" s="9">
        <v>205</v>
      </c>
      <c r="B209" s="3">
        <v>6020000205</v>
      </c>
      <c r="C209" s="2" t="s">
        <v>607</v>
      </c>
      <c r="D209" s="4" t="s">
        <v>608</v>
      </c>
      <c r="E209" s="4" t="s">
        <v>609</v>
      </c>
      <c r="F209" s="2" t="s">
        <v>3431</v>
      </c>
      <c r="G209" s="6">
        <v>337.07</v>
      </c>
      <c r="H209" s="6">
        <f t="shared" si="19"/>
        <v>-22.051308411214961</v>
      </c>
      <c r="I209" s="139">
        <v>1</v>
      </c>
      <c r="J209" s="6">
        <v>3.5</v>
      </c>
      <c r="K209" s="7">
        <f t="shared" si="15"/>
        <v>3.5</v>
      </c>
      <c r="L209" s="7">
        <f t="shared" si="16"/>
        <v>0.24500000000000002</v>
      </c>
      <c r="M209" s="20">
        <f t="shared" si="18"/>
        <v>3.75</v>
      </c>
      <c r="N209" s="20">
        <f t="shared" si="17"/>
        <v>340.82</v>
      </c>
    </row>
    <row r="210" spans="1:14" ht="24" customHeight="1" x14ac:dyDescent="0.4">
      <c r="A210" s="9">
        <v>206</v>
      </c>
      <c r="B210" s="3">
        <v>6020000206</v>
      </c>
      <c r="C210" s="2" t="s">
        <v>610</v>
      </c>
      <c r="D210" s="4" t="s">
        <v>611</v>
      </c>
      <c r="E210" s="4" t="s">
        <v>612</v>
      </c>
      <c r="F210" s="2" t="s">
        <v>3449</v>
      </c>
      <c r="G210" s="6">
        <v>1606.62</v>
      </c>
      <c r="H210" s="6">
        <f t="shared" si="19"/>
        <v>-105.10598130841117</v>
      </c>
      <c r="I210" s="139">
        <v>35</v>
      </c>
      <c r="J210" s="6">
        <v>3.5</v>
      </c>
      <c r="K210" s="7">
        <f t="shared" si="15"/>
        <v>122.5</v>
      </c>
      <c r="L210" s="7">
        <f t="shared" si="16"/>
        <v>8.5750000000000011</v>
      </c>
      <c r="M210" s="20">
        <f t="shared" si="18"/>
        <v>131.07999999999998</v>
      </c>
      <c r="N210" s="20">
        <f t="shared" si="17"/>
        <v>1737.6999999999998</v>
      </c>
    </row>
    <row r="211" spans="1:14" ht="24" customHeight="1" x14ac:dyDescent="0.4">
      <c r="A211" s="9">
        <v>207</v>
      </c>
      <c r="B211" s="3">
        <v>6020000207</v>
      </c>
      <c r="C211" s="2" t="s">
        <v>613</v>
      </c>
      <c r="D211" s="4" t="s">
        <v>614</v>
      </c>
      <c r="E211" s="4" t="s">
        <v>615</v>
      </c>
      <c r="F211" s="2" t="s">
        <v>3462</v>
      </c>
      <c r="G211" s="6">
        <v>288.38</v>
      </c>
      <c r="H211" s="6">
        <f t="shared" si="19"/>
        <v>-18.865981308411222</v>
      </c>
      <c r="I211" s="139">
        <v>9</v>
      </c>
      <c r="J211" s="6">
        <v>3.5</v>
      </c>
      <c r="K211" s="7">
        <f t="shared" si="15"/>
        <v>31.5</v>
      </c>
      <c r="L211" s="7">
        <f t="shared" si="16"/>
        <v>2.2050000000000001</v>
      </c>
      <c r="M211" s="20">
        <f t="shared" si="18"/>
        <v>33.71</v>
      </c>
      <c r="N211" s="20">
        <f t="shared" si="17"/>
        <v>322.08999999999997</v>
      </c>
    </row>
    <row r="212" spans="1:14" ht="24" customHeight="1" x14ac:dyDescent="0.4">
      <c r="A212" s="9">
        <v>208</v>
      </c>
      <c r="B212" s="3">
        <v>6020000208</v>
      </c>
      <c r="C212" s="2" t="s">
        <v>616</v>
      </c>
      <c r="D212" s="4" t="s">
        <v>617</v>
      </c>
      <c r="E212" s="4" t="s">
        <v>618</v>
      </c>
      <c r="F212" s="2" t="s">
        <v>3455</v>
      </c>
      <c r="G212" s="6">
        <v>26.22</v>
      </c>
      <c r="H212" s="6">
        <f t="shared" si="19"/>
        <v>-1.7153271028037373</v>
      </c>
      <c r="I212" s="139">
        <v>0</v>
      </c>
      <c r="J212" s="6">
        <v>3.5</v>
      </c>
      <c r="K212" s="7">
        <f t="shared" si="15"/>
        <v>0</v>
      </c>
      <c r="L212" s="7">
        <f t="shared" si="16"/>
        <v>0</v>
      </c>
      <c r="M212" s="20">
        <f t="shared" si="18"/>
        <v>0</v>
      </c>
      <c r="N212" s="20">
        <f t="shared" si="17"/>
        <v>26.22</v>
      </c>
    </row>
    <row r="213" spans="1:14" ht="24" customHeight="1" x14ac:dyDescent="0.4">
      <c r="A213" s="9">
        <v>209</v>
      </c>
      <c r="B213" s="3">
        <v>6020000209</v>
      </c>
      <c r="C213" s="2" t="s">
        <v>619</v>
      </c>
      <c r="D213" s="4" t="s">
        <v>620</v>
      </c>
      <c r="E213" s="4" t="s">
        <v>621</v>
      </c>
      <c r="F213" s="2" t="s">
        <v>3455</v>
      </c>
      <c r="G213" s="6">
        <v>318.33</v>
      </c>
      <c r="H213" s="6">
        <f t="shared" si="19"/>
        <v>-20.825327102803726</v>
      </c>
      <c r="I213" s="139">
        <v>144</v>
      </c>
      <c r="J213" s="6">
        <v>3.5</v>
      </c>
      <c r="K213" s="7">
        <f t="shared" si="15"/>
        <v>504</v>
      </c>
      <c r="L213" s="7">
        <f t="shared" si="16"/>
        <v>35.28</v>
      </c>
      <c r="M213" s="20">
        <f t="shared" si="18"/>
        <v>539.28</v>
      </c>
      <c r="N213" s="20">
        <f t="shared" si="17"/>
        <v>857.6099999999999</v>
      </c>
    </row>
    <row r="214" spans="1:14" ht="24" customHeight="1" x14ac:dyDescent="0.4">
      <c r="A214" s="9">
        <v>210</v>
      </c>
      <c r="B214" s="3">
        <v>6020000210</v>
      </c>
      <c r="C214" s="2" t="s">
        <v>622</v>
      </c>
      <c r="D214" s="4" t="s">
        <v>623</v>
      </c>
      <c r="E214" s="4" t="s">
        <v>624</v>
      </c>
      <c r="F214" s="2" t="s">
        <v>18</v>
      </c>
      <c r="G214" s="6">
        <v>0</v>
      </c>
      <c r="H214" s="6">
        <f t="shared" si="19"/>
        <v>0</v>
      </c>
      <c r="I214" s="139">
        <v>67</v>
      </c>
      <c r="J214" s="6">
        <v>3.5</v>
      </c>
      <c r="K214" s="7">
        <f t="shared" si="15"/>
        <v>234.5</v>
      </c>
      <c r="L214" s="7">
        <f t="shared" si="16"/>
        <v>16.415000000000003</v>
      </c>
      <c r="M214" s="20">
        <f t="shared" si="18"/>
        <v>250.92</v>
      </c>
      <c r="N214" s="20">
        <f t="shared" si="17"/>
        <v>250.92</v>
      </c>
    </row>
    <row r="215" spans="1:14" ht="24" customHeight="1" x14ac:dyDescent="0.4">
      <c r="A215" s="9">
        <v>211</v>
      </c>
      <c r="B215" s="3">
        <v>6020000211</v>
      </c>
      <c r="C215" s="2" t="s">
        <v>625</v>
      </c>
      <c r="D215" s="4" t="s">
        <v>626</v>
      </c>
      <c r="E215" s="4" t="s">
        <v>627</v>
      </c>
      <c r="F215" s="2" t="s">
        <v>3455</v>
      </c>
      <c r="G215" s="6">
        <v>44.94</v>
      </c>
      <c r="H215" s="6">
        <f t="shared" si="19"/>
        <v>-2.9399999999999977</v>
      </c>
      <c r="I215" s="139">
        <v>12</v>
      </c>
      <c r="J215" s="6">
        <v>3.5</v>
      </c>
      <c r="K215" s="7">
        <f t="shared" si="15"/>
        <v>42</v>
      </c>
      <c r="L215" s="7">
        <f t="shared" si="16"/>
        <v>2.9400000000000004</v>
      </c>
      <c r="M215" s="20">
        <f t="shared" si="18"/>
        <v>44.94</v>
      </c>
      <c r="N215" s="20">
        <f t="shared" si="17"/>
        <v>89.88</v>
      </c>
    </row>
    <row r="216" spans="1:14" ht="24" customHeight="1" x14ac:dyDescent="0.4">
      <c r="A216" s="9">
        <v>212</v>
      </c>
      <c r="B216" s="3">
        <v>6020000212</v>
      </c>
      <c r="C216" s="2" t="s">
        <v>628</v>
      </c>
      <c r="D216" s="4" t="s">
        <v>629</v>
      </c>
      <c r="E216" s="4" t="s">
        <v>630</v>
      </c>
      <c r="F216" s="2" t="s">
        <v>3455</v>
      </c>
      <c r="G216" s="6">
        <v>44.94</v>
      </c>
      <c r="H216" s="6">
        <f t="shared" si="19"/>
        <v>-2.9399999999999977</v>
      </c>
      <c r="I216" s="139">
        <v>12</v>
      </c>
      <c r="J216" s="6">
        <v>3.5</v>
      </c>
      <c r="K216" s="7">
        <f t="shared" si="15"/>
        <v>42</v>
      </c>
      <c r="L216" s="7">
        <f t="shared" si="16"/>
        <v>2.9400000000000004</v>
      </c>
      <c r="M216" s="20">
        <f t="shared" si="18"/>
        <v>44.94</v>
      </c>
      <c r="N216" s="20">
        <f t="shared" si="17"/>
        <v>89.88</v>
      </c>
    </row>
    <row r="217" spans="1:14" ht="24" customHeight="1" x14ac:dyDescent="0.4">
      <c r="A217" s="9">
        <v>213</v>
      </c>
      <c r="B217" s="3">
        <v>6020000213</v>
      </c>
      <c r="C217" s="2" t="s">
        <v>631</v>
      </c>
      <c r="D217" s="4" t="s">
        <v>632</v>
      </c>
      <c r="E217" s="4" t="s">
        <v>633</v>
      </c>
      <c r="F217" s="2" t="s">
        <v>3438</v>
      </c>
      <c r="G217" s="6">
        <v>880.08</v>
      </c>
      <c r="H217" s="6">
        <f t="shared" si="19"/>
        <v>-57.575327102803726</v>
      </c>
      <c r="I217" s="139">
        <v>0</v>
      </c>
      <c r="J217" s="6">
        <v>3.5</v>
      </c>
      <c r="K217" s="7">
        <f t="shared" si="15"/>
        <v>0</v>
      </c>
      <c r="L217" s="7">
        <f t="shared" si="16"/>
        <v>0</v>
      </c>
      <c r="M217" s="20">
        <f t="shared" si="18"/>
        <v>0</v>
      </c>
      <c r="N217" s="20">
        <f t="shared" si="17"/>
        <v>880.08</v>
      </c>
    </row>
    <row r="218" spans="1:14" ht="24" customHeight="1" x14ac:dyDescent="0.4">
      <c r="A218" s="9">
        <v>214</v>
      </c>
      <c r="B218" s="3">
        <v>6020000214</v>
      </c>
      <c r="C218" s="2" t="s">
        <v>634</v>
      </c>
      <c r="D218" s="4" t="s">
        <v>635</v>
      </c>
      <c r="E218" s="4" t="s">
        <v>636</v>
      </c>
      <c r="F218" s="2" t="s">
        <v>3449</v>
      </c>
      <c r="G218" s="6">
        <v>1190.93</v>
      </c>
      <c r="H218" s="6">
        <f t="shared" si="19"/>
        <v>-77.911308411215032</v>
      </c>
      <c r="I218" s="139">
        <v>32</v>
      </c>
      <c r="J218" s="6">
        <v>3.5</v>
      </c>
      <c r="K218" s="7">
        <f t="shared" si="15"/>
        <v>112</v>
      </c>
      <c r="L218" s="7">
        <f t="shared" si="16"/>
        <v>7.8400000000000007</v>
      </c>
      <c r="M218" s="20">
        <f t="shared" si="18"/>
        <v>119.84</v>
      </c>
      <c r="N218" s="20">
        <f t="shared" si="17"/>
        <v>1310.77</v>
      </c>
    </row>
    <row r="219" spans="1:14" ht="24" customHeight="1" x14ac:dyDescent="0.4">
      <c r="A219" s="9">
        <v>215</v>
      </c>
      <c r="B219" s="3">
        <v>6020000215</v>
      </c>
      <c r="C219" s="2" t="s">
        <v>637</v>
      </c>
      <c r="D219" s="4" t="s">
        <v>638</v>
      </c>
      <c r="E219" s="4" t="s">
        <v>639</v>
      </c>
      <c r="F219" s="2" t="s">
        <v>18</v>
      </c>
      <c r="G219" s="6">
        <v>0</v>
      </c>
      <c r="H219" s="6">
        <f t="shared" si="19"/>
        <v>0</v>
      </c>
      <c r="I219" s="139">
        <v>12</v>
      </c>
      <c r="J219" s="6">
        <v>3.5</v>
      </c>
      <c r="K219" s="7">
        <f t="shared" si="15"/>
        <v>42</v>
      </c>
      <c r="L219" s="7">
        <f t="shared" si="16"/>
        <v>2.9400000000000004</v>
      </c>
      <c r="M219" s="20">
        <f t="shared" si="18"/>
        <v>44.94</v>
      </c>
      <c r="N219" s="20">
        <f t="shared" si="17"/>
        <v>44.94</v>
      </c>
    </row>
    <row r="220" spans="1:14" ht="24" customHeight="1" x14ac:dyDescent="0.4">
      <c r="A220" s="9">
        <v>216</v>
      </c>
      <c r="B220" s="3">
        <v>6020000216</v>
      </c>
      <c r="C220" s="2" t="s">
        <v>640</v>
      </c>
      <c r="D220" s="4" t="s">
        <v>641</v>
      </c>
      <c r="E220" s="4" t="s">
        <v>642</v>
      </c>
      <c r="F220" s="2" t="s">
        <v>18</v>
      </c>
      <c r="G220" s="6">
        <v>0</v>
      </c>
      <c r="H220" s="6">
        <f t="shared" si="19"/>
        <v>0</v>
      </c>
      <c r="I220" s="139">
        <v>45</v>
      </c>
      <c r="J220" s="6">
        <v>3.5</v>
      </c>
      <c r="K220" s="7">
        <f t="shared" si="15"/>
        <v>157.5</v>
      </c>
      <c r="L220" s="7">
        <f t="shared" si="16"/>
        <v>11.025</v>
      </c>
      <c r="M220" s="20">
        <f t="shared" si="18"/>
        <v>168.53</v>
      </c>
      <c r="N220" s="20">
        <f t="shared" si="17"/>
        <v>168.53</v>
      </c>
    </row>
    <row r="221" spans="1:14" ht="24" customHeight="1" x14ac:dyDescent="0.4">
      <c r="A221" s="9">
        <v>217</v>
      </c>
      <c r="B221" s="3">
        <v>6020000217</v>
      </c>
      <c r="C221" s="2" t="s">
        <v>643</v>
      </c>
      <c r="D221" s="4" t="s">
        <v>644</v>
      </c>
      <c r="E221" s="4" t="s">
        <v>645</v>
      </c>
      <c r="F221" s="2" t="s">
        <v>3449</v>
      </c>
      <c r="G221" s="6">
        <v>1149.75</v>
      </c>
      <c r="H221" s="6">
        <f t="shared" si="19"/>
        <v>-75.217289719626251</v>
      </c>
      <c r="I221" s="139">
        <v>27</v>
      </c>
      <c r="J221" s="6">
        <v>3.5</v>
      </c>
      <c r="K221" s="7">
        <f t="shared" si="15"/>
        <v>94.5</v>
      </c>
      <c r="L221" s="7">
        <f t="shared" si="16"/>
        <v>6.6150000000000002</v>
      </c>
      <c r="M221" s="20">
        <f t="shared" si="18"/>
        <v>101.12</v>
      </c>
      <c r="N221" s="20">
        <f t="shared" si="17"/>
        <v>1250.8699999999999</v>
      </c>
    </row>
    <row r="222" spans="1:14" ht="24" customHeight="1" x14ac:dyDescent="0.4">
      <c r="A222" s="9">
        <v>218</v>
      </c>
      <c r="B222" s="3">
        <v>6020000218</v>
      </c>
      <c r="C222" s="2" t="s">
        <v>646</v>
      </c>
      <c r="D222" s="4" t="s">
        <v>647</v>
      </c>
      <c r="E222" s="4" t="s">
        <v>648</v>
      </c>
      <c r="F222" s="2" t="s">
        <v>3449</v>
      </c>
      <c r="G222" s="6">
        <v>1741.44</v>
      </c>
      <c r="H222" s="6">
        <f t="shared" si="19"/>
        <v>-113.92598130841134</v>
      </c>
      <c r="I222" s="139">
        <v>62</v>
      </c>
      <c r="J222" s="6">
        <v>3.5</v>
      </c>
      <c r="K222" s="7">
        <f t="shared" si="15"/>
        <v>217</v>
      </c>
      <c r="L222" s="7">
        <f t="shared" si="16"/>
        <v>15.190000000000001</v>
      </c>
      <c r="M222" s="20">
        <f t="shared" si="18"/>
        <v>232.19</v>
      </c>
      <c r="N222" s="20">
        <f t="shared" si="17"/>
        <v>1973.63</v>
      </c>
    </row>
    <row r="223" spans="1:14" ht="24" customHeight="1" x14ac:dyDescent="0.4">
      <c r="A223" s="9">
        <v>219</v>
      </c>
      <c r="B223" s="3">
        <v>6020000219</v>
      </c>
      <c r="C223" s="140" t="s">
        <v>2890</v>
      </c>
      <c r="D223" s="149" t="s">
        <v>2891</v>
      </c>
      <c r="E223" s="149" t="s">
        <v>2892</v>
      </c>
      <c r="F223" s="138" t="s">
        <v>18</v>
      </c>
      <c r="G223" s="6">
        <v>0</v>
      </c>
      <c r="H223" s="6">
        <f t="shared" si="19"/>
        <v>0</v>
      </c>
      <c r="I223" s="139">
        <v>10</v>
      </c>
      <c r="J223" s="6">
        <v>3.5</v>
      </c>
      <c r="K223" s="7">
        <f>SUM(I223*J223)</f>
        <v>35</v>
      </c>
      <c r="L223" s="7">
        <f>SUM(K223*7%)</f>
        <v>2.4500000000000002</v>
      </c>
      <c r="M223" s="7">
        <f>ROUNDUP(K223+L223,2)</f>
        <v>37.450000000000003</v>
      </c>
      <c r="N223" s="20">
        <f t="shared" si="17"/>
        <v>37.450000000000003</v>
      </c>
    </row>
    <row r="224" spans="1:14" ht="24" customHeight="1" x14ac:dyDescent="0.4">
      <c r="A224" s="9">
        <v>220</v>
      </c>
      <c r="B224" s="3">
        <v>6020000220</v>
      </c>
      <c r="C224" s="2" t="s">
        <v>649</v>
      </c>
      <c r="D224" s="4" t="s">
        <v>650</v>
      </c>
      <c r="E224" s="4" t="s">
        <v>651</v>
      </c>
      <c r="F224" s="2" t="s">
        <v>3449</v>
      </c>
      <c r="G224" s="6">
        <v>1194.67</v>
      </c>
      <c r="H224" s="6">
        <f t="shared" si="19"/>
        <v>-78.155981308411356</v>
      </c>
      <c r="I224" s="139">
        <v>61</v>
      </c>
      <c r="J224" s="6">
        <v>3.5</v>
      </c>
      <c r="K224" s="7">
        <f t="shared" si="15"/>
        <v>213.5</v>
      </c>
      <c r="L224" s="7">
        <f t="shared" si="16"/>
        <v>14.945000000000002</v>
      </c>
      <c r="M224" s="20">
        <f t="shared" si="18"/>
        <v>228.45</v>
      </c>
      <c r="N224" s="20">
        <f t="shared" si="17"/>
        <v>1423.1200000000001</v>
      </c>
    </row>
    <row r="225" spans="1:14" ht="24" customHeight="1" x14ac:dyDescent="0.4">
      <c r="A225" s="9">
        <v>221</v>
      </c>
      <c r="B225" s="3">
        <v>6020000221</v>
      </c>
      <c r="C225" s="2" t="s">
        <v>652</v>
      </c>
      <c r="D225" s="4" t="s">
        <v>653</v>
      </c>
      <c r="E225" s="4" t="s">
        <v>654</v>
      </c>
      <c r="F225" s="2" t="s">
        <v>18</v>
      </c>
      <c r="G225" s="6">
        <v>0</v>
      </c>
      <c r="H225" s="6">
        <f t="shared" si="19"/>
        <v>0</v>
      </c>
      <c r="I225" s="139">
        <v>20</v>
      </c>
      <c r="J225" s="6">
        <v>3.5</v>
      </c>
      <c r="K225" s="7">
        <f t="shared" si="15"/>
        <v>70</v>
      </c>
      <c r="L225" s="7">
        <f t="shared" si="16"/>
        <v>4.9000000000000004</v>
      </c>
      <c r="M225" s="20">
        <f t="shared" si="18"/>
        <v>74.900000000000006</v>
      </c>
      <c r="N225" s="20">
        <f t="shared" si="17"/>
        <v>74.900000000000006</v>
      </c>
    </row>
    <row r="226" spans="1:14" ht="24" customHeight="1" x14ac:dyDescent="0.4">
      <c r="A226" s="9">
        <v>222</v>
      </c>
      <c r="B226" s="3">
        <v>6020000222</v>
      </c>
      <c r="C226" s="2" t="s">
        <v>655</v>
      </c>
      <c r="D226" s="4" t="s">
        <v>656</v>
      </c>
      <c r="E226" s="4" t="s">
        <v>657</v>
      </c>
      <c r="F226" s="2" t="s">
        <v>18</v>
      </c>
      <c r="G226" s="6">
        <v>0</v>
      </c>
      <c r="H226" s="6">
        <f t="shared" si="19"/>
        <v>0</v>
      </c>
      <c r="I226" s="139">
        <v>42</v>
      </c>
      <c r="J226" s="6">
        <v>3.5</v>
      </c>
      <c r="K226" s="7">
        <f t="shared" si="15"/>
        <v>147</v>
      </c>
      <c r="L226" s="7">
        <f t="shared" si="16"/>
        <v>10.290000000000001</v>
      </c>
      <c r="M226" s="20">
        <f t="shared" si="18"/>
        <v>157.29</v>
      </c>
      <c r="N226" s="20">
        <f t="shared" si="17"/>
        <v>157.29</v>
      </c>
    </row>
    <row r="227" spans="1:14" ht="24" customHeight="1" x14ac:dyDescent="0.4">
      <c r="A227" s="9">
        <v>223</v>
      </c>
      <c r="B227" s="3">
        <v>6020000223</v>
      </c>
      <c r="C227" s="2" t="s">
        <v>658</v>
      </c>
      <c r="D227" s="4" t="s">
        <v>659</v>
      </c>
      <c r="E227" s="4" t="s">
        <v>660</v>
      </c>
      <c r="F227" s="2" t="s">
        <v>3449</v>
      </c>
      <c r="G227" s="6">
        <v>1247.0999999999999</v>
      </c>
      <c r="H227" s="6">
        <f t="shared" si="19"/>
        <v>-81.585981308411192</v>
      </c>
      <c r="I227" s="139">
        <v>43</v>
      </c>
      <c r="J227" s="6">
        <v>3.5</v>
      </c>
      <c r="K227" s="7">
        <f t="shared" si="15"/>
        <v>150.5</v>
      </c>
      <c r="L227" s="7">
        <f t="shared" si="16"/>
        <v>10.535</v>
      </c>
      <c r="M227" s="20">
        <f t="shared" si="18"/>
        <v>161.04</v>
      </c>
      <c r="N227" s="20">
        <f t="shared" ref="N227:N258" si="20">SUM(G227+M227)</f>
        <v>1408.1399999999999</v>
      </c>
    </row>
    <row r="228" spans="1:14" ht="24" customHeight="1" x14ac:dyDescent="0.4">
      <c r="A228" s="9">
        <v>224</v>
      </c>
      <c r="B228" s="3">
        <v>6020000224</v>
      </c>
      <c r="C228" s="2" t="s">
        <v>661</v>
      </c>
      <c r="D228" s="4" t="s">
        <v>662</v>
      </c>
      <c r="E228" s="4" t="s">
        <v>663</v>
      </c>
      <c r="F228" s="2" t="s">
        <v>3449</v>
      </c>
      <c r="G228" s="6">
        <v>876.35</v>
      </c>
      <c r="H228" s="6">
        <f t="shared" si="19"/>
        <v>-57.331308411214991</v>
      </c>
      <c r="I228" s="139">
        <v>30</v>
      </c>
      <c r="J228" s="6">
        <v>3.5</v>
      </c>
      <c r="K228" s="7">
        <f t="shared" si="15"/>
        <v>105</v>
      </c>
      <c r="L228" s="7">
        <f t="shared" si="16"/>
        <v>7.3500000000000005</v>
      </c>
      <c r="M228" s="20">
        <f t="shared" si="18"/>
        <v>112.35</v>
      </c>
      <c r="N228" s="20">
        <f t="shared" si="20"/>
        <v>988.7</v>
      </c>
    </row>
    <row r="229" spans="1:14" ht="24" customHeight="1" x14ac:dyDescent="0.4">
      <c r="A229" s="9">
        <v>225</v>
      </c>
      <c r="B229" s="3">
        <v>6020000225</v>
      </c>
      <c r="C229" s="2" t="s">
        <v>664</v>
      </c>
      <c r="D229" s="4" t="s">
        <v>665</v>
      </c>
      <c r="E229" s="4" t="s">
        <v>666</v>
      </c>
      <c r="F229" s="2" t="s">
        <v>3449</v>
      </c>
      <c r="G229" s="6">
        <v>1093.56</v>
      </c>
      <c r="H229" s="6">
        <f t="shared" si="19"/>
        <v>-71.541308411214914</v>
      </c>
      <c r="I229" s="139">
        <v>38</v>
      </c>
      <c r="J229" s="6">
        <v>3.5</v>
      </c>
      <c r="K229" s="7">
        <f t="shared" si="15"/>
        <v>133</v>
      </c>
      <c r="L229" s="7">
        <f t="shared" si="16"/>
        <v>9.31</v>
      </c>
      <c r="M229" s="20">
        <f t="shared" si="18"/>
        <v>142.31</v>
      </c>
      <c r="N229" s="20">
        <f t="shared" si="20"/>
        <v>1235.8699999999999</v>
      </c>
    </row>
    <row r="230" spans="1:14" ht="24" customHeight="1" x14ac:dyDescent="0.4">
      <c r="A230" s="9">
        <v>226</v>
      </c>
      <c r="B230" s="3">
        <v>6020000226</v>
      </c>
      <c r="C230" s="159" t="s">
        <v>2893</v>
      </c>
      <c r="D230" s="149" t="s">
        <v>2894</v>
      </c>
      <c r="E230" s="149" t="s">
        <v>2895</v>
      </c>
      <c r="F230" s="138" t="s">
        <v>18</v>
      </c>
      <c r="G230" s="6">
        <v>0</v>
      </c>
      <c r="H230" s="6">
        <f t="shared" si="19"/>
        <v>0</v>
      </c>
      <c r="I230" s="139">
        <v>28</v>
      </c>
      <c r="J230" s="6">
        <v>3.5</v>
      </c>
      <c r="K230" s="7">
        <f>SUM(I230*J230)</f>
        <v>98</v>
      </c>
      <c r="L230" s="7">
        <f>SUM(K230*7%)</f>
        <v>6.86</v>
      </c>
      <c r="M230" s="7">
        <f>ROUNDUP(K230+L230,2)</f>
        <v>104.86</v>
      </c>
      <c r="N230" s="7">
        <f t="shared" si="20"/>
        <v>104.86</v>
      </c>
    </row>
    <row r="231" spans="1:14" ht="24" customHeight="1" x14ac:dyDescent="0.4">
      <c r="A231" s="9">
        <v>227</v>
      </c>
      <c r="B231" s="3">
        <v>6020000227</v>
      </c>
      <c r="C231" s="140" t="s">
        <v>3475</v>
      </c>
      <c r="D231" s="149" t="s">
        <v>3484</v>
      </c>
      <c r="E231" s="149" t="s">
        <v>3485</v>
      </c>
      <c r="F231" s="138" t="s">
        <v>18</v>
      </c>
      <c r="G231" s="6">
        <v>0</v>
      </c>
      <c r="H231" s="6">
        <f t="shared" si="19"/>
        <v>0</v>
      </c>
      <c r="I231" s="139">
        <v>45</v>
      </c>
      <c r="J231" s="6">
        <v>3.5</v>
      </c>
      <c r="K231" s="7">
        <f>SUM(I231*J231)</f>
        <v>157.5</v>
      </c>
      <c r="L231" s="7">
        <f>SUM(K231*7%)</f>
        <v>11.025</v>
      </c>
      <c r="M231" s="7">
        <f>ROUNDUP(K231+L231,2)</f>
        <v>168.53</v>
      </c>
      <c r="N231" s="20">
        <f t="shared" si="20"/>
        <v>168.53</v>
      </c>
    </row>
    <row r="232" spans="1:14" ht="24" customHeight="1" x14ac:dyDescent="0.4">
      <c r="A232" s="9">
        <v>228</v>
      </c>
      <c r="B232" s="3">
        <v>6020000228</v>
      </c>
      <c r="C232" s="140" t="s">
        <v>3476</v>
      </c>
      <c r="D232" s="149" t="s">
        <v>3486</v>
      </c>
      <c r="E232" s="149" t="s">
        <v>3487</v>
      </c>
      <c r="F232" s="138" t="s">
        <v>18</v>
      </c>
      <c r="G232" s="6">
        <v>0</v>
      </c>
      <c r="H232" s="6">
        <f t="shared" si="19"/>
        <v>0</v>
      </c>
      <c r="I232" s="139">
        <v>6</v>
      </c>
      <c r="J232" s="6">
        <v>3.5</v>
      </c>
      <c r="K232" s="7">
        <f>SUM(I232*J232)</f>
        <v>21</v>
      </c>
      <c r="L232" s="7">
        <f>SUM(K232*7%)</f>
        <v>1.4700000000000002</v>
      </c>
      <c r="M232" s="7">
        <f>ROUNDUP(K232+L232,2)</f>
        <v>22.47</v>
      </c>
      <c r="N232" s="7">
        <f t="shared" si="20"/>
        <v>22.47</v>
      </c>
    </row>
    <row r="233" spans="1:14" ht="24" customHeight="1" x14ac:dyDescent="0.4">
      <c r="A233" s="9">
        <v>229</v>
      </c>
      <c r="B233" s="3">
        <v>6020000229</v>
      </c>
      <c r="C233" s="2" t="s">
        <v>667</v>
      </c>
      <c r="D233" s="4" t="s">
        <v>668</v>
      </c>
      <c r="E233" s="4" t="s">
        <v>669</v>
      </c>
      <c r="F233" s="2" t="s">
        <v>3449</v>
      </c>
      <c r="G233" s="6">
        <v>1247.0999999999999</v>
      </c>
      <c r="H233" s="6">
        <f t="shared" si="19"/>
        <v>-81.585981308411192</v>
      </c>
      <c r="I233" s="139">
        <v>44</v>
      </c>
      <c r="J233" s="6">
        <v>3.5</v>
      </c>
      <c r="K233" s="7">
        <f t="shared" si="15"/>
        <v>154</v>
      </c>
      <c r="L233" s="7">
        <f t="shared" si="16"/>
        <v>10.780000000000001</v>
      </c>
      <c r="M233" s="20">
        <f t="shared" si="18"/>
        <v>164.78</v>
      </c>
      <c r="N233" s="20">
        <f t="shared" si="20"/>
        <v>1411.8799999999999</v>
      </c>
    </row>
    <row r="234" spans="1:14" ht="24" customHeight="1" x14ac:dyDescent="0.4">
      <c r="A234" s="9">
        <v>230</v>
      </c>
      <c r="B234" s="3">
        <v>6020000230</v>
      </c>
      <c r="C234" s="2" t="s">
        <v>670</v>
      </c>
      <c r="D234" s="4" t="s">
        <v>671</v>
      </c>
      <c r="E234" s="4" t="s">
        <v>672</v>
      </c>
      <c r="F234" s="2" t="s">
        <v>18</v>
      </c>
      <c r="G234" s="6">
        <v>0</v>
      </c>
      <c r="H234" s="6">
        <f t="shared" si="19"/>
        <v>0</v>
      </c>
      <c r="I234" s="139">
        <v>15</v>
      </c>
      <c r="J234" s="6">
        <v>3.5</v>
      </c>
      <c r="K234" s="7">
        <f t="shared" si="15"/>
        <v>52.5</v>
      </c>
      <c r="L234" s="7">
        <f t="shared" si="16"/>
        <v>3.6750000000000003</v>
      </c>
      <c r="M234" s="20">
        <f t="shared" si="18"/>
        <v>56.18</v>
      </c>
      <c r="N234" s="20">
        <f t="shared" si="20"/>
        <v>56.18</v>
      </c>
    </row>
    <row r="235" spans="1:14" ht="24" customHeight="1" x14ac:dyDescent="0.4">
      <c r="A235" s="9">
        <v>231</v>
      </c>
      <c r="B235" s="3">
        <v>6020000231</v>
      </c>
      <c r="C235" s="2" t="s">
        <v>673</v>
      </c>
      <c r="D235" s="4" t="s">
        <v>674</v>
      </c>
      <c r="E235" s="4" t="s">
        <v>675</v>
      </c>
      <c r="F235" s="2" t="s">
        <v>3449</v>
      </c>
      <c r="G235" s="6">
        <v>876.35</v>
      </c>
      <c r="H235" s="6">
        <f t="shared" si="19"/>
        <v>-57.331308411214991</v>
      </c>
      <c r="I235" s="139">
        <v>28</v>
      </c>
      <c r="J235" s="6">
        <v>3.5</v>
      </c>
      <c r="K235" s="7">
        <f t="shared" si="15"/>
        <v>98</v>
      </c>
      <c r="L235" s="7">
        <f t="shared" si="16"/>
        <v>6.86</v>
      </c>
      <c r="M235" s="20">
        <f t="shared" si="18"/>
        <v>104.86</v>
      </c>
      <c r="N235" s="20">
        <f t="shared" si="20"/>
        <v>981.21</v>
      </c>
    </row>
    <row r="236" spans="1:14" ht="24" customHeight="1" x14ac:dyDescent="0.4">
      <c r="A236" s="9">
        <v>232</v>
      </c>
      <c r="B236" s="3">
        <v>6020000232</v>
      </c>
      <c r="C236" s="159" t="s">
        <v>2896</v>
      </c>
      <c r="D236" s="149" t="s">
        <v>2897</v>
      </c>
      <c r="E236" s="149" t="s">
        <v>2898</v>
      </c>
      <c r="F236" s="138" t="s">
        <v>18</v>
      </c>
      <c r="G236" s="6">
        <v>0</v>
      </c>
      <c r="H236" s="6">
        <f t="shared" si="19"/>
        <v>0</v>
      </c>
      <c r="I236" s="139">
        <v>34</v>
      </c>
      <c r="J236" s="6">
        <v>3.5</v>
      </c>
      <c r="K236" s="7">
        <f>SUM(I236*J236)</f>
        <v>119</v>
      </c>
      <c r="L236" s="7">
        <f>SUM(K236*7%)</f>
        <v>8.33</v>
      </c>
      <c r="M236" s="7">
        <f>ROUNDUP(K236+L236,2)</f>
        <v>127.33</v>
      </c>
      <c r="N236" s="7">
        <f t="shared" si="20"/>
        <v>127.33</v>
      </c>
    </row>
    <row r="237" spans="1:14" ht="24" customHeight="1" x14ac:dyDescent="0.4">
      <c r="A237" s="9">
        <v>233</v>
      </c>
      <c r="B237" s="3">
        <v>6020000233</v>
      </c>
      <c r="C237" s="2" t="s">
        <v>676</v>
      </c>
      <c r="D237" s="4" t="s">
        <v>677</v>
      </c>
      <c r="E237" s="4" t="s">
        <v>678</v>
      </c>
      <c r="F237" s="2" t="s">
        <v>3449</v>
      </c>
      <c r="G237" s="6">
        <v>1441.84</v>
      </c>
      <c r="H237" s="6">
        <f t="shared" si="19"/>
        <v>-94.325981308411201</v>
      </c>
      <c r="I237" s="139">
        <v>56</v>
      </c>
      <c r="J237" s="6">
        <v>3.5</v>
      </c>
      <c r="K237" s="7">
        <f t="shared" si="15"/>
        <v>196</v>
      </c>
      <c r="L237" s="7">
        <f t="shared" si="16"/>
        <v>13.72</v>
      </c>
      <c r="M237" s="20">
        <f t="shared" si="18"/>
        <v>209.72</v>
      </c>
      <c r="N237" s="20">
        <f t="shared" si="20"/>
        <v>1651.56</v>
      </c>
    </row>
    <row r="238" spans="1:14" ht="24" customHeight="1" x14ac:dyDescent="0.4">
      <c r="A238" s="9">
        <v>234</v>
      </c>
      <c r="B238" s="3">
        <v>6020000234</v>
      </c>
      <c r="C238" s="2" t="s">
        <v>679</v>
      </c>
      <c r="D238" s="4" t="s">
        <v>680</v>
      </c>
      <c r="E238" s="4" t="s">
        <v>681</v>
      </c>
      <c r="F238" s="2" t="s">
        <v>3463</v>
      </c>
      <c r="G238" s="6">
        <v>59.93</v>
      </c>
      <c r="H238" s="6">
        <f t="shared" si="19"/>
        <v>-3.9206542056074767</v>
      </c>
      <c r="I238" s="139">
        <v>6</v>
      </c>
      <c r="J238" s="6">
        <v>3.5</v>
      </c>
      <c r="K238" s="7">
        <f t="shared" si="15"/>
        <v>21</v>
      </c>
      <c r="L238" s="7">
        <f t="shared" si="16"/>
        <v>1.4700000000000002</v>
      </c>
      <c r="M238" s="20">
        <f t="shared" si="18"/>
        <v>22.47</v>
      </c>
      <c r="N238" s="20">
        <f t="shared" si="20"/>
        <v>82.4</v>
      </c>
    </row>
    <row r="239" spans="1:14" ht="24" customHeight="1" x14ac:dyDescent="0.4">
      <c r="A239" s="9">
        <v>235</v>
      </c>
      <c r="B239" s="3">
        <v>6020000235</v>
      </c>
      <c r="C239" s="2" t="s">
        <v>682</v>
      </c>
      <c r="D239" s="4" t="s">
        <v>683</v>
      </c>
      <c r="E239" s="4" t="s">
        <v>684</v>
      </c>
      <c r="F239" s="2" t="s">
        <v>3449</v>
      </c>
      <c r="G239" s="6">
        <v>142.32</v>
      </c>
      <c r="H239" s="6">
        <f t="shared" si="19"/>
        <v>-9.3106542056074773</v>
      </c>
      <c r="I239" s="139">
        <v>9</v>
      </c>
      <c r="J239" s="6">
        <v>3.5</v>
      </c>
      <c r="K239" s="7">
        <f t="shared" si="15"/>
        <v>31.5</v>
      </c>
      <c r="L239" s="7">
        <f t="shared" si="16"/>
        <v>2.2050000000000001</v>
      </c>
      <c r="M239" s="20">
        <f t="shared" si="18"/>
        <v>33.71</v>
      </c>
      <c r="N239" s="20">
        <f t="shared" si="20"/>
        <v>176.03</v>
      </c>
    </row>
    <row r="240" spans="1:14" ht="24" customHeight="1" x14ac:dyDescent="0.4">
      <c r="A240" s="9">
        <v>236</v>
      </c>
      <c r="B240" s="3">
        <v>6020000236</v>
      </c>
      <c r="C240" s="2" t="s">
        <v>685</v>
      </c>
      <c r="D240" s="4" t="s">
        <v>686</v>
      </c>
      <c r="E240" s="4" t="s">
        <v>687</v>
      </c>
      <c r="F240" s="2" t="s">
        <v>3449</v>
      </c>
      <c r="G240" s="6">
        <v>254.67</v>
      </c>
      <c r="H240" s="6">
        <f t="shared" si="19"/>
        <v>-16.660654205607472</v>
      </c>
      <c r="I240" s="139">
        <v>8</v>
      </c>
      <c r="J240" s="6">
        <v>3.5</v>
      </c>
      <c r="K240" s="7">
        <f t="shared" si="15"/>
        <v>28</v>
      </c>
      <c r="L240" s="7">
        <f t="shared" si="16"/>
        <v>1.9600000000000002</v>
      </c>
      <c r="M240" s="20">
        <f t="shared" si="18"/>
        <v>29.96</v>
      </c>
      <c r="N240" s="20">
        <f t="shared" si="20"/>
        <v>284.63</v>
      </c>
    </row>
    <row r="241" spans="1:14" ht="24" customHeight="1" x14ac:dyDescent="0.4">
      <c r="A241" s="9">
        <v>237</v>
      </c>
      <c r="B241" s="3">
        <v>6020000237</v>
      </c>
      <c r="C241" s="2" t="s">
        <v>688</v>
      </c>
      <c r="D241" s="4" t="s">
        <v>150</v>
      </c>
      <c r="E241" s="4" t="s">
        <v>689</v>
      </c>
      <c r="F241" s="2" t="s">
        <v>3455</v>
      </c>
      <c r="G241" s="6">
        <v>183.51</v>
      </c>
      <c r="H241" s="6">
        <f t="shared" si="19"/>
        <v>-12.005327102803733</v>
      </c>
      <c r="I241" s="139">
        <v>38</v>
      </c>
      <c r="J241" s="6">
        <v>3.5</v>
      </c>
      <c r="K241" s="7">
        <f t="shared" si="15"/>
        <v>133</v>
      </c>
      <c r="L241" s="7">
        <f t="shared" si="16"/>
        <v>9.31</v>
      </c>
      <c r="M241" s="20">
        <f t="shared" si="18"/>
        <v>142.31</v>
      </c>
      <c r="N241" s="20">
        <f t="shared" si="20"/>
        <v>325.82</v>
      </c>
    </row>
    <row r="242" spans="1:14" ht="24" customHeight="1" x14ac:dyDescent="0.4">
      <c r="A242" s="9">
        <v>238</v>
      </c>
      <c r="B242" s="3">
        <v>6020000238</v>
      </c>
      <c r="C242" s="2" t="s">
        <v>690</v>
      </c>
      <c r="D242" s="4" t="s">
        <v>691</v>
      </c>
      <c r="E242" s="4" t="s">
        <v>692</v>
      </c>
      <c r="F242" s="2" t="s">
        <v>3449</v>
      </c>
      <c r="G242" s="6">
        <v>348.3</v>
      </c>
      <c r="H242" s="6">
        <f t="shared" si="19"/>
        <v>-22.785981308411237</v>
      </c>
      <c r="I242" s="139">
        <v>10</v>
      </c>
      <c r="J242" s="6">
        <v>3.5</v>
      </c>
      <c r="K242" s="7">
        <f t="shared" si="15"/>
        <v>35</v>
      </c>
      <c r="L242" s="7">
        <f t="shared" si="16"/>
        <v>2.4500000000000002</v>
      </c>
      <c r="M242" s="20">
        <f t="shared" si="18"/>
        <v>37.450000000000003</v>
      </c>
      <c r="N242" s="20">
        <f t="shared" si="20"/>
        <v>385.75</v>
      </c>
    </row>
    <row r="243" spans="1:14" ht="24" customHeight="1" x14ac:dyDescent="0.4">
      <c r="A243" s="9">
        <v>239</v>
      </c>
      <c r="B243" s="3">
        <v>6020000239</v>
      </c>
      <c r="C243" s="2" t="s">
        <v>693</v>
      </c>
      <c r="D243" s="4" t="s">
        <v>54</v>
      </c>
      <c r="E243" s="4" t="s">
        <v>694</v>
      </c>
      <c r="F243" s="2" t="s">
        <v>3449</v>
      </c>
      <c r="G243" s="6">
        <v>149.82</v>
      </c>
      <c r="H243" s="6">
        <f t="shared" si="19"/>
        <v>-9.8013084112149329</v>
      </c>
      <c r="I243" s="139">
        <v>5</v>
      </c>
      <c r="J243" s="6">
        <v>3.5</v>
      </c>
      <c r="K243" s="7">
        <f t="shared" si="15"/>
        <v>17.5</v>
      </c>
      <c r="L243" s="7">
        <f t="shared" si="16"/>
        <v>1.2250000000000001</v>
      </c>
      <c r="M243" s="20">
        <f t="shared" si="18"/>
        <v>18.73</v>
      </c>
      <c r="N243" s="20">
        <f t="shared" si="20"/>
        <v>168.54999999999998</v>
      </c>
    </row>
    <row r="244" spans="1:14" ht="24" customHeight="1" x14ac:dyDescent="0.4">
      <c r="A244" s="9">
        <v>240</v>
      </c>
      <c r="B244" s="3">
        <v>6020000240</v>
      </c>
      <c r="C244" s="2" t="s">
        <v>695</v>
      </c>
      <c r="D244" s="4" t="s">
        <v>696</v>
      </c>
      <c r="E244" s="4" t="s">
        <v>697</v>
      </c>
      <c r="F244" s="2" t="s">
        <v>18</v>
      </c>
      <c r="G244" s="6">
        <v>0</v>
      </c>
      <c r="H244" s="6">
        <f t="shared" si="19"/>
        <v>0</v>
      </c>
      <c r="I244" s="139">
        <v>375</v>
      </c>
      <c r="J244" s="6">
        <v>3.5</v>
      </c>
      <c r="K244" s="7">
        <f t="shared" si="15"/>
        <v>1312.5</v>
      </c>
      <c r="L244" s="7">
        <f t="shared" si="16"/>
        <v>91.875000000000014</v>
      </c>
      <c r="M244" s="20">
        <f t="shared" si="18"/>
        <v>1404.3799999999999</v>
      </c>
      <c r="N244" s="20">
        <f t="shared" si="20"/>
        <v>1404.3799999999999</v>
      </c>
    </row>
    <row r="245" spans="1:14" ht="24" customHeight="1" x14ac:dyDescent="0.4">
      <c r="A245" s="9">
        <v>241</v>
      </c>
      <c r="B245" s="3">
        <v>6020000241</v>
      </c>
      <c r="C245" s="2" t="s">
        <v>698</v>
      </c>
      <c r="D245" s="4" t="s">
        <v>699</v>
      </c>
      <c r="E245" s="4" t="s">
        <v>700</v>
      </c>
      <c r="F245" s="2" t="s">
        <v>3449</v>
      </c>
      <c r="G245" s="6">
        <v>670.38</v>
      </c>
      <c r="H245" s="6">
        <f t="shared" si="19"/>
        <v>-43.856635514018649</v>
      </c>
      <c r="I245" s="139">
        <v>28</v>
      </c>
      <c r="J245" s="6">
        <v>3.5</v>
      </c>
      <c r="K245" s="7">
        <f t="shared" si="15"/>
        <v>98</v>
      </c>
      <c r="L245" s="7">
        <f t="shared" si="16"/>
        <v>6.86</v>
      </c>
      <c r="M245" s="20">
        <f t="shared" si="18"/>
        <v>104.86</v>
      </c>
      <c r="N245" s="20">
        <f t="shared" si="20"/>
        <v>775.24</v>
      </c>
    </row>
    <row r="246" spans="1:14" ht="24" customHeight="1" x14ac:dyDescent="0.4">
      <c r="A246" s="9">
        <v>242</v>
      </c>
      <c r="B246" s="3">
        <v>6020000242</v>
      </c>
      <c r="C246" s="2" t="s">
        <v>701</v>
      </c>
      <c r="D246" s="4" t="s">
        <v>702</v>
      </c>
      <c r="E246" s="4" t="s">
        <v>703</v>
      </c>
      <c r="F246" s="2" t="s">
        <v>18</v>
      </c>
      <c r="G246" s="6">
        <v>0</v>
      </c>
      <c r="H246" s="6">
        <f t="shared" si="19"/>
        <v>0</v>
      </c>
      <c r="I246" s="139">
        <v>24</v>
      </c>
      <c r="J246" s="6">
        <v>3.5</v>
      </c>
      <c r="K246" s="7">
        <f t="shared" si="15"/>
        <v>84</v>
      </c>
      <c r="L246" s="7">
        <f t="shared" si="16"/>
        <v>5.8800000000000008</v>
      </c>
      <c r="M246" s="20">
        <f t="shared" si="18"/>
        <v>89.88</v>
      </c>
      <c r="N246" s="20">
        <f t="shared" si="20"/>
        <v>89.88</v>
      </c>
    </row>
    <row r="247" spans="1:14" ht="24" customHeight="1" x14ac:dyDescent="0.4">
      <c r="A247" s="9">
        <v>243</v>
      </c>
      <c r="B247" s="3">
        <v>6020000243</v>
      </c>
      <c r="C247" s="2" t="s">
        <v>704</v>
      </c>
      <c r="D247" s="4" t="s">
        <v>705</v>
      </c>
      <c r="E247" s="4" t="s">
        <v>706</v>
      </c>
      <c r="F247" s="2" t="s">
        <v>18</v>
      </c>
      <c r="G247" s="6">
        <v>0</v>
      </c>
      <c r="H247" s="6">
        <f t="shared" si="19"/>
        <v>0</v>
      </c>
      <c r="I247" s="139">
        <v>66</v>
      </c>
      <c r="J247" s="6">
        <v>3.5</v>
      </c>
      <c r="K247" s="7">
        <f t="shared" si="15"/>
        <v>231</v>
      </c>
      <c r="L247" s="7">
        <f t="shared" si="16"/>
        <v>16.170000000000002</v>
      </c>
      <c r="M247" s="20">
        <f t="shared" si="18"/>
        <v>247.17</v>
      </c>
      <c r="N247" s="20">
        <f t="shared" si="20"/>
        <v>247.17</v>
      </c>
    </row>
    <row r="248" spans="1:14" ht="24" customHeight="1" x14ac:dyDescent="0.4">
      <c r="A248" s="9">
        <v>244</v>
      </c>
      <c r="B248" s="3">
        <v>6020000244</v>
      </c>
      <c r="C248" s="2" t="s">
        <v>707</v>
      </c>
      <c r="D248" s="4" t="s">
        <v>708</v>
      </c>
      <c r="E248" s="4" t="s">
        <v>709</v>
      </c>
      <c r="F248" s="2" t="s">
        <v>3449</v>
      </c>
      <c r="G248" s="6">
        <v>4883.5</v>
      </c>
      <c r="H248" s="6">
        <f t="shared" si="19"/>
        <v>-319.48130841121474</v>
      </c>
      <c r="I248" s="139">
        <v>175</v>
      </c>
      <c r="J248" s="6">
        <v>3.5</v>
      </c>
      <c r="K248" s="7">
        <f t="shared" si="15"/>
        <v>612.5</v>
      </c>
      <c r="L248" s="7">
        <f t="shared" si="16"/>
        <v>42.875000000000007</v>
      </c>
      <c r="M248" s="20">
        <f t="shared" si="18"/>
        <v>655.38</v>
      </c>
      <c r="N248" s="20">
        <f t="shared" si="20"/>
        <v>5538.88</v>
      </c>
    </row>
    <row r="249" spans="1:14" ht="24" customHeight="1" x14ac:dyDescent="0.4">
      <c r="A249" s="9">
        <v>245</v>
      </c>
      <c r="B249" s="3">
        <v>6020000245</v>
      </c>
      <c r="C249" s="2" t="s">
        <v>710</v>
      </c>
      <c r="D249" s="4" t="s">
        <v>711</v>
      </c>
      <c r="E249" s="4" t="s">
        <v>712</v>
      </c>
      <c r="F249" s="2" t="s">
        <v>3449</v>
      </c>
      <c r="G249" s="6">
        <v>3576.5</v>
      </c>
      <c r="H249" s="6">
        <f t="shared" si="19"/>
        <v>-233.97663551401865</v>
      </c>
      <c r="I249" s="139">
        <v>160</v>
      </c>
      <c r="J249" s="6">
        <v>3.5</v>
      </c>
      <c r="K249" s="7">
        <f t="shared" si="15"/>
        <v>560</v>
      </c>
      <c r="L249" s="7">
        <f t="shared" si="16"/>
        <v>39.200000000000003</v>
      </c>
      <c r="M249" s="20">
        <f t="shared" si="18"/>
        <v>599.20000000000005</v>
      </c>
      <c r="N249" s="20">
        <f t="shared" si="20"/>
        <v>4175.7</v>
      </c>
    </row>
    <row r="250" spans="1:14" ht="24" customHeight="1" x14ac:dyDescent="0.4">
      <c r="A250" s="9">
        <v>246</v>
      </c>
      <c r="B250" s="3">
        <v>6020000246</v>
      </c>
      <c r="C250" s="2" t="s">
        <v>713</v>
      </c>
      <c r="D250" s="4" t="s">
        <v>714</v>
      </c>
      <c r="E250" s="4" t="s">
        <v>715</v>
      </c>
      <c r="F250" s="2" t="s">
        <v>3449</v>
      </c>
      <c r="G250" s="6">
        <v>1082.32</v>
      </c>
      <c r="H250" s="6">
        <f t="shared" si="19"/>
        <v>-70.805981308411106</v>
      </c>
      <c r="I250" s="139">
        <v>35</v>
      </c>
      <c r="J250" s="6">
        <v>3.5</v>
      </c>
      <c r="K250" s="7">
        <f t="shared" si="15"/>
        <v>122.5</v>
      </c>
      <c r="L250" s="7">
        <f t="shared" si="16"/>
        <v>8.5750000000000011</v>
      </c>
      <c r="M250" s="20">
        <f t="shared" si="18"/>
        <v>131.07999999999998</v>
      </c>
      <c r="N250" s="20">
        <f t="shared" si="20"/>
        <v>1213.3999999999999</v>
      </c>
    </row>
    <row r="251" spans="1:14" ht="24" customHeight="1" x14ac:dyDescent="0.4">
      <c r="A251" s="9">
        <v>247</v>
      </c>
      <c r="B251" s="3">
        <v>6020000247</v>
      </c>
      <c r="C251" s="2" t="s">
        <v>716</v>
      </c>
      <c r="D251" s="4" t="s">
        <v>717</v>
      </c>
      <c r="E251" s="4" t="s">
        <v>718</v>
      </c>
      <c r="F251" s="2" t="s">
        <v>3459</v>
      </c>
      <c r="G251" s="6">
        <v>816.42</v>
      </c>
      <c r="H251" s="6">
        <f t="shared" si="19"/>
        <v>-53.410654205607443</v>
      </c>
      <c r="I251" s="139">
        <v>24</v>
      </c>
      <c r="J251" s="6">
        <v>3.5</v>
      </c>
      <c r="K251" s="7">
        <f t="shared" si="15"/>
        <v>84</v>
      </c>
      <c r="L251" s="7">
        <f t="shared" si="16"/>
        <v>5.8800000000000008</v>
      </c>
      <c r="M251" s="20">
        <f t="shared" si="18"/>
        <v>89.88</v>
      </c>
      <c r="N251" s="20">
        <f t="shared" si="20"/>
        <v>906.3</v>
      </c>
    </row>
    <row r="252" spans="1:14" ht="24" customHeight="1" x14ac:dyDescent="0.4">
      <c r="A252" s="9">
        <v>248</v>
      </c>
      <c r="B252" s="3">
        <v>6020000248</v>
      </c>
      <c r="C252" s="2" t="s">
        <v>719</v>
      </c>
      <c r="D252" s="4" t="s">
        <v>720</v>
      </c>
      <c r="E252" s="4" t="s">
        <v>721</v>
      </c>
      <c r="F252" s="2" t="s">
        <v>3449</v>
      </c>
      <c r="G252" s="6">
        <v>273.39999999999998</v>
      </c>
      <c r="H252" s="6">
        <f t="shared" si="19"/>
        <v>-17.885981308411232</v>
      </c>
      <c r="I252" s="139">
        <v>14</v>
      </c>
      <c r="J252" s="6">
        <v>3.5</v>
      </c>
      <c r="K252" s="7">
        <f t="shared" si="15"/>
        <v>49</v>
      </c>
      <c r="L252" s="7">
        <f t="shared" si="16"/>
        <v>3.43</v>
      </c>
      <c r="M252" s="20">
        <f t="shared" si="18"/>
        <v>52.43</v>
      </c>
      <c r="N252" s="20">
        <f t="shared" si="20"/>
        <v>325.83</v>
      </c>
    </row>
    <row r="253" spans="1:14" ht="24" customHeight="1" x14ac:dyDescent="0.4">
      <c r="A253" s="9">
        <v>249</v>
      </c>
      <c r="B253" s="3">
        <v>6020000249</v>
      </c>
      <c r="C253" s="2" t="s">
        <v>722</v>
      </c>
      <c r="D253" s="4" t="s">
        <v>723</v>
      </c>
      <c r="E253" s="4" t="s">
        <v>724</v>
      </c>
      <c r="F253" s="2" t="s">
        <v>3449</v>
      </c>
      <c r="G253" s="6">
        <v>580.5</v>
      </c>
      <c r="H253" s="6">
        <f t="shared" si="19"/>
        <v>-37.976635514018653</v>
      </c>
      <c r="I253" s="139">
        <v>21</v>
      </c>
      <c r="J253" s="6">
        <v>3.5</v>
      </c>
      <c r="K253" s="7">
        <f t="shared" si="15"/>
        <v>73.5</v>
      </c>
      <c r="L253" s="7">
        <f t="shared" si="16"/>
        <v>5.1450000000000005</v>
      </c>
      <c r="M253" s="20">
        <f t="shared" si="18"/>
        <v>78.650000000000006</v>
      </c>
      <c r="N253" s="20">
        <f t="shared" si="20"/>
        <v>659.15</v>
      </c>
    </row>
    <row r="254" spans="1:14" ht="24" customHeight="1" x14ac:dyDescent="0.4">
      <c r="A254" s="9">
        <v>250</v>
      </c>
      <c r="B254" s="3">
        <v>6020000250</v>
      </c>
      <c r="C254" s="2" t="s">
        <v>725</v>
      </c>
      <c r="D254" s="4" t="s">
        <v>726</v>
      </c>
      <c r="E254" s="4" t="s">
        <v>727</v>
      </c>
      <c r="F254" s="2" t="s">
        <v>18</v>
      </c>
      <c r="G254" s="6">
        <v>0</v>
      </c>
      <c r="H254" s="6">
        <f t="shared" si="19"/>
        <v>0</v>
      </c>
      <c r="I254" s="139">
        <v>3</v>
      </c>
      <c r="J254" s="6">
        <v>3.5</v>
      </c>
      <c r="K254" s="7">
        <f t="shared" si="15"/>
        <v>10.5</v>
      </c>
      <c r="L254" s="7">
        <f t="shared" si="16"/>
        <v>0.7350000000000001</v>
      </c>
      <c r="M254" s="20">
        <f t="shared" si="18"/>
        <v>11.24</v>
      </c>
      <c r="N254" s="20">
        <f t="shared" si="20"/>
        <v>11.24</v>
      </c>
    </row>
    <row r="255" spans="1:14" ht="24" customHeight="1" x14ac:dyDescent="0.4">
      <c r="A255" s="9">
        <v>251</v>
      </c>
      <c r="B255" s="3">
        <v>6020000251</v>
      </c>
      <c r="C255" s="2" t="s">
        <v>728</v>
      </c>
      <c r="D255" s="4" t="s">
        <v>729</v>
      </c>
      <c r="E255" s="4" t="s">
        <v>730</v>
      </c>
      <c r="F255" s="2" t="s">
        <v>18</v>
      </c>
      <c r="G255" s="6">
        <v>0</v>
      </c>
      <c r="H255" s="6">
        <f t="shared" si="19"/>
        <v>0</v>
      </c>
      <c r="I255" s="139">
        <v>84</v>
      </c>
      <c r="J255" s="6">
        <v>3.5</v>
      </c>
      <c r="K255" s="7">
        <f t="shared" si="15"/>
        <v>294</v>
      </c>
      <c r="L255" s="7">
        <f t="shared" si="16"/>
        <v>20.580000000000002</v>
      </c>
      <c r="M255" s="20">
        <f t="shared" si="18"/>
        <v>314.58</v>
      </c>
      <c r="N255" s="20">
        <f t="shared" si="20"/>
        <v>314.58</v>
      </c>
    </row>
    <row r="256" spans="1:14" ht="24" customHeight="1" x14ac:dyDescent="0.4">
      <c r="A256" s="9">
        <v>252</v>
      </c>
      <c r="B256" s="3">
        <v>6020000252</v>
      </c>
      <c r="C256" s="2" t="s">
        <v>731</v>
      </c>
      <c r="D256" s="4" t="s">
        <v>732</v>
      </c>
      <c r="E256" s="4" t="s">
        <v>733</v>
      </c>
      <c r="F256" s="2" t="s">
        <v>3456</v>
      </c>
      <c r="G256" s="6">
        <v>468.14</v>
      </c>
      <c r="H256" s="6">
        <f t="shared" si="19"/>
        <v>-30.625981308411212</v>
      </c>
      <c r="I256" s="139">
        <v>33</v>
      </c>
      <c r="J256" s="6">
        <v>3.5</v>
      </c>
      <c r="K256" s="7">
        <f t="shared" si="15"/>
        <v>115.5</v>
      </c>
      <c r="L256" s="7">
        <f t="shared" si="16"/>
        <v>8.0850000000000009</v>
      </c>
      <c r="M256" s="20">
        <f t="shared" si="18"/>
        <v>123.59</v>
      </c>
      <c r="N256" s="20">
        <f t="shared" si="20"/>
        <v>591.73</v>
      </c>
    </row>
    <row r="257" spans="1:14" ht="24" customHeight="1" x14ac:dyDescent="0.4">
      <c r="A257" s="9">
        <v>253</v>
      </c>
      <c r="B257" s="3">
        <v>6020000253</v>
      </c>
      <c r="C257" s="2" t="s">
        <v>734</v>
      </c>
      <c r="D257" s="4" t="s">
        <v>735</v>
      </c>
      <c r="E257" s="4" t="s">
        <v>736</v>
      </c>
      <c r="F257" s="2" t="s">
        <v>18</v>
      </c>
      <c r="G257" s="6">
        <v>0</v>
      </c>
      <c r="H257" s="6">
        <f t="shared" si="19"/>
        <v>0</v>
      </c>
      <c r="I257" s="139">
        <v>11</v>
      </c>
      <c r="J257" s="6">
        <v>3.5</v>
      </c>
      <c r="K257" s="7">
        <f t="shared" si="15"/>
        <v>38.5</v>
      </c>
      <c r="L257" s="7">
        <f t="shared" si="16"/>
        <v>2.6950000000000003</v>
      </c>
      <c r="M257" s="20">
        <f t="shared" si="18"/>
        <v>41.199999999999996</v>
      </c>
      <c r="N257" s="20">
        <f t="shared" si="20"/>
        <v>41.199999999999996</v>
      </c>
    </row>
    <row r="258" spans="1:14" ht="24" customHeight="1" x14ac:dyDescent="0.4">
      <c r="A258" s="9">
        <v>254</v>
      </c>
      <c r="B258" s="3">
        <v>6020000254</v>
      </c>
      <c r="C258" s="2" t="s">
        <v>737</v>
      </c>
      <c r="D258" s="4" t="s">
        <v>738</v>
      </c>
      <c r="E258" s="4" t="s">
        <v>739</v>
      </c>
      <c r="F258" s="2" t="s">
        <v>18</v>
      </c>
      <c r="G258" s="6">
        <v>0</v>
      </c>
      <c r="H258" s="6">
        <f t="shared" si="19"/>
        <v>0</v>
      </c>
      <c r="I258" s="139">
        <v>97</v>
      </c>
      <c r="J258" s="6">
        <v>3.5</v>
      </c>
      <c r="K258" s="7">
        <f t="shared" si="15"/>
        <v>339.5</v>
      </c>
      <c r="L258" s="7">
        <f t="shared" si="16"/>
        <v>23.765000000000001</v>
      </c>
      <c r="M258" s="20">
        <f t="shared" si="18"/>
        <v>363.27</v>
      </c>
      <c r="N258" s="20">
        <f t="shared" si="20"/>
        <v>363.27</v>
      </c>
    </row>
    <row r="259" spans="1:14" ht="24" customHeight="1" x14ac:dyDescent="0.4">
      <c r="A259" s="9">
        <v>255</v>
      </c>
      <c r="B259" s="3">
        <v>6020000255</v>
      </c>
      <c r="C259" s="2" t="s">
        <v>741</v>
      </c>
      <c r="D259" s="4" t="s">
        <v>742</v>
      </c>
      <c r="E259" s="4" t="s">
        <v>743</v>
      </c>
      <c r="F259" s="2" t="s">
        <v>18</v>
      </c>
      <c r="G259" s="6">
        <v>0</v>
      </c>
      <c r="H259" s="6">
        <f t="shared" si="19"/>
        <v>0</v>
      </c>
      <c r="I259" s="139">
        <v>65</v>
      </c>
      <c r="J259" s="6">
        <v>3.5</v>
      </c>
      <c r="K259" s="7">
        <f t="shared" si="15"/>
        <v>227.5</v>
      </c>
      <c r="L259" s="7">
        <f t="shared" si="16"/>
        <v>15.925000000000001</v>
      </c>
      <c r="M259" s="20">
        <f t="shared" si="18"/>
        <v>243.42999999999998</v>
      </c>
      <c r="N259" s="20">
        <f>SUM(G259+M259)</f>
        <v>243.42999999999998</v>
      </c>
    </row>
    <row r="260" spans="1:14" ht="24" customHeight="1" x14ac:dyDescent="0.4">
      <c r="A260" s="9">
        <v>256</v>
      </c>
      <c r="B260" s="3">
        <v>6020000256</v>
      </c>
      <c r="C260" s="2" t="s">
        <v>744</v>
      </c>
      <c r="D260" s="4" t="s">
        <v>745</v>
      </c>
      <c r="E260" s="4" t="s">
        <v>746</v>
      </c>
      <c r="F260" s="2" t="s">
        <v>3449</v>
      </c>
      <c r="G260" s="6">
        <v>958.73</v>
      </c>
      <c r="H260" s="6">
        <f t="shared" si="19"/>
        <v>-62.720654205607502</v>
      </c>
      <c r="I260" s="139">
        <v>29</v>
      </c>
      <c r="J260" s="6">
        <v>3.5</v>
      </c>
      <c r="K260" s="7">
        <f t="shared" si="15"/>
        <v>101.5</v>
      </c>
      <c r="L260" s="7">
        <f t="shared" si="16"/>
        <v>7.1050000000000004</v>
      </c>
      <c r="M260" s="20">
        <f t="shared" si="18"/>
        <v>108.61</v>
      </c>
      <c r="N260" s="20">
        <f>SUM(G260+M260)</f>
        <v>1067.3399999999999</v>
      </c>
    </row>
    <row r="261" spans="1:14" ht="24" customHeight="1" x14ac:dyDescent="0.4">
      <c r="A261" s="9">
        <v>257</v>
      </c>
      <c r="B261" s="3">
        <v>6020000257</v>
      </c>
      <c r="C261" s="2" t="s">
        <v>747</v>
      </c>
      <c r="D261" s="4" t="s">
        <v>748</v>
      </c>
      <c r="E261" s="4" t="s">
        <v>749</v>
      </c>
      <c r="F261" s="2" t="s">
        <v>3449</v>
      </c>
      <c r="G261" s="6">
        <v>262.17</v>
      </c>
      <c r="H261" s="6">
        <f t="shared" si="19"/>
        <v>-17.151308411214956</v>
      </c>
      <c r="I261" s="139">
        <v>6</v>
      </c>
      <c r="J261" s="6">
        <v>3.5</v>
      </c>
      <c r="K261" s="7">
        <f t="shared" si="15"/>
        <v>21</v>
      </c>
      <c r="L261" s="7">
        <f t="shared" si="16"/>
        <v>1.4700000000000002</v>
      </c>
      <c r="M261" s="20">
        <f t="shared" si="18"/>
        <v>22.47</v>
      </c>
      <c r="N261" s="20">
        <f>SUM(G261+M261)</f>
        <v>284.64</v>
      </c>
    </row>
    <row r="262" spans="1:14" ht="24" customHeight="1" x14ac:dyDescent="0.4">
      <c r="A262" s="9">
        <v>258</v>
      </c>
      <c r="B262" s="3">
        <v>6020000258</v>
      </c>
      <c r="C262" s="2" t="s">
        <v>750</v>
      </c>
      <c r="D262" s="4" t="s">
        <v>751</v>
      </c>
      <c r="E262" s="4" t="s">
        <v>752</v>
      </c>
      <c r="F262" s="2" t="s">
        <v>3449</v>
      </c>
      <c r="G262" s="6">
        <v>213.48</v>
      </c>
      <c r="H262" s="6">
        <f t="shared" ref="H262:H325" si="21">G262*100/107-G262</f>
        <v>-13.965981308411216</v>
      </c>
      <c r="I262" s="139">
        <v>6</v>
      </c>
      <c r="J262" s="6">
        <v>3.5</v>
      </c>
      <c r="K262" s="7">
        <f t="shared" ref="K262:K325" si="22">SUM(I262*J262)</f>
        <v>21</v>
      </c>
      <c r="L262" s="7">
        <f t="shared" ref="L262:L325" si="23">SUM(K262*7%)</f>
        <v>1.4700000000000002</v>
      </c>
      <c r="M262" s="20">
        <f t="shared" si="18"/>
        <v>22.47</v>
      </c>
      <c r="N262" s="20">
        <f t="shared" ref="N262:N324" si="24">SUM(G262+M262)</f>
        <v>235.95</v>
      </c>
    </row>
    <row r="263" spans="1:14" ht="24" customHeight="1" x14ac:dyDescent="0.4">
      <c r="A263" s="9">
        <v>259</v>
      </c>
      <c r="B263" s="3">
        <v>6020000259</v>
      </c>
      <c r="C263" s="2" t="s">
        <v>753</v>
      </c>
      <c r="D263" s="4" t="s">
        <v>754</v>
      </c>
      <c r="E263" s="4" t="s">
        <v>755</v>
      </c>
      <c r="F263" s="2" t="s">
        <v>3449</v>
      </c>
      <c r="G263" s="6">
        <v>1172.21</v>
      </c>
      <c r="H263" s="6">
        <f t="shared" si="21"/>
        <v>-76.68663551401869</v>
      </c>
      <c r="I263" s="139">
        <v>47</v>
      </c>
      <c r="J263" s="6">
        <v>3.5</v>
      </c>
      <c r="K263" s="7">
        <f t="shared" si="22"/>
        <v>164.5</v>
      </c>
      <c r="L263" s="7">
        <f t="shared" si="23"/>
        <v>11.515000000000001</v>
      </c>
      <c r="M263" s="20">
        <f t="shared" si="18"/>
        <v>176.01999999999998</v>
      </c>
      <c r="N263" s="20">
        <f>SUM(G263+M263)</f>
        <v>1348.23</v>
      </c>
    </row>
    <row r="264" spans="1:14" ht="24" customHeight="1" x14ac:dyDescent="0.4">
      <c r="A264" s="9">
        <v>260</v>
      </c>
      <c r="B264" s="3">
        <v>6020000260</v>
      </c>
      <c r="C264" s="2" t="s">
        <v>756</v>
      </c>
      <c r="D264" s="4" t="s">
        <v>757</v>
      </c>
      <c r="E264" s="4" t="s">
        <v>758</v>
      </c>
      <c r="F264" s="2" t="s">
        <v>3449</v>
      </c>
      <c r="G264" s="6">
        <v>1520.49</v>
      </c>
      <c r="H264" s="6">
        <f t="shared" si="21"/>
        <v>-99.471308411214977</v>
      </c>
      <c r="I264" s="139">
        <v>50</v>
      </c>
      <c r="J264" s="6">
        <v>3.5</v>
      </c>
      <c r="K264" s="7">
        <f t="shared" si="22"/>
        <v>175</v>
      </c>
      <c r="L264" s="7">
        <f t="shared" si="23"/>
        <v>12.250000000000002</v>
      </c>
      <c r="M264" s="20">
        <f t="shared" ref="M264:M327" si="25">ROUNDUP(K264+L264,2)</f>
        <v>187.25</v>
      </c>
      <c r="N264" s="20">
        <f t="shared" si="24"/>
        <v>1707.74</v>
      </c>
    </row>
    <row r="265" spans="1:14" ht="24" customHeight="1" x14ac:dyDescent="0.4">
      <c r="A265" s="9">
        <v>261</v>
      </c>
      <c r="B265" s="3">
        <v>6020000261</v>
      </c>
      <c r="C265" s="2" t="s">
        <v>759</v>
      </c>
      <c r="D265" s="4" t="s">
        <v>757</v>
      </c>
      <c r="E265" s="4" t="s">
        <v>760</v>
      </c>
      <c r="F265" s="2" t="s">
        <v>18</v>
      </c>
      <c r="G265" s="6">
        <v>0</v>
      </c>
      <c r="H265" s="6">
        <f t="shared" si="21"/>
        <v>0</v>
      </c>
      <c r="I265" s="139">
        <v>33</v>
      </c>
      <c r="J265" s="6">
        <v>3.5</v>
      </c>
      <c r="K265" s="7">
        <f t="shared" si="22"/>
        <v>115.5</v>
      </c>
      <c r="L265" s="7">
        <f t="shared" si="23"/>
        <v>8.0850000000000009</v>
      </c>
      <c r="M265" s="20">
        <f t="shared" si="25"/>
        <v>123.59</v>
      </c>
      <c r="N265" s="20">
        <f>SUM(G265+M265)</f>
        <v>123.59</v>
      </c>
    </row>
    <row r="266" spans="1:14" ht="24" customHeight="1" x14ac:dyDescent="0.4">
      <c r="A266" s="9">
        <v>262</v>
      </c>
      <c r="B266" s="3">
        <v>6020000262</v>
      </c>
      <c r="C266" s="2" t="s">
        <v>761</v>
      </c>
      <c r="D266" s="4" t="s">
        <v>762</v>
      </c>
      <c r="E266" s="4" t="s">
        <v>763</v>
      </c>
      <c r="F266" s="2" t="s">
        <v>3449</v>
      </c>
      <c r="G266" s="6">
        <v>344.56</v>
      </c>
      <c r="H266" s="6">
        <f t="shared" si="21"/>
        <v>-22.54130841121497</v>
      </c>
      <c r="I266" s="139">
        <v>16</v>
      </c>
      <c r="J266" s="6">
        <v>3.5</v>
      </c>
      <c r="K266" s="7">
        <f t="shared" si="22"/>
        <v>56</v>
      </c>
      <c r="L266" s="7">
        <f t="shared" si="23"/>
        <v>3.9200000000000004</v>
      </c>
      <c r="M266" s="20">
        <f t="shared" si="25"/>
        <v>59.92</v>
      </c>
      <c r="N266" s="20">
        <f t="shared" si="24"/>
        <v>404.48</v>
      </c>
    </row>
    <row r="267" spans="1:14" ht="24" customHeight="1" x14ac:dyDescent="0.4">
      <c r="A267" s="9">
        <v>263</v>
      </c>
      <c r="B267" s="3">
        <v>6020000263</v>
      </c>
      <c r="C267" s="2" t="s">
        <v>764</v>
      </c>
      <c r="D267" s="4" t="s">
        <v>765</v>
      </c>
      <c r="E267" s="4" t="s">
        <v>766</v>
      </c>
      <c r="F267" s="2" t="s">
        <v>18</v>
      </c>
      <c r="G267" s="6">
        <v>0</v>
      </c>
      <c r="H267" s="6">
        <f t="shared" si="21"/>
        <v>0</v>
      </c>
      <c r="I267" s="139">
        <v>42</v>
      </c>
      <c r="J267" s="6">
        <v>3.5</v>
      </c>
      <c r="K267" s="7">
        <f t="shared" si="22"/>
        <v>147</v>
      </c>
      <c r="L267" s="7">
        <f t="shared" si="23"/>
        <v>10.290000000000001</v>
      </c>
      <c r="M267" s="20">
        <f t="shared" si="25"/>
        <v>157.29</v>
      </c>
      <c r="N267" s="20">
        <f>SUM(G267+M267)</f>
        <v>157.29</v>
      </c>
    </row>
    <row r="268" spans="1:14" ht="24" customHeight="1" x14ac:dyDescent="0.4">
      <c r="A268" s="9">
        <v>264</v>
      </c>
      <c r="B268" s="3">
        <v>6020000264</v>
      </c>
      <c r="C268" s="2" t="s">
        <v>767</v>
      </c>
      <c r="D268" s="4" t="s">
        <v>765</v>
      </c>
      <c r="E268" s="4" t="s">
        <v>768</v>
      </c>
      <c r="F268" s="2" t="s">
        <v>18</v>
      </c>
      <c r="G268" s="6">
        <v>0</v>
      </c>
      <c r="H268" s="6">
        <f t="shared" si="21"/>
        <v>0</v>
      </c>
      <c r="I268" s="139">
        <v>10</v>
      </c>
      <c r="J268" s="6">
        <v>3.5</v>
      </c>
      <c r="K268" s="7">
        <f t="shared" si="22"/>
        <v>35</v>
      </c>
      <c r="L268" s="7">
        <f t="shared" si="23"/>
        <v>2.4500000000000002</v>
      </c>
      <c r="M268" s="20">
        <f t="shared" si="25"/>
        <v>37.450000000000003</v>
      </c>
      <c r="N268" s="20">
        <f t="shared" si="24"/>
        <v>37.450000000000003</v>
      </c>
    </row>
    <row r="269" spans="1:14" ht="24" customHeight="1" x14ac:dyDescent="0.4">
      <c r="A269" s="9">
        <v>265</v>
      </c>
      <c r="B269" s="3">
        <v>6020000265</v>
      </c>
      <c r="C269" s="2" t="s">
        <v>769</v>
      </c>
      <c r="D269" s="4" t="s">
        <v>770</v>
      </c>
      <c r="E269" s="4" t="s">
        <v>771</v>
      </c>
      <c r="F269" s="2" t="s">
        <v>3464</v>
      </c>
      <c r="G269" s="6">
        <v>149.81</v>
      </c>
      <c r="H269" s="6">
        <f t="shared" si="21"/>
        <v>-9.8006542056074863</v>
      </c>
      <c r="I269" s="139">
        <v>6</v>
      </c>
      <c r="J269" s="6">
        <v>3.5</v>
      </c>
      <c r="K269" s="7">
        <f t="shared" si="22"/>
        <v>21</v>
      </c>
      <c r="L269" s="7">
        <f t="shared" si="23"/>
        <v>1.4700000000000002</v>
      </c>
      <c r="M269" s="20">
        <f t="shared" si="25"/>
        <v>22.47</v>
      </c>
      <c r="N269" s="20">
        <f>SUM(G269+M269)</f>
        <v>172.28</v>
      </c>
    </row>
    <row r="270" spans="1:14" ht="24" customHeight="1" x14ac:dyDescent="0.4">
      <c r="A270" s="9">
        <v>266</v>
      </c>
      <c r="B270" s="3">
        <v>6020000266</v>
      </c>
      <c r="C270" s="2" t="s">
        <v>772</v>
      </c>
      <c r="D270" s="4" t="s">
        <v>770</v>
      </c>
      <c r="E270" s="4" t="s">
        <v>773</v>
      </c>
      <c r="F270" s="2" t="s">
        <v>3449</v>
      </c>
      <c r="G270" s="6">
        <v>52.44</v>
      </c>
      <c r="H270" s="6">
        <f t="shared" si="21"/>
        <v>-3.4306542056074747</v>
      </c>
      <c r="I270" s="139">
        <v>2</v>
      </c>
      <c r="J270" s="6">
        <v>3.5</v>
      </c>
      <c r="K270" s="7">
        <f t="shared" si="22"/>
        <v>7</v>
      </c>
      <c r="L270" s="7">
        <f t="shared" si="23"/>
        <v>0.49000000000000005</v>
      </c>
      <c r="M270" s="20">
        <f t="shared" si="25"/>
        <v>7.49</v>
      </c>
      <c r="N270" s="20">
        <f t="shared" si="24"/>
        <v>59.93</v>
      </c>
    </row>
    <row r="271" spans="1:14" ht="24" customHeight="1" x14ac:dyDescent="0.4">
      <c r="A271" s="9">
        <v>267</v>
      </c>
      <c r="B271" s="3">
        <v>6020000267</v>
      </c>
      <c r="C271" s="2" t="s">
        <v>774</v>
      </c>
      <c r="D271" s="4" t="s">
        <v>775</v>
      </c>
      <c r="E271" s="4" t="s">
        <v>776</v>
      </c>
      <c r="F271" s="2" t="s">
        <v>3450</v>
      </c>
      <c r="G271" s="6">
        <v>78.650000000000006</v>
      </c>
      <c r="H271" s="6">
        <f t="shared" si="21"/>
        <v>-5.1453271028037335</v>
      </c>
      <c r="I271" s="139">
        <v>0</v>
      </c>
      <c r="J271" s="6">
        <v>3.5</v>
      </c>
      <c r="K271" s="7">
        <f t="shared" si="22"/>
        <v>0</v>
      </c>
      <c r="L271" s="7">
        <f t="shared" si="23"/>
        <v>0</v>
      </c>
      <c r="M271" s="20">
        <f t="shared" si="25"/>
        <v>0</v>
      </c>
      <c r="N271" s="20">
        <f>SUM(G271+M271)</f>
        <v>78.650000000000006</v>
      </c>
    </row>
    <row r="272" spans="1:14" ht="24" customHeight="1" x14ac:dyDescent="0.4">
      <c r="A272" s="9">
        <v>268</v>
      </c>
      <c r="B272" s="3">
        <v>6020000268</v>
      </c>
      <c r="C272" s="2" t="s">
        <v>777</v>
      </c>
      <c r="D272" s="4" t="s">
        <v>778</v>
      </c>
      <c r="E272" s="4" t="s">
        <v>779</v>
      </c>
      <c r="F272" s="2" t="s">
        <v>3456</v>
      </c>
      <c r="G272" s="6">
        <v>123.6</v>
      </c>
      <c r="H272" s="6">
        <f t="shared" si="21"/>
        <v>-8.0859813084112062</v>
      </c>
      <c r="I272" s="139">
        <v>4</v>
      </c>
      <c r="J272" s="6">
        <v>3.5</v>
      </c>
      <c r="K272" s="7">
        <f t="shared" si="22"/>
        <v>14</v>
      </c>
      <c r="L272" s="7">
        <f t="shared" si="23"/>
        <v>0.98000000000000009</v>
      </c>
      <c r="M272" s="20">
        <f t="shared" si="25"/>
        <v>14.98</v>
      </c>
      <c r="N272" s="20">
        <f t="shared" si="24"/>
        <v>138.57999999999998</v>
      </c>
    </row>
    <row r="273" spans="1:14" ht="24" customHeight="1" x14ac:dyDescent="0.4">
      <c r="A273" s="9">
        <v>269</v>
      </c>
      <c r="B273" s="3">
        <v>6020000269</v>
      </c>
      <c r="C273" s="2" t="s">
        <v>780</v>
      </c>
      <c r="D273" s="4" t="s">
        <v>781</v>
      </c>
      <c r="E273" s="4" t="s">
        <v>782</v>
      </c>
      <c r="F273" s="2" t="s">
        <v>3455</v>
      </c>
      <c r="G273" s="6">
        <v>498.09</v>
      </c>
      <c r="H273" s="6">
        <f t="shared" si="21"/>
        <v>-32.585327102803717</v>
      </c>
      <c r="I273" s="139">
        <v>18</v>
      </c>
      <c r="J273" s="6">
        <v>3.5</v>
      </c>
      <c r="K273" s="7">
        <f t="shared" si="22"/>
        <v>63</v>
      </c>
      <c r="L273" s="7">
        <f t="shared" si="23"/>
        <v>4.41</v>
      </c>
      <c r="M273" s="20">
        <f t="shared" si="25"/>
        <v>67.41</v>
      </c>
      <c r="N273" s="20">
        <f>SUM(G273+M273)</f>
        <v>565.5</v>
      </c>
    </row>
    <row r="274" spans="1:14" ht="24" customHeight="1" x14ac:dyDescent="0.4">
      <c r="A274" s="9">
        <v>270</v>
      </c>
      <c r="B274" s="3">
        <v>6020000270</v>
      </c>
      <c r="C274" s="2" t="s">
        <v>783</v>
      </c>
      <c r="D274" s="4" t="s">
        <v>784</v>
      </c>
      <c r="E274" s="4" t="s">
        <v>785</v>
      </c>
      <c r="F274" s="2" t="s">
        <v>18</v>
      </c>
      <c r="G274" s="6">
        <v>0</v>
      </c>
      <c r="H274" s="6">
        <f t="shared" si="21"/>
        <v>0</v>
      </c>
      <c r="I274" s="139">
        <v>9</v>
      </c>
      <c r="J274" s="6">
        <v>3.5</v>
      </c>
      <c r="K274" s="7">
        <f t="shared" si="22"/>
        <v>31.5</v>
      </c>
      <c r="L274" s="7">
        <f t="shared" si="23"/>
        <v>2.2050000000000001</v>
      </c>
      <c r="M274" s="20">
        <f t="shared" si="25"/>
        <v>33.71</v>
      </c>
      <c r="N274" s="20">
        <f t="shared" si="24"/>
        <v>33.71</v>
      </c>
    </row>
    <row r="275" spans="1:14" ht="24" customHeight="1" x14ac:dyDescent="0.4">
      <c r="A275" s="9">
        <v>271</v>
      </c>
      <c r="B275" s="3">
        <v>6020000271</v>
      </c>
      <c r="C275" s="2" t="s">
        <v>786</v>
      </c>
      <c r="D275" s="4" t="s">
        <v>787</v>
      </c>
      <c r="E275" s="4" t="s">
        <v>788</v>
      </c>
      <c r="F275" s="2" t="s">
        <v>3455</v>
      </c>
      <c r="G275" s="6">
        <v>41.2</v>
      </c>
      <c r="H275" s="6">
        <f t="shared" si="21"/>
        <v>-2.6953271028037378</v>
      </c>
      <c r="I275" s="139">
        <v>8</v>
      </c>
      <c r="J275" s="6">
        <v>3.5</v>
      </c>
      <c r="K275" s="7">
        <f t="shared" si="22"/>
        <v>28</v>
      </c>
      <c r="L275" s="7">
        <f t="shared" si="23"/>
        <v>1.9600000000000002</v>
      </c>
      <c r="M275" s="20">
        <f t="shared" si="25"/>
        <v>29.96</v>
      </c>
      <c r="N275" s="20">
        <f>SUM(G275+M275)</f>
        <v>71.16</v>
      </c>
    </row>
    <row r="276" spans="1:14" ht="24" customHeight="1" x14ac:dyDescent="0.4">
      <c r="A276" s="9">
        <v>272</v>
      </c>
      <c r="B276" s="3">
        <v>6020000272</v>
      </c>
      <c r="C276" s="2" t="s">
        <v>789</v>
      </c>
      <c r="D276" s="4" t="s">
        <v>790</v>
      </c>
      <c r="E276" s="4" t="s">
        <v>791</v>
      </c>
      <c r="F276" s="2" t="s">
        <v>18</v>
      </c>
      <c r="G276" s="6">
        <v>0</v>
      </c>
      <c r="H276" s="6">
        <f t="shared" si="21"/>
        <v>0</v>
      </c>
      <c r="I276" s="139">
        <v>7</v>
      </c>
      <c r="J276" s="6">
        <v>3.5</v>
      </c>
      <c r="K276" s="7">
        <f t="shared" si="22"/>
        <v>24.5</v>
      </c>
      <c r="L276" s="7">
        <f t="shared" si="23"/>
        <v>1.7150000000000001</v>
      </c>
      <c r="M276" s="20">
        <f t="shared" si="25"/>
        <v>26.220000000000002</v>
      </c>
      <c r="N276" s="20">
        <f t="shared" si="24"/>
        <v>26.220000000000002</v>
      </c>
    </row>
    <row r="277" spans="1:14" ht="24" customHeight="1" x14ac:dyDescent="0.4">
      <c r="A277" s="9">
        <v>273</v>
      </c>
      <c r="B277" s="3">
        <v>6020000273</v>
      </c>
      <c r="C277" s="2" t="s">
        <v>792</v>
      </c>
      <c r="D277" s="4" t="s">
        <v>793</v>
      </c>
      <c r="E277" s="4" t="s">
        <v>794</v>
      </c>
      <c r="F277" s="2" t="s">
        <v>18</v>
      </c>
      <c r="G277" s="6">
        <v>0</v>
      </c>
      <c r="H277" s="6">
        <f t="shared" si="21"/>
        <v>0</v>
      </c>
      <c r="I277" s="139">
        <v>6</v>
      </c>
      <c r="J277" s="6">
        <v>3.5</v>
      </c>
      <c r="K277" s="7">
        <f t="shared" si="22"/>
        <v>21</v>
      </c>
      <c r="L277" s="7">
        <f t="shared" si="23"/>
        <v>1.4700000000000002</v>
      </c>
      <c r="M277" s="20">
        <f t="shared" si="25"/>
        <v>22.47</v>
      </c>
      <c r="N277" s="20">
        <f>SUM(G277+M277)</f>
        <v>22.47</v>
      </c>
    </row>
    <row r="278" spans="1:14" ht="24" customHeight="1" x14ac:dyDescent="0.4">
      <c r="A278" s="9">
        <v>274</v>
      </c>
      <c r="B278" s="3">
        <v>6020000274</v>
      </c>
      <c r="C278" s="2" t="s">
        <v>795</v>
      </c>
      <c r="D278" s="4" t="s">
        <v>796</v>
      </c>
      <c r="E278" s="4" t="s">
        <v>797</v>
      </c>
      <c r="F278" s="2" t="s">
        <v>18</v>
      </c>
      <c r="G278" s="6">
        <v>0</v>
      </c>
      <c r="H278" s="6">
        <f t="shared" si="21"/>
        <v>0</v>
      </c>
      <c r="I278" s="139">
        <v>20</v>
      </c>
      <c r="J278" s="6">
        <v>3.5</v>
      </c>
      <c r="K278" s="7">
        <f t="shared" si="22"/>
        <v>70</v>
      </c>
      <c r="L278" s="7">
        <f t="shared" si="23"/>
        <v>4.9000000000000004</v>
      </c>
      <c r="M278" s="20">
        <f t="shared" si="25"/>
        <v>74.900000000000006</v>
      </c>
      <c r="N278" s="20">
        <f t="shared" si="24"/>
        <v>74.900000000000006</v>
      </c>
    </row>
    <row r="279" spans="1:14" ht="24" customHeight="1" x14ac:dyDescent="0.4">
      <c r="A279" s="9">
        <v>275</v>
      </c>
      <c r="B279" s="3">
        <v>6020000275</v>
      </c>
      <c r="C279" s="2" t="s">
        <v>798</v>
      </c>
      <c r="D279" s="4" t="s">
        <v>796</v>
      </c>
      <c r="E279" s="4" t="s">
        <v>799</v>
      </c>
      <c r="F279" s="2" t="s">
        <v>3439</v>
      </c>
      <c r="G279" s="6">
        <v>33.71</v>
      </c>
      <c r="H279" s="6">
        <f t="shared" si="21"/>
        <v>-2.2053271028037393</v>
      </c>
      <c r="I279" s="139">
        <v>0</v>
      </c>
      <c r="J279" s="6">
        <v>3.5</v>
      </c>
      <c r="K279" s="7">
        <f t="shared" si="22"/>
        <v>0</v>
      </c>
      <c r="L279" s="7">
        <f t="shared" si="23"/>
        <v>0</v>
      </c>
      <c r="M279" s="20">
        <f t="shared" si="25"/>
        <v>0</v>
      </c>
      <c r="N279" s="20">
        <f>SUM(G279+M279)</f>
        <v>33.71</v>
      </c>
    </row>
    <row r="280" spans="1:14" ht="24" customHeight="1" x14ac:dyDescent="0.4">
      <c r="A280" s="9">
        <v>276</v>
      </c>
      <c r="B280" s="3">
        <v>6020000276</v>
      </c>
      <c r="C280" s="2" t="s">
        <v>800</v>
      </c>
      <c r="D280" s="4" t="s">
        <v>801</v>
      </c>
      <c r="E280" s="4" t="s">
        <v>802</v>
      </c>
      <c r="F280" s="2" t="s">
        <v>3455</v>
      </c>
      <c r="G280" s="6">
        <v>396.97</v>
      </c>
      <c r="H280" s="6">
        <f t="shared" si="21"/>
        <v>-25.970000000000027</v>
      </c>
      <c r="I280" s="139">
        <v>100</v>
      </c>
      <c r="J280" s="6">
        <v>3.5</v>
      </c>
      <c r="K280" s="7">
        <f t="shared" si="22"/>
        <v>350</v>
      </c>
      <c r="L280" s="7">
        <f t="shared" si="23"/>
        <v>24.500000000000004</v>
      </c>
      <c r="M280" s="20">
        <f t="shared" si="25"/>
        <v>374.5</v>
      </c>
      <c r="N280" s="20">
        <f t="shared" si="24"/>
        <v>771.47</v>
      </c>
    </row>
    <row r="281" spans="1:14" ht="24" customHeight="1" x14ac:dyDescent="0.4">
      <c r="A281" s="9">
        <v>277</v>
      </c>
      <c r="B281" s="3">
        <v>6020000277</v>
      </c>
      <c r="C281" s="2" t="s">
        <v>803</v>
      </c>
      <c r="D281" s="4" t="s">
        <v>804</v>
      </c>
      <c r="E281" s="4" t="s">
        <v>805</v>
      </c>
      <c r="F281" s="2" t="s">
        <v>3449</v>
      </c>
      <c r="G281" s="6">
        <v>198.5</v>
      </c>
      <c r="H281" s="6">
        <f t="shared" si="21"/>
        <v>-12.985981308411226</v>
      </c>
      <c r="I281" s="139">
        <v>5</v>
      </c>
      <c r="J281" s="6">
        <v>3.5</v>
      </c>
      <c r="K281" s="7">
        <f t="shared" si="22"/>
        <v>17.5</v>
      </c>
      <c r="L281" s="7">
        <f t="shared" si="23"/>
        <v>1.2250000000000001</v>
      </c>
      <c r="M281" s="20">
        <f t="shared" si="25"/>
        <v>18.73</v>
      </c>
      <c r="N281" s="20">
        <f>SUM(G281+M281)</f>
        <v>217.23</v>
      </c>
    </row>
    <row r="282" spans="1:14" ht="24" customHeight="1" x14ac:dyDescent="0.4">
      <c r="A282" s="9">
        <v>278</v>
      </c>
      <c r="B282" s="3">
        <v>6020000278</v>
      </c>
      <c r="C282" s="2" t="s">
        <v>806</v>
      </c>
      <c r="D282" s="4" t="s">
        <v>804</v>
      </c>
      <c r="E282" s="4" t="s">
        <v>807</v>
      </c>
      <c r="F282" s="2" t="s">
        <v>3449</v>
      </c>
      <c r="G282" s="6">
        <v>782.72</v>
      </c>
      <c r="H282" s="6">
        <f t="shared" si="21"/>
        <v>-51.205981308411197</v>
      </c>
      <c r="I282" s="139">
        <v>24</v>
      </c>
      <c r="J282" s="6">
        <v>3.5</v>
      </c>
      <c r="K282" s="7">
        <f t="shared" si="22"/>
        <v>84</v>
      </c>
      <c r="L282" s="7">
        <f t="shared" si="23"/>
        <v>5.8800000000000008</v>
      </c>
      <c r="M282" s="20">
        <f t="shared" si="25"/>
        <v>89.88</v>
      </c>
      <c r="N282" s="20">
        <f t="shared" si="24"/>
        <v>872.6</v>
      </c>
    </row>
    <row r="283" spans="1:14" ht="24" customHeight="1" x14ac:dyDescent="0.4">
      <c r="A283" s="9">
        <v>279</v>
      </c>
      <c r="B283" s="3">
        <v>6020000279</v>
      </c>
      <c r="C283" s="2" t="s">
        <v>808</v>
      </c>
      <c r="D283" s="4" t="s">
        <v>809</v>
      </c>
      <c r="E283" s="4" t="s">
        <v>810</v>
      </c>
      <c r="F283" s="2" t="s">
        <v>3449</v>
      </c>
      <c r="G283" s="6">
        <v>1205.9100000000001</v>
      </c>
      <c r="H283" s="6">
        <f t="shared" si="21"/>
        <v>-78.891308411214823</v>
      </c>
      <c r="I283" s="139">
        <v>31</v>
      </c>
      <c r="J283" s="6">
        <v>3.5</v>
      </c>
      <c r="K283" s="7">
        <f t="shared" si="22"/>
        <v>108.5</v>
      </c>
      <c r="L283" s="7">
        <f t="shared" si="23"/>
        <v>7.5950000000000006</v>
      </c>
      <c r="M283" s="20">
        <f t="shared" si="25"/>
        <v>116.10000000000001</v>
      </c>
      <c r="N283" s="20">
        <f>SUM(G283+M283)</f>
        <v>1322.01</v>
      </c>
    </row>
    <row r="284" spans="1:14" ht="24" customHeight="1" x14ac:dyDescent="0.4">
      <c r="A284" s="9">
        <v>280</v>
      </c>
      <c r="B284" s="3">
        <v>6020000280</v>
      </c>
      <c r="C284" s="136" t="s">
        <v>811</v>
      </c>
      <c r="D284" s="4" t="s">
        <v>804</v>
      </c>
      <c r="E284" s="4" t="s">
        <v>812</v>
      </c>
      <c r="F284" s="2" t="s">
        <v>3449</v>
      </c>
      <c r="G284" s="6">
        <v>329.58</v>
      </c>
      <c r="H284" s="6">
        <f t="shared" si="21"/>
        <v>-21.561308411214952</v>
      </c>
      <c r="I284" s="139">
        <v>16</v>
      </c>
      <c r="J284" s="6">
        <v>3.5</v>
      </c>
      <c r="K284" s="7">
        <f t="shared" si="22"/>
        <v>56</v>
      </c>
      <c r="L284" s="7">
        <f t="shared" si="23"/>
        <v>3.9200000000000004</v>
      </c>
      <c r="M284" s="20">
        <f t="shared" si="25"/>
        <v>59.92</v>
      </c>
      <c r="N284" s="20">
        <f t="shared" si="24"/>
        <v>389.5</v>
      </c>
    </row>
    <row r="285" spans="1:14" ht="24" customHeight="1" x14ac:dyDescent="0.4">
      <c r="A285" s="9">
        <v>281</v>
      </c>
      <c r="B285" s="3">
        <v>6020000281</v>
      </c>
      <c r="C285" s="2" t="s">
        <v>813</v>
      </c>
      <c r="D285" s="4" t="s">
        <v>814</v>
      </c>
      <c r="E285" s="4" t="s">
        <v>815</v>
      </c>
      <c r="F285" s="2" t="s">
        <v>3449</v>
      </c>
      <c r="G285" s="6">
        <v>404.48</v>
      </c>
      <c r="H285" s="6">
        <f t="shared" si="21"/>
        <v>-26.461308411214986</v>
      </c>
      <c r="I285" s="139">
        <v>12</v>
      </c>
      <c r="J285" s="6">
        <v>3.5</v>
      </c>
      <c r="K285" s="7">
        <f t="shared" si="22"/>
        <v>42</v>
      </c>
      <c r="L285" s="7">
        <f t="shared" si="23"/>
        <v>2.9400000000000004</v>
      </c>
      <c r="M285" s="20">
        <f t="shared" si="25"/>
        <v>44.94</v>
      </c>
      <c r="N285" s="20">
        <f>SUM(G285+M285)</f>
        <v>449.42</v>
      </c>
    </row>
    <row r="286" spans="1:14" ht="24" customHeight="1" x14ac:dyDescent="0.4">
      <c r="A286" s="9">
        <v>282</v>
      </c>
      <c r="B286" s="3">
        <v>6020000282</v>
      </c>
      <c r="C286" s="2" t="s">
        <v>816</v>
      </c>
      <c r="D286" s="4" t="s">
        <v>817</v>
      </c>
      <c r="E286" s="4" t="s">
        <v>818</v>
      </c>
      <c r="F286" s="2" t="s">
        <v>3455</v>
      </c>
      <c r="G286" s="6">
        <v>6108.1</v>
      </c>
      <c r="H286" s="6">
        <f t="shared" si="21"/>
        <v>-399.59532710280382</v>
      </c>
      <c r="I286" s="139">
        <v>2191</v>
      </c>
      <c r="J286" s="6">
        <v>3.5</v>
      </c>
      <c r="K286" s="7">
        <f t="shared" si="22"/>
        <v>7668.5</v>
      </c>
      <c r="L286" s="7">
        <f t="shared" si="23"/>
        <v>536.79500000000007</v>
      </c>
      <c r="M286" s="20">
        <f t="shared" si="25"/>
        <v>8205.3000000000011</v>
      </c>
      <c r="N286" s="20">
        <f t="shared" si="24"/>
        <v>14313.400000000001</v>
      </c>
    </row>
    <row r="287" spans="1:14" ht="24" customHeight="1" x14ac:dyDescent="0.4">
      <c r="A287" s="9">
        <v>283</v>
      </c>
      <c r="B287" s="3">
        <v>6020000283</v>
      </c>
      <c r="C287" s="2" t="s">
        <v>819</v>
      </c>
      <c r="D287" s="4" t="s">
        <v>817</v>
      </c>
      <c r="E287" s="4" t="s">
        <v>818</v>
      </c>
      <c r="F287" s="2" t="s">
        <v>3455</v>
      </c>
      <c r="G287" s="6">
        <v>134.82</v>
      </c>
      <c r="H287" s="6">
        <f t="shared" si="21"/>
        <v>-8.8199999999999932</v>
      </c>
      <c r="I287" s="139">
        <v>57</v>
      </c>
      <c r="J287" s="6">
        <v>3.5</v>
      </c>
      <c r="K287" s="7">
        <f t="shared" si="22"/>
        <v>199.5</v>
      </c>
      <c r="L287" s="7">
        <f t="shared" si="23"/>
        <v>13.965000000000002</v>
      </c>
      <c r="M287" s="20">
        <f t="shared" si="25"/>
        <v>213.47</v>
      </c>
      <c r="N287" s="20">
        <f>SUM(G287+M287)</f>
        <v>348.28999999999996</v>
      </c>
    </row>
    <row r="288" spans="1:14" ht="24" customHeight="1" x14ac:dyDescent="0.4">
      <c r="A288" s="9">
        <v>284</v>
      </c>
      <c r="B288" s="3">
        <v>6020000284</v>
      </c>
      <c r="C288" s="2" t="s">
        <v>820</v>
      </c>
      <c r="D288" s="4" t="s">
        <v>821</v>
      </c>
      <c r="E288" s="4" t="s">
        <v>822</v>
      </c>
      <c r="F288" s="2" t="s">
        <v>3449</v>
      </c>
      <c r="G288" s="6">
        <v>853.88</v>
      </c>
      <c r="H288" s="6">
        <f t="shared" si="21"/>
        <v>-55.861308411214964</v>
      </c>
      <c r="I288" s="139">
        <v>33</v>
      </c>
      <c r="J288" s="6">
        <v>3.5</v>
      </c>
      <c r="K288" s="7">
        <f t="shared" si="22"/>
        <v>115.5</v>
      </c>
      <c r="L288" s="7">
        <f t="shared" si="23"/>
        <v>8.0850000000000009</v>
      </c>
      <c r="M288" s="20">
        <f t="shared" si="25"/>
        <v>123.59</v>
      </c>
      <c r="N288" s="20">
        <f t="shared" si="24"/>
        <v>977.47</v>
      </c>
    </row>
    <row r="289" spans="1:14" ht="24" customHeight="1" x14ac:dyDescent="0.4">
      <c r="A289" s="9">
        <v>285</v>
      </c>
      <c r="B289" s="3">
        <v>6020000285</v>
      </c>
      <c r="C289" s="2" t="s">
        <v>823</v>
      </c>
      <c r="D289" s="4" t="s">
        <v>824</v>
      </c>
      <c r="E289" s="4" t="s">
        <v>825</v>
      </c>
      <c r="F289" s="2" t="s">
        <v>3458</v>
      </c>
      <c r="G289" s="6">
        <v>82.4</v>
      </c>
      <c r="H289" s="6">
        <f t="shared" si="21"/>
        <v>-5.3906542056074755</v>
      </c>
      <c r="I289" s="139">
        <v>10</v>
      </c>
      <c r="J289" s="6">
        <v>3.5</v>
      </c>
      <c r="K289" s="7">
        <f t="shared" si="22"/>
        <v>35</v>
      </c>
      <c r="L289" s="7">
        <f t="shared" si="23"/>
        <v>2.4500000000000002</v>
      </c>
      <c r="M289" s="20">
        <f t="shared" si="25"/>
        <v>37.450000000000003</v>
      </c>
      <c r="N289" s="20">
        <f>SUM(G289+M289)</f>
        <v>119.85000000000001</v>
      </c>
    </row>
    <row r="290" spans="1:14" ht="24" customHeight="1" x14ac:dyDescent="0.4">
      <c r="A290" s="9">
        <v>286</v>
      </c>
      <c r="B290" s="3">
        <v>6020000286</v>
      </c>
      <c r="C290" s="2" t="s">
        <v>826</v>
      </c>
      <c r="D290" s="4" t="s">
        <v>827</v>
      </c>
      <c r="E290" s="4" t="s">
        <v>828</v>
      </c>
      <c r="F290" s="2" t="s">
        <v>3458</v>
      </c>
      <c r="G290" s="6">
        <v>782.71</v>
      </c>
      <c r="H290" s="6">
        <f t="shared" si="21"/>
        <v>-51.205327102803722</v>
      </c>
      <c r="I290" s="139">
        <v>108</v>
      </c>
      <c r="J290" s="6">
        <v>3.5</v>
      </c>
      <c r="K290" s="7">
        <f t="shared" si="22"/>
        <v>378</v>
      </c>
      <c r="L290" s="7">
        <f t="shared" si="23"/>
        <v>26.46</v>
      </c>
      <c r="M290" s="20">
        <f t="shared" si="25"/>
        <v>404.46</v>
      </c>
      <c r="N290" s="20">
        <f t="shared" si="24"/>
        <v>1187.17</v>
      </c>
    </row>
    <row r="291" spans="1:14" ht="24" customHeight="1" x14ac:dyDescent="0.4">
      <c r="A291" s="9">
        <v>287</v>
      </c>
      <c r="B291" s="3">
        <v>6020000287</v>
      </c>
      <c r="C291" s="2" t="s">
        <v>829</v>
      </c>
      <c r="D291" s="4" t="s">
        <v>830</v>
      </c>
      <c r="E291" s="4" t="s">
        <v>831</v>
      </c>
      <c r="F291" s="2" t="s">
        <v>18</v>
      </c>
      <c r="G291" s="6">
        <v>0</v>
      </c>
      <c r="H291" s="6">
        <f t="shared" si="21"/>
        <v>0</v>
      </c>
      <c r="I291" s="139">
        <v>46</v>
      </c>
      <c r="J291" s="6">
        <v>3.5</v>
      </c>
      <c r="K291" s="7">
        <f t="shared" si="22"/>
        <v>161</v>
      </c>
      <c r="L291" s="7">
        <f t="shared" si="23"/>
        <v>11.270000000000001</v>
      </c>
      <c r="M291" s="20">
        <f t="shared" si="25"/>
        <v>172.27</v>
      </c>
      <c r="N291" s="20">
        <f>SUM(G291+M291)</f>
        <v>172.27</v>
      </c>
    </row>
    <row r="292" spans="1:14" ht="24" customHeight="1" x14ac:dyDescent="0.4">
      <c r="A292" s="9">
        <v>288</v>
      </c>
      <c r="B292" s="3">
        <v>6020000288</v>
      </c>
      <c r="C292" s="2" t="s">
        <v>832</v>
      </c>
      <c r="D292" s="4" t="s">
        <v>833</v>
      </c>
      <c r="E292" s="4" t="s">
        <v>834</v>
      </c>
      <c r="F292" s="2" t="s">
        <v>3449</v>
      </c>
      <c r="G292" s="6">
        <v>1310.78</v>
      </c>
      <c r="H292" s="6">
        <f t="shared" si="21"/>
        <v>-85.751962616822311</v>
      </c>
      <c r="I292" s="139">
        <v>52</v>
      </c>
      <c r="J292" s="6">
        <v>3.5</v>
      </c>
      <c r="K292" s="7">
        <f t="shared" si="22"/>
        <v>182</v>
      </c>
      <c r="L292" s="7">
        <f t="shared" si="23"/>
        <v>12.740000000000002</v>
      </c>
      <c r="M292" s="20">
        <f t="shared" si="25"/>
        <v>194.74</v>
      </c>
      <c r="N292" s="20">
        <f t="shared" si="24"/>
        <v>1505.52</v>
      </c>
    </row>
    <row r="293" spans="1:14" ht="24" customHeight="1" x14ac:dyDescent="0.4">
      <c r="A293" s="9">
        <v>289</v>
      </c>
      <c r="B293" s="3">
        <v>6020000289</v>
      </c>
      <c r="C293" s="2" t="s">
        <v>835</v>
      </c>
      <c r="D293" s="4" t="s">
        <v>830</v>
      </c>
      <c r="E293" s="4" t="s">
        <v>836</v>
      </c>
      <c r="F293" s="2" t="s">
        <v>3455</v>
      </c>
      <c r="G293" s="6">
        <v>56.18</v>
      </c>
      <c r="H293" s="6">
        <f t="shared" si="21"/>
        <v>-3.6753271028037346</v>
      </c>
      <c r="I293" s="139">
        <v>14</v>
      </c>
      <c r="J293" s="6">
        <v>3.5</v>
      </c>
      <c r="K293" s="7">
        <f t="shared" si="22"/>
        <v>49</v>
      </c>
      <c r="L293" s="7">
        <f t="shared" si="23"/>
        <v>3.43</v>
      </c>
      <c r="M293" s="20">
        <f t="shared" si="25"/>
        <v>52.43</v>
      </c>
      <c r="N293" s="20">
        <f>SUM(G293+M293)</f>
        <v>108.61</v>
      </c>
    </row>
    <row r="294" spans="1:14" ht="24" customHeight="1" x14ac:dyDescent="0.4">
      <c r="A294" s="9">
        <v>290</v>
      </c>
      <c r="B294" s="3">
        <v>6020000290</v>
      </c>
      <c r="C294" s="2" t="s">
        <v>837</v>
      </c>
      <c r="D294" s="4" t="s">
        <v>833</v>
      </c>
      <c r="E294" s="4" t="s">
        <v>838</v>
      </c>
      <c r="F294" s="2" t="s">
        <v>3449</v>
      </c>
      <c r="G294" s="6">
        <v>438.17</v>
      </c>
      <c r="H294" s="6">
        <f t="shared" si="21"/>
        <v>-28.665327102803758</v>
      </c>
      <c r="I294" s="139">
        <v>19</v>
      </c>
      <c r="J294" s="6">
        <v>3.5</v>
      </c>
      <c r="K294" s="7">
        <f t="shared" si="22"/>
        <v>66.5</v>
      </c>
      <c r="L294" s="7">
        <f t="shared" si="23"/>
        <v>4.6550000000000002</v>
      </c>
      <c r="M294" s="20">
        <f t="shared" si="25"/>
        <v>71.160000000000011</v>
      </c>
      <c r="N294" s="20">
        <f t="shared" si="24"/>
        <v>509.33000000000004</v>
      </c>
    </row>
    <row r="295" spans="1:14" ht="24" customHeight="1" x14ac:dyDescent="0.4">
      <c r="A295" s="9">
        <v>291</v>
      </c>
      <c r="B295" s="3">
        <v>6020000291</v>
      </c>
      <c r="C295" s="2" t="s">
        <v>839</v>
      </c>
      <c r="D295" s="4" t="s">
        <v>840</v>
      </c>
      <c r="E295" s="4" t="s">
        <v>841</v>
      </c>
      <c r="F295" s="2" t="s">
        <v>18</v>
      </c>
      <c r="G295" s="6">
        <v>0</v>
      </c>
      <c r="H295" s="6">
        <f t="shared" si="21"/>
        <v>0</v>
      </c>
      <c r="I295" s="139">
        <v>16</v>
      </c>
      <c r="J295" s="6">
        <v>3.5</v>
      </c>
      <c r="K295" s="7">
        <f t="shared" si="22"/>
        <v>56</v>
      </c>
      <c r="L295" s="7">
        <f t="shared" si="23"/>
        <v>3.9200000000000004</v>
      </c>
      <c r="M295" s="20">
        <f t="shared" si="25"/>
        <v>59.92</v>
      </c>
      <c r="N295" s="20">
        <f>SUM(G295+M295)</f>
        <v>59.92</v>
      </c>
    </row>
    <row r="296" spans="1:14" ht="24" customHeight="1" x14ac:dyDescent="0.4">
      <c r="A296" s="9">
        <v>292</v>
      </c>
      <c r="B296" s="3">
        <v>6020000292</v>
      </c>
      <c r="C296" s="2" t="s">
        <v>842</v>
      </c>
      <c r="D296" s="4" t="s">
        <v>840</v>
      </c>
      <c r="E296" s="4" t="s">
        <v>843</v>
      </c>
      <c r="F296" s="2" t="s">
        <v>3449</v>
      </c>
      <c r="G296" s="6">
        <v>299.61</v>
      </c>
      <c r="H296" s="6">
        <f t="shared" si="21"/>
        <v>-19.600654205607498</v>
      </c>
      <c r="I296" s="139">
        <v>2</v>
      </c>
      <c r="J296" s="6">
        <v>3.5</v>
      </c>
      <c r="K296" s="7">
        <f t="shared" si="22"/>
        <v>7</v>
      </c>
      <c r="L296" s="7">
        <f t="shared" si="23"/>
        <v>0.49000000000000005</v>
      </c>
      <c r="M296" s="20">
        <f t="shared" si="25"/>
        <v>7.49</v>
      </c>
      <c r="N296" s="20">
        <f t="shared" si="24"/>
        <v>307.10000000000002</v>
      </c>
    </row>
    <row r="297" spans="1:14" ht="24" customHeight="1" x14ac:dyDescent="0.4">
      <c r="A297" s="9">
        <v>293</v>
      </c>
      <c r="B297" s="3">
        <v>6020000293</v>
      </c>
      <c r="C297" s="2" t="s">
        <v>844</v>
      </c>
      <c r="D297" s="4" t="s">
        <v>840</v>
      </c>
      <c r="E297" s="4" t="s">
        <v>845</v>
      </c>
      <c r="F297" s="2" t="s">
        <v>18</v>
      </c>
      <c r="G297" s="6">
        <v>0</v>
      </c>
      <c r="H297" s="6">
        <f t="shared" si="21"/>
        <v>0</v>
      </c>
      <c r="I297" s="139">
        <v>25</v>
      </c>
      <c r="J297" s="6">
        <v>3.5</v>
      </c>
      <c r="K297" s="7">
        <f t="shared" si="22"/>
        <v>87.5</v>
      </c>
      <c r="L297" s="7">
        <f t="shared" si="23"/>
        <v>6.1250000000000009</v>
      </c>
      <c r="M297" s="20">
        <f t="shared" si="25"/>
        <v>93.63000000000001</v>
      </c>
      <c r="N297" s="20">
        <f>SUM(G297+M297)</f>
        <v>93.63000000000001</v>
      </c>
    </row>
    <row r="298" spans="1:14" ht="24" customHeight="1" x14ac:dyDescent="0.4">
      <c r="A298" s="9">
        <v>294</v>
      </c>
      <c r="B298" s="3">
        <v>6020000294</v>
      </c>
      <c r="C298" s="2" t="s">
        <v>846</v>
      </c>
      <c r="D298" s="4" t="s">
        <v>847</v>
      </c>
      <c r="E298" s="4" t="s">
        <v>848</v>
      </c>
      <c r="F298" s="2" t="s">
        <v>3455</v>
      </c>
      <c r="G298" s="6">
        <v>37.450000000000003</v>
      </c>
      <c r="H298" s="6">
        <f t="shared" si="21"/>
        <v>-2.4499999999999957</v>
      </c>
      <c r="I298" s="139">
        <v>11</v>
      </c>
      <c r="J298" s="6">
        <v>3.5</v>
      </c>
      <c r="K298" s="7">
        <f t="shared" si="22"/>
        <v>38.5</v>
      </c>
      <c r="L298" s="7">
        <f t="shared" si="23"/>
        <v>2.6950000000000003</v>
      </c>
      <c r="M298" s="20">
        <f t="shared" si="25"/>
        <v>41.199999999999996</v>
      </c>
      <c r="N298" s="20">
        <f t="shared" si="24"/>
        <v>78.650000000000006</v>
      </c>
    </row>
    <row r="299" spans="1:14" ht="24" customHeight="1" x14ac:dyDescent="0.4">
      <c r="A299" s="9">
        <v>295</v>
      </c>
      <c r="B299" s="3">
        <v>6020000295</v>
      </c>
      <c r="C299" s="2" t="s">
        <v>849</v>
      </c>
      <c r="D299" s="4" t="s">
        <v>850</v>
      </c>
      <c r="E299" s="4" t="s">
        <v>851</v>
      </c>
      <c r="F299" s="2" t="s">
        <v>3449</v>
      </c>
      <c r="G299" s="6">
        <v>378.27</v>
      </c>
      <c r="H299" s="6">
        <f t="shared" si="21"/>
        <v>-24.746635514018692</v>
      </c>
      <c r="I299" s="139">
        <v>12</v>
      </c>
      <c r="J299" s="6">
        <v>3.5</v>
      </c>
      <c r="K299" s="7">
        <f t="shared" si="22"/>
        <v>42</v>
      </c>
      <c r="L299" s="7">
        <f t="shared" si="23"/>
        <v>2.9400000000000004</v>
      </c>
      <c r="M299" s="20">
        <f t="shared" si="25"/>
        <v>44.94</v>
      </c>
      <c r="N299" s="20">
        <f>SUM(G299+M299)</f>
        <v>423.21</v>
      </c>
    </row>
    <row r="300" spans="1:14" ht="24" customHeight="1" x14ac:dyDescent="0.4">
      <c r="A300" s="9">
        <v>296</v>
      </c>
      <c r="B300" s="3">
        <v>6020000296</v>
      </c>
      <c r="C300" s="2" t="s">
        <v>852</v>
      </c>
      <c r="D300" s="4" t="s">
        <v>853</v>
      </c>
      <c r="E300" s="4" t="s">
        <v>854</v>
      </c>
      <c r="F300" s="2" t="s">
        <v>3455</v>
      </c>
      <c r="G300" s="6">
        <v>29.96</v>
      </c>
      <c r="H300" s="6">
        <f t="shared" si="21"/>
        <v>-1.9600000000000009</v>
      </c>
      <c r="I300" s="139">
        <v>11</v>
      </c>
      <c r="J300" s="6">
        <v>3.5</v>
      </c>
      <c r="K300" s="7">
        <f t="shared" si="22"/>
        <v>38.5</v>
      </c>
      <c r="L300" s="7">
        <f t="shared" si="23"/>
        <v>2.6950000000000003</v>
      </c>
      <c r="M300" s="20">
        <f t="shared" si="25"/>
        <v>41.199999999999996</v>
      </c>
      <c r="N300" s="20">
        <f t="shared" si="24"/>
        <v>71.16</v>
      </c>
    </row>
    <row r="301" spans="1:14" ht="24" customHeight="1" x14ac:dyDescent="0.4">
      <c r="A301" s="9">
        <v>297</v>
      </c>
      <c r="B301" s="3">
        <v>6020000297</v>
      </c>
      <c r="C301" s="2" t="s">
        <v>855</v>
      </c>
      <c r="D301" s="4" t="s">
        <v>856</v>
      </c>
      <c r="E301" s="4" t="s">
        <v>857</v>
      </c>
      <c r="F301" s="2" t="s">
        <v>3452</v>
      </c>
      <c r="G301" s="6">
        <v>505.59</v>
      </c>
      <c r="H301" s="6">
        <f t="shared" si="21"/>
        <v>-33.075981308411201</v>
      </c>
      <c r="I301" s="139">
        <v>33</v>
      </c>
      <c r="J301" s="6">
        <v>3.5</v>
      </c>
      <c r="K301" s="7">
        <f t="shared" si="22"/>
        <v>115.5</v>
      </c>
      <c r="L301" s="7">
        <f t="shared" si="23"/>
        <v>8.0850000000000009</v>
      </c>
      <c r="M301" s="20">
        <f t="shared" si="25"/>
        <v>123.59</v>
      </c>
      <c r="N301" s="20">
        <f>SUM(G301+M301)</f>
        <v>629.17999999999995</v>
      </c>
    </row>
    <row r="302" spans="1:14" ht="24" customHeight="1" x14ac:dyDescent="0.4">
      <c r="A302" s="9">
        <v>298</v>
      </c>
      <c r="B302" s="3">
        <v>6020000298</v>
      </c>
      <c r="C302" s="2" t="s">
        <v>858</v>
      </c>
      <c r="D302" s="4" t="s">
        <v>859</v>
      </c>
      <c r="E302" s="4" t="s">
        <v>860</v>
      </c>
      <c r="F302" s="2" t="s">
        <v>3449</v>
      </c>
      <c r="G302" s="6">
        <v>2902.39</v>
      </c>
      <c r="H302" s="6">
        <f t="shared" si="21"/>
        <v>-189.87598130841116</v>
      </c>
      <c r="I302" s="139">
        <v>88</v>
      </c>
      <c r="J302" s="6">
        <v>3.5</v>
      </c>
      <c r="K302" s="7">
        <f t="shared" si="22"/>
        <v>308</v>
      </c>
      <c r="L302" s="7">
        <f t="shared" si="23"/>
        <v>21.560000000000002</v>
      </c>
      <c r="M302" s="20">
        <f t="shared" si="25"/>
        <v>329.56</v>
      </c>
      <c r="N302" s="20">
        <f t="shared" si="24"/>
        <v>3231.95</v>
      </c>
    </row>
    <row r="303" spans="1:14" ht="24" customHeight="1" x14ac:dyDescent="0.4">
      <c r="A303" s="9">
        <v>299</v>
      </c>
      <c r="B303" s="3">
        <v>6020000299</v>
      </c>
      <c r="C303" s="2" t="s">
        <v>861</v>
      </c>
      <c r="D303" s="4" t="s">
        <v>862</v>
      </c>
      <c r="E303" s="4" t="s">
        <v>863</v>
      </c>
      <c r="F303" s="2" t="s">
        <v>3452</v>
      </c>
      <c r="G303" s="6">
        <v>344.56</v>
      </c>
      <c r="H303" s="6">
        <f t="shared" si="21"/>
        <v>-22.54130841121497</v>
      </c>
      <c r="I303" s="139">
        <v>12</v>
      </c>
      <c r="J303" s="6">
        <v>3.5</v>
      </c>
      <c r="K303" s="7">
        <f t="shared" si="22"/>
        <v>42</v>
      </c>
      <c r="L303" s="7">
        <f t="shared" si="23"/>
        <v>2.9400000000000004</v>
      </c>
      <c r="M303" s="20">
        <f t="shared" si="25"/>
        <v>44.94</v>
      </c>
      <c r="N303" s="20">
        <f>SUM(G303+M303)</f>
        <v>389.5</v>
      </c>
    </row>
    <row r="304" spans="1:14" ht="24" customHeight="1" x14ac:dyDescent="0.4">
      <c r="A304" s="9">
        <v>300</v>
      </c>
      <c r="B304" s="3">
        <v>6020000300</v>
      </c>
      <c r="C304" s="2" t="s">
        <v>864</v>
      </c>
      <c r="D304" s="4" t="s">
        <v>865</v>
      </c>
      <c r="E304" s="4" t="s">
        <v>866</v>
      </c>
      <c r="F304" s="2" t="s">
        <v>18</v>
      </c>
      <c r="G304" s="6">
        <v>0</v>
      </c>
      <c r="H304" s="6">
        <f t="shared" si="21"/>
        <v>0</v>
      </c>
      <c r="I304" s="139">
        <v>11</v>
      </c>
      <c r="J304" s="6">
        <v>3.5</v>
      </c>
      <c r="K304" s="7">
        <f t="shared" si="22"/>
        <v>38.5</v>
      </c>
      <c r="L304" s="7">
        <f t="shared" si="23"/>
        <v>2.6950000000000003</v>
      </c>
      <c r="M304" s="20">
        <f t="shared" si="25"/>
        <v>41.199999999999996</v>
      </c>
      <c r="N304" s="20">
        <f t="shared" si="24"/>
        <v>41.199999999999996</v>
      </c>
    </row>
    <row r="305" spans="1:14" ht="24" customHeight="1" x14ac:dyDescent="0.4">
      <c r="A305" s="9">
        <v>301</v>
      </c>
      <c r="B305" s="3">
        <v>6020000301</v>
      </c>
      <c r="C305" s="2" t="s">
        <v>867</v>
      </c>
      <c r="D305" s="4" t="s">
        <v>868</v>
      </c>
      <c r="E305" s="4" t="s">
        <v>869</v>
      </c>
      <c r="F305" s="2" t="s">
        <v>3449</v>
      </c>
      <c r="G305" s="6">
        <v>161.05000000000001</v>
      </c>
      <c r="H305" s="6">
        <f t="shared" si="21"/>
        <v>-10.535981308411209</v>
      </c>
      <c r="I305" s="139">
        <v>7</v>
      </c>
      <c r="J305" s="6">
        <v>3.5</v>
      </c>
      <c r="K305" s="7">
        <f t="shared" si="22"/>
        <v>24.5</v>
      </c>
      <c r="L305" s="7">
        <f t="shared" si="23"/>
        <v>1.7150000000000001</v>
      </c>
      <c r="M305" s="20">
        <f t="shared" si="25"/>
        <v>26.220000000000002</v>
      </c>
      <c r="N305" s="20">
        <f>SUM(G305+M305)</f>
        <v>187.27</v>
      </c>
    </row>
    <row r="306" spans="1:14" ht="24" customHeight="1" x14ac:dyDescent="0.4">
      <c r="A306" s="9">
        <v>302</v>
      </c>
      <c r="B306" s="3">
        <v>6020000302</v>
      </c>
      <c r="C306" s="2" t="s">
        <v>870</v>
      </c>
      <c r="D306" s="4" t="s">
        <v>871</v>
      </c>
      <c r="E306" s="4" t="s">
        <v>872</v>
      </c>
      <c r="F306" s="2" t="s">
        <v>3458</v>
      </c>
      <c r="G306" s="6">
        <v>299.61</v>
      </c>
      <c r="H306" s="6">
        <f t="shared" si="21"/>
        <v>-19.600654205607498</v>
      </c>
      <c r="I306" s="139">
        <v>39</v>
      </c>
      <c r="J306" s="6">
        <v>3.5</v>
      </c>
      <c r="K306" s="7">
        <f t="shared" si="22"/>
        <v>136.5</v>
      </c>
      <c r="L306" s="7">
        <f t="shared" si="23"/>
        <v>9.5550000000000015</v>
      </c>
      <c r="M306" s="20">
        <f t="shared" si="25"/>
        <v>146.06</v>
      </c>
      <c r="N306" s="20">
        <f t="shared" si="24"/>
        <v>445.67</v>
      </c>
    </row>
    <row r="307" spans="1:14" ht="24" customHeight="1" x14ac:dyDescent="0.4">
      <c r="A307" s="9">
        <v>303</v>
      </c>
      <c r="B307" s="3">
        <v>6020000303</v>
      </c>
      <c r="C307" s="2" t="s">
        <v>873</v>
      </c>
      <c r="D307" s="4" t="s">
        <v>874</v>
      </c>
      <c r="E307" s="4" t="s">
        <v>875</v>
      </c>
      <c r="F307" s="2" t="s">
        <v>3455</v>
      </c>
      <c r="G307" s="6">
        <v>41.2</v>
      </c>
      <c r="H307" s="6">
        <f t="shared" si="21"/>
        <v>-2.6953271028037378</v>
      </c>
      <c r="I307" s="139">
        <v>9</v>
      </c>
      <c r="J307" s="6">
        <v>3.5</v>
      </c>
      <c r="K307" s="7">
        <f t="shared" si="22"/>
        <v>31.5</v>
      </c>
      <c r="L307" s="7">
        <f t="shared" si="23"/>
        <v>2.2050000000000001</v>
      </c>
      <c r="M307" s="20">
        <f t="shared" si="25"/>
        <v>33.71</v>
      </c>
      <c r="N307" s="20">
        <f>SUM(G307+M307)</f>
        <v>74.91</v>
      </c>
    </row>
    <row r="308" spans="1:14" ht="24" customHeight="1" x14ac:dyDescent="0.4">
      <c r="A308" s="9">
        <v>304</v>
      </c>
      <c r="B308" s="3">
        <v>6020000304</v>
      </c>
      <c r="C308" s="2" t="s">
        <v>876</v>
      </c>
      <c r="D308" s="4" t="s">
        <v>877</v>
      </c>
      <c r="E308" s="4" t="s">
        <v>875</v>
      </c>
      <c r="F308" s="2" t="s">
        <v>3449</v>
      </c>
      <c r="G308" s="6">
        <v>382.01</v>
      </c>
      <c r="H308" s="6">
        <f t="shared" si="21"/>
        <v>-24.991308411214959</v>
      </c>
      <c r="I308" s="139">
        <v>17</v>
      </c>
      <c r="J308" s="6">
        <v>3.5</v>
      </c>
      <c r="K308" s="7">
        <f t="shared" si="22"/>
        <v>59.5</v>
      </c>
      <c r="L308" s="7">
        <f t="shared" si="23"/>
        <v>4.165</v>
      </c>
      <c r="M308" s="20">
        <f t="shared" si="25"/>
        <v>63.669999999999995</v>
      </c>
      <c r="N308" s="20">
        <f t="shared" si="24"/>
        <v>445.68</v>
      </c>
    </row>
    <row r="309" spans="1:14" ht="24" customHeight="1" x14ac:dyDescent="0.4">
      <c r="A309" s="9">
        <v>305</v>
      </c>
      <c r="B309" s="3">
        <v>6020000305</v>
      </c>
      <c r="C309" s="2" t="s">
        <v>878</v>
      </c>
      <c r="D309" s="4" t="s">
        <v>879</v>
      </c>
      <c r="E309" s="4" t="s">
        <v>880</v>
      </c>
      <c r="F309" s="2" t="s">
        <v>3455</v>
      </c>
      <c r="G309" s="6">
        <v>22.47</v>
      </c>
      <c r="H309" s="6">
        <f t="shared" si="21"/>
        <v>-1.4699999999999989</v>
      </c>
      <c r="I309" s="139">
        <v>3</v>
      </c>
      <c r="J309" s="6">
        <v>3.5</v>
      </c>
      <c r="K309" s="7">
        <f t="shared" si="22"/>
        <v>10.5</v>
      </c>
      <c r="L309" s="7">
        <f t="shared" si="23"/>
        <v>0.7350000000000001</v>
      </c>
      <c r="M309" s="20">
        <f t="shared" si="25"/>
        <v>11.24</v>
      </c>
      <c r="N309" s="20">
        <f>SUM(G309+M309)</f>
        <v>33.71</v>
      </c>
    </row>
    <row r="310" spans="1:14" ht="24" customHeight="1" x14ac:dyDescent="0.4">
      <c r="A310" s="9">
        <v>306</v>
      </c>
      <c r="B310" s="3">
        <v>6020000306</v>
      </c>
      <c r="C310" s="2" t="s">
        <v>881</v>
      </c>
      <c r="D310" s="4" t="s">
        <v>833</v>
      </c>
      <c r="E310" s="4" t="s">
        <v>880</v>
      </c>
      <c r="F310" s="2" t="s">
        <v>3449</v>
      </c>
      <c r="G310" s="6">
        <v>689.1</v>
      </c>
      <c r="H310" s="6">
        <f t="shared" si="21"/>
        <v>-45.081308411214991</v>
      </c>
      <c r="I310" s="139">
        <v>23</v>
      </c>
      <c r="J310" s="6">
        <v>3.5</v>
      </c>
      <c r="K310" s="7">
        <f t="shared" si="22"/>
        <v>80.5</v>
      </c>
      <c r="L310" s="7">
        <f t="shared" si="23"/>
        <v>5.6350000000000007</v>
      </c>
      <c r="M310" s="20">
        <f t="shared" si="25"/>
        <v>86.14</v>
      </c>
      <c r="N310" s="20">
        <f t="shared" si="24"/>
        <v>775.24</v>
      </c>
    </row>
    <row r="311" spans="1:14" ht="24" customHeight="1" x14ac:dyDescent="0.4">
      <c r="A311" s="9">
        <v>307</v>
      </c>
      <c r="B311" s="3">
        <v>6020000307</v>
      </c>
      <c r="C311" s="2" t="s">
        <v>882</v>
      </c>
      <c r="D311" s="4" t="s">
        <v>883</v>
      </c>
      <c r="E311" s="4" t="s">
        <v>884</v>
      </c>
      <c r="F311" s="2" t="s">
        <v>3459</v>
      </c>
      <c r="G311" s="6">
        <v>1355.7</v>
      </c>
      <c r="H311" s="6">
        <f t="shared" si="21"/>
        <v>-88.690654205607416</v>
      </c>
      <c r="I311" s="139">
        <v>49</v>
      </c>
      <c r="J311" s="6">
        <v>3.5</v>
      </c>
      <c r="K311" s="7">
        <f t="shared" si="22"/>
        <v>171.5</v>
      </c>
      <c r="L311" s="7">
        <f t="shared" si="23"/>
        <v>12.005000000000001</v>
      </c>
      <c r="M311" s="20">
        <f t="shared" si="25"/>
        <v>183.51</v>
      </c>
      <c r="N311" s="20">
        <f>SUM(G311+M311)</f>
        <v>1539.21</v>
      </c>
    </row>
    <row r="312" spans="1:14" ht="24" customHeight="1" x14ac:dyDescent="0.4">
      <c r="A312" s="9">
        <v>308</v>
      </c>
      <c r="B312" s="3">
        <v>6020000308</v>
      </c>
      <c r="C312" s="2" t="s">
        <v>885</v>
      </c>
      <c r="D312" s="4" t="s">
        <v>886</v>
      </c>
      <c r="E312" s="4" t="s">
        <v>887</v>
      </c>
      <c r="F312" s="2" t="s">
        <v>18</v>
      </c>
      <c r="G312" s="6">
        <v>0</v>
      </c>
      <c r="H312" s="6">
        <f t="shared" si="21"/>
        <v>0</v>
      </c>
      <c r="I312" s="139">
        <v>7</v>
      </c>
      <c r="J312" s="6">
        <v>3.5</v>
      </c>
      <c r="K312" s="7">
        <f t="shared" si="22"/>
        <v>24.5</v>
      </c>
      <c r="L312" s="7">
        <f t="shared" si="23"/>
        <v>1.7150000000000001</v>
      </c>
      <c r="M312" s="20">
        <f t="shared" si="25"/>
        <v>26.220000000000002</v>
      </c>
      <c r="N312" s="20">
        <f t="shared" si="24"/>
        <v>26.220000000000002</v>
      </c>
    </row>
    <row r="313" spans="1:14" ht="24" customHeight="1" x14ac:dyDescent="0.4">
      <c r="A313" s="9">
        <v>309</v>
      </c>
      <c r="B313" s="3">
        <v>6020000309</v>
      </c>
      <c r="C313" s="2" t="s">
        <v>888</v>
      </c>
      <c r="D313" s="4" t="s">
        <v>889</v>
      </c>
      <c r="E313" s="4" t="s">
        <v>890</v>
      </c>
      <c r="F313" s="2" t="s">
        <v>3449</v>
      </c>
      <c r="G313" s="6">
        <v>1224.6300000000001</v>
      </c>
      <c r="H313" s="6">
        <f t="shared" si="21"/>
        <v>-80.115981308411165</v>
      </c>
      <c r="I313" s="139">
        <v>55</v>
      </c>
      <c r="J313" s="6">
        <v>3.5</v>
      </c>
      <c r="K313" s="7">
        <f t="shared" si="22"/>
        <v>192.5</v>
      </c>
      <c r="L313" s="7">
        <f t="shared" si="23"/>
        <v>13.475000000000001</v>
      </c>
      <c r="M313" s="20">
        <f t="shared" si="25"/>
        <v>205.98</v>
      </c>
      <c r="N313" s="20">
        <f>SUM(G313+M313)</f>
        <v>1430.6100000000001</v>
      </c>
    </row>
    <row r="314" spans="1:14" ht="24" customHeight="1" x14ac:dyDescent="0.4">
      <c r="A314" s="9">
        <v>310</v>
      </c>
      <c r="B314" s="3">
        <v>6020000310</v>
      </c>
      <c r="C314" s="2" t="s">
        <v>891</v>
      </c>
      <c r="D314" s="4" t="s">
        <v>892</v>
      </c>
      <c r="E314" s="4" t="s">
        <v>893</v>
      </c>
      <c r="F314" s="2" t="s">
        <v>3461</v>
      </c>
      <c r="G314" s="6">
        <v>183.52</v>
      </c>
      <c r="H314" s="6">
        <f t="shared" si="21"/>
        <v>-12.005981308411236</v>
      </c>
      <c r="I314" s="139">
        <v>1</v>
      </c>
      <c r="J314" s="6">
        <v>3.5</v>
      </c>
      <c r="K314" s="7">
        <f t="shared" si="22"/>
        <v>3.5</v>
      </c>
      <c r="L314" s="7">
        <f t="shared" si="23"/>
        <v>0.24500000000000002</v>
      </c>
      <c r="M314" s="20">
        <f t="shared" si="25"/>
        <v>3.75</v>
      </c>
      <c r="N314" s="20">
        <f t="shared" si="24"/>
        <v>187.27</v>
      </c>
    </row>
    <row r="315" spans="1:14" ht="24" customHeight="1" x14ac:dyDescent="0.4">
      <c r="A315" s="9">
        <v>311</v>
      </c>
      <c r="B315" s="3">
        <v>6020000311</v>
      </c>
      <c r="C315" s="2" t="s">
        <v>894</v>
      </c>
      <c r="D315" s="4" t="s">
        <v>895</v>
      </c>
      <c r="E315" s="4" t="s">
        <v>896</v>
      </c>
      <c r="F315" s="2" t="s">
        <v>3449</v>
      </c>
      <c r="G315" s="6">
        <v>146.06</v>
      </c>
      <c r="H315" s="6">
        <f t="shared" si="21"/>
        <v>-9.5553271028037443</v>
      </c>
      <c r="I315" s="139">
        <v>5</v>
      </c>
      <c r="J315" s="6">
        <v>3.5</v>
      </c>
      <c r="K315" s="7">
        <f t="shared" si="22"/>
        <v>17.5</v>
      </c>
      <c r="L315" s="7">
        <f t="shared" si="23"/>
        <v>1.2250000000000001</v>
      </c>
      <c r="M315" s="20">
        <f t="shared" si="25"/>
        <v>18.73</v>
      </c>
      <c r="N315" s="20">
        <f>SUM(G315+M315)</f>
        <v>164.79</v>
      </c>
    </row>
    <row r="316" spans="1:14" ht="24" customHeight="1" x14ac:dyDescent="0.4">
      <c r="A316" s="9">
        <v>312</v>
      </c>
      <c r="B316" s="3">
        <v>6020000312</v>
      </c>
      <c r="C316" s="2" t="s">
        <v>897</v>
      </c>
      <c r="D316" s="4" t="s">
        <v>840</v>
      </c>
      <c r="E316" s="4" t="s">
        <v>898</v>
      </c>
      <c r="F316" s="2" t="s">
        <v>3449</v>
      </c>
      <c r="G316" s="6">
        <v>187.28</v>
      </c>
      <c r="H316" s="6">
        <f t="shared" si="21"/>
        <v>-12.251962616822425</v>
      </c>
      <c r="I316" s="139">
        <v>2</v>
      </c>
      <c r="J316" s="6">
        <v>3.5</v>
      </c>
      <c r="K316" s="7">
        <f t="shared" si="22"/>
        <v>7</v>
      </c>
      <c r="L316" s="7">
        <f t="shared" si="23"/>
        <v>0.49000000000000005</v>
      </c>
      <c r="M316" s="20">
        <f t="shared" si="25"/>
        <v>7.49</v>
      </c>
      <c r="N316" s="20">
        <f t="shared" si="24"/>
        <v>194.77</v>
      </c>
    </row>
    <row r="317" spans="1:14" ht="24" customHeight="1" x14ac:dyDescent="0.4">
      <c r="A317" s="9">
        <v>313</v>
      </c>
      <c r="B317" s="3">
        <v>6020000313</v>
      </c>
      <c r="C317" s="2" t="s">
        <v>899</v>
      </c>
      <c r="D317" s="4" t="s">
        <v>840</v>
      </c>
      <c r="E317" s="4" t="s">
        <v>900</v>
      </c>
      <c r="F317" s="2" t="s">
        <v>3449</v>
      </c>
      <c r="G317" s="6">
        <v>408.22</v>
      </c>
      <c r="H317" s="6">
        <f t="shared" si="21"/>
        <v>-26.705981308411253</v>
      </c>
      <c r="I317" s="139">
        <v>19</v>
      </c>
      <c r="J317" s="6">
        <v>3.5</v>
      </c>
      <c r="K317" s="7">
        <f t="shared" si="22"/>
        <v>66.5</v>
      </c>
      <c r="L317" s="7">
        <f t="shared" si="23"/>
        <v>4.6550000000000002</v>
      </c>
      <c r="M317" s="20">
        <f t="shared" si="25"/>
        <v>71.160000000000011</v>
      </c>
      <c r="N317" s="20">
        <f>SUM(G317+M317)</f>
        <v>479.38000000000005</v>
      </c>
    </row>
    <row r="318" spans="1:14" ht="24" customHeight="1" x14ac:dyDescent="0.4">
      <c r="A318" s="9">
        <v>314</v>
      </c>
      <c r="B318" s="3">
        <v>6020000314</v>
      </c>
      <c r="C318" s="2" t="s">
        <v>901</v>
      </c>
      <c r="D318" s="4" t="s">
        <v>902</v>
      </c>
      <c r="E318" s="4" t="s">
        <v>903</v>
      </c>
      <c r="F318" s="2" t="s">
        <v>3455</v>
      </c>
      <c r="G318" s="6">
        <v>29.96</v>
      </c>
      <c r="H318" s="6">
        <f t="shared" si="21"/>
        <v>-1.9600000000000009</v>
      </c>
      <c r="I318" s="139">
        <v>11</v>
      </c>
      <c r="J318" s="6">
        <v>3.5</v>
      </c>
      <c r="K318" s="7">
        <f t="shared" si="22"/>
        <v>38.5</v>
      </c>
      <c r="L318" s="7">
        <f t="shared" si="23"/>
        <v>2.6950000000000003</v>
      </c>
      <c r="M318" s="20">
        <f t="shared" si="25"/>
        <v>41.199999999999996</v>
      </c>
      <c r="N318" s="20">
        <f t="shared" si="24"/>
        <v>71.16</v>
      </c>
    </row>
    <row r="319" spans="1:14" ht="24" customHeight="1" x14ac:dyDescent="0.4">
      <c r="A319" s="9">
        <v>315</v>
      </c>
      <c r="B319" s="3">
        <v>6020000315</v>
      </c>
      <c r="C319" s="2" t="s">
        <v>904</v>
      </c>
      <c r="D319" s="4" t="s">
        <v>902</v>
      </c>
      <c r="E319" s="4" t="s">
        <v>905</v>
      </c>
      <c r="F319" s="2" t="s">
        <v>3455</v>
      </c>
      <c r="G319" s="6">
        <v>26.22</v>
      </c>
      <c r="H319" s="6">
        <f t="shared" si="21"/>
        <v>-1.7153271028037373</v>
      </c>
      <c r="I319" s="139">
        <v>10</v>
      </c>
      <c r="J319" s="6">
        <v>3.5</v>
      </c>
      <c r="K319" s="7">
        <f t="shared" si="22"/>
        <v>35</v>
      </c>
      <c r="L319" s="7">
        <f t="shared" si="23"/>
        <v>2.4500000000000002</v>
      </c>
      <c r="M319" s="20">
        <f t="shared" si="25"/>
        <v>37.450000000000003</v>
      </c>
      <c r="N319" s="20">
        <f>SUM(G319+M319)</f>
        <v>63.67</v>
      </c>
    </row>
    <row r="320" spans="1:14" ht="24" customHeight="1" x14ac:dyDescent="0.4">
      <c r="A320" s="9">
        <v>316</v>
      </c>
      <c r="B320" s="3">
        <v>6020000316</v>
      </c>
      <c r="C320" s="2" t="s">
        <v>906</v>
      </c>
      <c r="D320" s="4" t="s">
        <v>907</v>
      </c>
      <c r="E320" s="4" t="s">
        <v>908</v>
      </c>
      <c r="F320" s="10" t="s">
        <v>18</v>
      </c>
      <c r="G320" s="6">
        <v>0</v>
      </c>
      <c r="H320" s="6">
        <f t="shared" si="21"/>
        <v>0</v>
      </c>
      <c r="I320" s="139">
        <v>28</v>
      </c>
      <c r="J320" s="6">
        <v>3.5</v>
      </c>
      <c r="K320" s="7">
        <f t="shared" si="22"/>
        <v>98</v>
      </c>
      <c r="L320" s="7">
        <f t="shared" si="23"/>
        <v>6.86</v>
      </c>
      <c r="M320" s="20">
        <f t="shared" si="25"/>
        <v>104.86</v>
      </c>
      <c r="N320" s="20">
        <f t="shared" si="24"/>
        <v>104.86</v>
      </c>
    </row>
    <row r="321" spans="1:14" ht="24" customHeight="1" x14ac:dyDescent="0.4">
      <c r="A321" s="9">
        <v>317</v>
      </c>
      <c r="B321" s="3">
        <v>6020000317</v>
      </c>
      <c r="C321" s="2" t="s">
        <v>909</v>
      </c>
      <c r="D321" s="4" t="s">
        <v>910</v>
      </c>
      <c r="E321" s="4" t="s">
        <v>911</v>
      </c>
      <c r="F321" s="10" t="s">
        <v>3449</v>
      </c>
      <c r="G321" s="6">
        <v>239.7</v>
      </c>
      <c r="H321" s="6">
        <f t="shared" si="21"/>
        <v>-15.681308411214928</v>
      </c>
      <c r="I321" s="139">
        <v>4</v>
      </c>
      <c r="J321" s="6">
        <v>3.5</v>
      </c>
      <c r="K321" s="7">
        <f t="shared" si="22"/>
        <v>14</v>
      </c>
      <c r="L321" s="7">
        <f t="shared" si="23"/>
        <v>0.98000000000000009</v>
      </c>
      <c r="M321" s="20">
        <f t="shared" si="25"/>
        <v>14.98</v>
      </c>
      <c r="N321" s="20">
        <f>SUM(G321+M321)</f>
        <v>254.67999999999998</v>
      </c>
    </row>
    <row r="322" spans="1:14" ht="24" customHeight="1" x14ac:dyDescent="0.4">
      <c r="A322" s="9">
        <v>318</v>
      </c>
      <c r="B322" s="3">
        <v>6020000318</v>
      </c>
      <c r="C322" s="2" t="s">
        <v>912</v>
      </c>
      <c r="D322" s="4" t="s">
        <v>913</v>
      </c>
      <c r="E322" s="4" t="s">
        <v>914</v>
      </c>
      <c r="F322" s="2" t="s">
        <v>3449</v>
      </c>
      <c r="G322" s="6">
        <v>614.20000000000005</v>
      </c>
      <c r="H322" s="6">
        <f t="shared" si="21"/>
        <v>-40.1813084112149</v>
      </c>
      <c r="I322" s="139">
        <v>14</v>
      </c>
      <c r="J322" s="6">
        <v>3.5</v>
      </c>
      <c r="K322" s="7">
        <f t="shared" si="22"/>
        <v>49</v>
      </c>
      <c r="L322" s="7">
        <f t="shared" si="23"/>
        <v>3.43</v>
      </c>
      <c r="M322" s="20">
        <f t="shared" si="25"/>
        <v>52.43</v>
      </c>
      <c r="N322" s="20">
        <f t="shared" si="24"/>
        <v>666.63</v>
      </c>
    </row>
    <row r="323" spans="1:14" ht="24" customHeight="1" x14ac:dyDescent="0.4">
      <c r="A323" s="9">
        <v>319</v>
      </c>
      <c r="B323" s="3">
        <v>6020000319</v>
      </c>
      <c r="C323" s="2" t="s">
        <v>915</v>
      </c>
      <c r="D323" s="4" t="s">
        <v>916</v>
      </c>
      <c r="E323" s="4" t="s">
        <v>917</v>
      </c>
      <c r="F323" s="2" t="s">
        <v>3449</v>
      </c>
      <c r="G323" s="6">
        <v>513.09</v>
      </c>
      <c r="H323" s="6">
        <f t="shared" si="21"/>
        <v>-33.566635514018742</v>
      </c>
      <c r="I323" s="139">
        <v>14</v>
      </c>
      <c r="J323" s="6">
        <v>3.5</v>
      </c>
      <c r="K323" s="7">
        <f t="shared" si="22"/>
        <v>49</v>
      </c>
      <c r="L323" s="7">
        <f t="shared" si="23"/>
        <v>3.43</v>
      </c>
      <c r="M323" s="20">
        <f t="shared" si="25"/>
        <v>52.43</v>
      </c>
      <c r="N323" s="20">
        <f>SUM(G323+M323)</f>
        <v>565.52</v>
      </c>
    </row>
    <row r="324" spans="1:14" ht="24" customHeight="1" x14ac:dyDescent="0.4">
      <c r="A324" s="9">
        <v>320</v>
      </c>
      <c r="B324" s="3">
        <v>6020000320</v>
      </c>
      <c r="C324" s="2" t="s">
        <v>918</v>
      </c>
      <c r="D324" s="4" t="s">
        <v>919</v>
      </c>
      <c r="E324" s="4" t="s">
        <v>920</v>
      </c>
      <c r="F324" s="10" t="s">
        <v>3449</v>
      </c>
      <c r="G324" s="6">
        <v>857.61</v>
      </c>
      <c r="H324" s="6">
        <f t="shared" si="21"/>
        <v>-56.105327102803699</v>
      </c>
      <c r="I324" s="139">
        <v>31</v>
      </c>
      <c r="J324" s="6">
        <v>3.5</v>
      </c>
      <c r="K324" s="7">
        <f t="shared" si="22"/>
        <v>108.5</v>
      </c>
      <c r="L324" s="7">
        <f t="shared" si="23"/>
        <v>7.5950000000000006</v>
      </c>
      <c r="M324" s="20">
        <f t="shared" si="25"/>
        <v>116.10000000000001</v>
      </c>
      <c r="N324" s="20">
        <f t="shared" si="24"/>
        <v>973.71</v>
      </c>
    </row>
    <row r="325" spans="1:14" ht="24" customHeight="1" x14ac:dyDescent="0.4">
      <c r="A325" s="9">
        <v>321</v>
      </c>
      <c r="B325" s="3">
        <v>6020000321</v>
      </c>
      <c r="C325" s="2" t="s">
        <v>921</v>
      </c>
      <c r="D325" s="4" t="s">
        <v>922</v>
      </c>
      <c r="E325" s="4" t="s">
        <v>923</v>
      </c>
      <c r="F325" s="2" t="s">
        <v>3450</v>
      </c>
      <c r="G325" s="6">
        <v>235.94</v>
      </c>
      <c r="H325" s="6">
        <f t="shared" si="21"/>
        <v>-15.43532710280374</v>
      </c>
      <c r="I325" s="139">
        <v>21</v>
      </c>
      <c r="J325" s="6">
        <v>3.5</v>
      </c>
      <c r="K325" s="7">
        <f t="shared" si="22"/>
        <v>73.5</v>
      </c>
      <c r="L325" s="7">
        <f t="shared" si="23"/>
        <v>5.1450000000000005</v>
      </c>
      <c r="M325" s="20">
        <f t="shared" si="25"/>
        <v>78.650000000000006</v>
      </c>
      <c r="N325" s="20">
        <f>SUM(G325+M325)</f>
        <v>314.59000000000003</v>
      </c>
    </row>
    <row r="326" spans="1:14" ht="24" customHeight="1" x14ac:dyDescent="0.4">
      <c r="A326" s="9">
        <v>322</v>
      </c>
      <c r="B326" s="3">
        <v>6020000322</v>
      </c>
      <c r="C326" s="2" t="s">
        <v>924</v>
      </c>
      <c r="D326" s="4" t="s">
        <v>611</v>
      </c>
      <c r="E326" s="4" t="s">
        <v>925</v>
      </c>
      <c r="F326" s="10" t="s">
        <v>3450</v>
      </c>
      <c r="G326" s="6">
        <v>2100.9499999999998</v>
      </c>
      <c r="H326" s="6">
        <f t="shared" ref="H326:H389" si="26">G326*100/107-G326</f>
        <v>-137.44532710280373</v>
      </c>
      <c r="I326" s="139">
        <v>169</v>
      </c>
      <c r="J326" s="6">
        <v>3.5</v>
      </c>
      <c r="K326" s="7">
        <f t="shared" ref="K326:K388" si="27">SUM(I326*J326)</f>
        <v>591.5</v>
      </c>
      <c r="L326" s="7">
        <f t="shared" ref="L326:L388" si="28">SUM(K326*7%)</f>
        <v>41.405000000000001</v>
      </c>
      <c r="M326" s="20">
        <f t="shared" si="25"/>
        <v>632.91</v>
      </c>
      <c r="N326" s="20">
        <f t="shared" ref="N326:N388" si="29">SUM(G326+M326)</f>
        <v>2733.8599999999997</v>
      </c>
    </row>
    <row r="327" spans="1:14" ht="24" customHeight="1" x14ac:dyDescent="0.4">
      <c r="A327" s="9">
        <v>323</v>
      </c>
      <c r="B327" s="3">
        <v>6020000323</v>
      </c>
      <c r="C327" s="2" t="s">
        <v>926</v>
      </c>
      <c r="D327" s="4" t="s">
        <v>916</v>
      </c>
      <c r="E327" s="4" t="s">
        <v>927</v>
      </c>
      <c r="F327" s="2" t="s">
        <v>3459</v>
      </c>
      <c r="G327" s="6">
        <v>951.25</v>
      </c>
      <c r="H327" s="6">
        <f t="shared" si="26"/>
        <v>-62.231308411214968</v>
      </c>
      <c r="I327" s="139">
        <v>28</v>
      </c>
      <c r="J327" s="6">
        <v>3.5</v>
      </c>
      <c r="K327" s="7">
        <f t="shared" si="27"/>
        <v>98</v>
      </c>
      <c r="L327" s="7">
        <f t="shared" si="28"/>
        <v>6.86</v>
      </c>
      <c r="M327" s="20">
        <f t="shared" si="25"/>
        <v>104.86</v>
      </c>
      <c r="N327" s="20">
        <f>SUM(G327+M327)</f>
        <v>1056.1099999999999</v>
      </c>
    </row>
    <row r="328" spans="1:14" ht="24" customHeight="1" x14ac:dyDescent="0.4">
      <c r="A328" s="9">
        <v>324</v>
      </c>
      <c r="B328" s="3">
        <v>6020000324</v>
      </c>
      <c r="C328" s="2" t="s">
        <v>928</v>
      </c>
      <c r="D328" s="4" t="s">
        <v>916</v>
      </c>
      <c r="E328" s="4" t="s">
        <v>929</v>
      </c>
      <c r="F328" s="2" t="s">
        <v>3459</v>
      </c>
      <c r="G328" s="6">
        <v>172.28</v>
      </c>
      <c r="H328" s="6">
        <f t="shared" si="26"/>
        <v>-11.270654205607485</v>
      </c>
      <c r="I328" s="139">
        <v>10</v>
      </c>
      <c r="J328" s="6">
        <v>3.5</v>
      </c>
      <c r="K328" s="7">
        <f t="shared" si="27"/>
        <v>35</v>
      </c>
      <c r="L328" s="7">
        <f t="shared" si="28"/>
        <v>2.4500000000000002</v>
      </c>
      <c r="M328" s="20">
        <f t="shared" ref="M328:M390" si="30">ROUNDUP(K328+L328,2)</f>
        <v>37.450000000000003</v>
      </c>
      <c r="N328" s="20">
        <f t="shared" si="29"/>
        <v>209.73000000000002</v>
      </c>
    </row>
    <row r="329" spans="1:14" ht="24" customHeight="1" x14ac:dyDescent="0.4">
      <c r="A329" s="9">
        <v>325</v>
      </c>
      <c r="B329" s="3">
        <v>6020000325</v>
      </c>
      <c r="C329" s="2" t="s">
        <v>930</v>
      </c>
      <c r="D329" s="4" t="s">
        <v>931</v>
      </c>
      <c r="E329" s="4" t="s">
        <v>932</v>
      </c>
      <c r="F329" s="2" t="s">
        <v>3449</v>
      </c>
      <c r="G329" s="6">
        <v>468.13</v>
      </c>
      <c r="H329" s="6">
        <f t="shared" si="26"/>
        <v>-30.625327102803737</v>
      </c>
      <c r="I329" s="139">
        <v>15</v>
      </c>
      <c r="J329" s="6">
        <v>3.5</v>
      </c>
      <c r="K329" s="7">
        <f t="shared" si="27"/>
        <v>52.5</v>
      </c>
      <c r="L329" s="7">
        <f t="shared" si="28"/>
        <v>3.6750000000000003</v>
      </c>
      <c r="M329" s="20">
        <f t="shared" si="30"/>
        <v>56.18</v>
      </c>
      <c r="N329" s="20">
        <f>SUM(G329+M329)</f>
        <v>524.30999999999995</v>
      </c>
    </row>
    <row r="330" spans="1:14" ht="24" customHeight="1" x14ac:dyDescent="0.4">
      <c r="A330" s="9">
        <v>326</v>
      </c>
      <c r="B330" s="3">
        <v>6020000326</v>
      </c>
      <c r="C330" s="2" t="s">
        <v>933</v>
      </c>
      <c r="D330" s="4" t="s">
        <v>934</v>
      </c>
      <c r="E330" s="4" t="s">
        <v>935</v>
      </c>
      <c r="F330" s="2" t="s">
        <v>3450</v>
      </c>
      <c r="G330" s="6">
        <v>93.63</v>
      </c>
      <c r="H330" s="6">
        <f t="shared" si="26"/>
        <v>-6.1253271028037375</v>
      </c>
      <c r="I330" s="139">
        <v>12</v>
      </c>
      <c r="J330" s="6">
        <v>3.5</v>
      </c>
      <c r="K330" s="7">
        <f t="shared" si="27"/>
        <v>42</v>
      </c>
      <c r="L330" s="7">
        <f t="shared" si="28"/>
        <v>2.9400000000000004</v>
      </c>
      <c r="M330" s="20">
        <f t="shared" si="30"/>
        <v>44.94</v>
      </c>
      <c r="N330" s="20">
        <f t="shared" si="29"/>
        <v>138.57</v>
      </c>
    </row>
    <row r="331" spans="1:14" ht="24" customHeight="1" x14ac:dyDescent="0.4">
      <c r="A331" s="9">
        <v>327</v>
      </c>
      <c r="B331" s="3">
        <v>6020000327</v>
      </c>
      <c r="C331" s="2" t="s">
        <v>936</v>
      </c>
      <c r="D331" s="4" t="s">
        <v>937</v>
      </c>
      <c r="E331" s="4" t="s">
        <v>938</v>
      </c>
      <c r="F331" s="2" t="s">
        <v>3459</v>
      </c>
      <c r="G331" s="6">
        <v>318.33</v>
      </c>
      <c r="H331" s="6">
        <f t="shared" si="26"/>
        <v>-20.825327102803726</v>
      </c>
      <c r="I331" s="139">
        <v>12</v>
      </c>
      <c r="J331" s="6">
        <v>3.5</v>
      </c>
      <c r="K331" s="7">
        <f t="shared" si="27"/>
        <v>42</v>
      </c>
      <c r="L331" s="7">
        <f t="shared" si="28"/>
        <v>2.9400000000000004</v>
      </c>
      <c r="M331" s="20">
        <f t="shared" si="30"/>
        <v>44.94</v>
      </c>
      <c r="N331" s="20">
        <f>SUM(G331+M331)</f>
        <v>363.27</v>
      </c>
    </row>
    <row r="332" spans="1:14" ht="24" customHeight="1" x14ac:dyDescent="0.4">
      <c r="A332" s="9">
        <v>328</v>
      </c>
      <c r="B332" s="3">
        <v>6020000328</v>
      </c>
      <c r="C332" s="2" t="s">
        <v>939</v>
      </c>
      <c r="D332" s="4" t="s">
        <v>940</v>
      </c>
      <c r="E332" s="4" t="s">
        <v>941</v>
      </c>
      <c r="F332" s="2" t="s">
        <v>3452</v>
      </c>
      <c r="G332" s="6">
        <v>153.56</v>
      </c>
      <c r="H332" s="6">
        <f t="shared" si="26"/>
        <v>-10.045981308411228</v>
      </c>
      <c r="I332" s="139">
        <v>6</v>
      </c>
      <c r="J332" s="6">
        <v>3.5</v>
      </c>
      <c r="K332" s="7">
        <f t="shared" si="27"/>
        <v>21</v>
      </c>
      <c r="L332" s="7">
        <f t="shared" si="28"/>
        <v>1.4700000000000002</v>
      </c>
      <c r="M332" s="20">
        <f t="shared" si="30"/>
        <v>22.47</v>
      </c>
      <c r="N332" s="20">
        <f t="shared" si="29"/>
        <v>176.03</v>
      </c>
    </row>
    <row r="333" spans="1:14" ht="24" customHeight="1" x14ac:dyDescent="0.4">
      <c r="A333" s="9">
        <v>329</v>
      </c>
      <c r="B333" s="3">
        <v>6020000329</v>
      </c>
      <c r="C333" s="2" t="s">
        <v>942</v>
      </c>
      <c r="D333" s="4" t="s">
        <v>943</v>
      </c>
      <c r="E333" s="4" t="s">
        <v>944</v>
      </c>
      <c r="F333" s="2" t="s">
        <v>3465</v>
      </c>
      <c r="G333" s="6">
        <v>419.46</v>
      </c>
      <c r="H333" s="6">
        <f t="shared" si="26"/>
        <v>-27.441308411214948</v>
      </c>
      <c r="I333" s="139">
        <v>22</v>
      </c>
      <c r="J333" s="6">
        <v>3.5</v>
      </c>
      <c r="K333" s="7">
        <f t="shared" si="27"/>
        <v>77</v>
      </c>
      <c r="L333" s="7">
        <f t="shared" si="28"/>
        <v>5.3900000000000006</v>
      </c>
      <c r="M333" s="20">
        <f t="shared" si="30"/>
        <v>82.39</v>
      </c>
      <c r="N333" s="20">
        <f>SUM(G333+M333)</f>
        <v>501.84999999999997</v>
      </c>
    </row>
    <row r="334" spans="1:14" ht="24" customHeight="1" x14ac:dyDescent="0.4">
      <c r="A334" s="9">
        <v>330</v>
      </c>
      <c r="B334" s="3">
        <v>6020000330</v>
      </c>
      <c r="C334" s="2" t="s">
        <v>945</v>
      </c>
      <c r="D334" s="4" t="s">
        <v>946</v>
      </c>
      <c r="E334" s="4" t="s">
        <v>947</v>
      </c>
      <c r="F334" s="2" t="s">
        <v>3449</v>
      </c>
      <c r="G334" s="6">
        <v>269.66000000000003</v>
      </c>
      <c r="H334" s="6">
        <f t="shared" si="26"/>
        <v>-17.641308411214936</v>
      </c>
      <c r="I334" s="139">
        <v>4</v>
      </c>
      <c r="J334" s="6">
        <v>3.5</v>
      </c>
      <c r="K334" s="7">
        <f t="shared" si="27"/>
        <v>14</v>
      </c>
      <c r="L334" s="7">
        <f t="shared" si="28"/>
        <v>0.98000000000000009</v>
      </c>
      <c r="M334" s="20">
        <f t="shared" si="30"/>
        <v>14.98</v>
      </c>
      <c r="N334" s="20">
        <f t="shared" si="29"/>
        <v>284.64000000000004</v>
      </c>
    </row>
    <row r="335" spans="1:14" ht="24" customHeight="1" x14ac:dyDescent="0.4">
      <c r="A335" s="9">
        <v>331</v>
      </c>
      <c r="B335" s="3">
        <v>6020000331</v>
      </c>
      <c r="C335" s="2" t="s">
        <v>948</v>
      </c>
      <c r="D335" s="4" t="s">
        <v>949</v>
      </c>
      <c r="E335" s="4" t="s">
        <v>950</v>
      </c>
      <c r="F335" s="2" t="s">
        <v>3438</v>
      </c>
      <c r="G335" s="6">
        <v>71.16</v>
      </c>
      <c r="H335" s="6">
        <f t="shared" si="26"/>
        <v>-4.6553271028037386</v>
      </c>
      <c r="I335" s="139">
        <v>0</v>
      </c>
      <c r="J335" s="6">
        <v>3.5</v>
      </c>
      <c r="K335" s="7">
        <f t="shared" si="27"/>
        <v>0</v>
      </c>
      <c r="L335" s="7">
        <f t="shared" si="28"/>
        <v>0</v>
      </c>
      <c r="M335" s="20">
        <f t="shared" si="30"/>
        <v>0</v>
      </c>
      <c r="N335" s="20">
        <f>SUM(G335+M335)</f>
        <v>71.16</v>
      </c>
    </row>
    <row r="336" spans="1:14" ht="24" customHeight="1" x14ac:dyDescent="0.4">
      <c r="A336" s="9">
        <v>332</v>
      </c>
      <c r="B336" s="3">
        <v>6020000332</v>
      </c>
      <c r="C336" s="2" t="s">
        <v>951</v>
      </c>
      <c r="D336" s="4" t="s">
        <v>952</v>
      </c>
      <c r="E336" s="4" t="s">
        <v>953</v>
      </c>
      <c r="F336" s="2" t="s">
        <v>3465</v>
      </c>
      <c r="G336" s="6">
        <v>793.96</v>
      </c>
      <c r="H336" s="6">
        <f t="shared" si="26"/>
        <v>-51.941308411215005</v>
      </c>
      <c r="I336" s="139">
        <v>30</v>
      </c>
      <c r="J336" s="6">
        <v>3.5</v>
      </c>
      <c r="K336" s="7">
        <f t="shared" si="27"/>
        <v>105</v>
      </c>
      <c r="L336" s="7">
        <f t="shared" si="28"/>
        <v>7.3500000000000005</v>
      </c>
      <c r="M336" s="20">
        <f t="shared" si="30"/>
        <v>112.35</v>
      </c>
      <c r="N336" s="20">
        <f t="shared" si="29"/>
        <v>906.31000000000006</v>
      </c>
    </row>
    <row r="337" spans="1:14" ht="24" customHeight="1" x14ac:dyDescent="0.4">
      <c r="A337" s="9">
        <v>333</v>
      </c>
      <c r="B337" s="3">
        <v>6020000333</v>
      </c>
      <c r="C337" s="2" t="s">
        <v>954</v>
      </c>
      <c r="D337" s="4" t="s">
        <v>955</v>
      </c>
      <c r="E337" s="4" t="s">
        <v>956</v>
      </c>
      <c r="F337" s="2" t="s">
        <v>3449</v>
      </c>
      <c r="G337" s="6">
        <v>67.430000000000007</v>
      </c>
      <c r="H337" s="6">
        <f t="shared" si="26"/>
        <v>-4.4113084112149537</v>
      </c>
      <c r="I337" s="139">
        <v>2</v>
      </c>
      <c r="J337" s="6">
        <v>3.5</v>
      </c>
      <c r="K337" s="7">
        <f t="shared" si="27"/>
        <v>7</v>
      </c>
      <c r="L337" s="7">
        <f t="shared" si="28"/>
        <v>0.49000000000000005</v>
      </c>
      <c r="M337" s="20">
        <f t="shared" si="30"/>
        <v>7.49</v>
      </c>
      <c r="N337" s="20">
        <f>SUM(G337+M337)</f>
        <v>74.92</v>
      </c>
    </row>
    <row r="338" spans="1:14" ht="24" customHeight="1" x14ac:dyDescent="0.4">
      <c r="A338" s="9">
        <v>334</v>
      </c>
      <c r="B338" s="3">
        <v>6020000334</v>
      </c>
      <c r="C338" s="2" t="s">
        <v>957</v>
      </c>
      <c r="D338" s="4" t="s">
        <v>955</v>
      </c>
      <c r="E338" s="4" t="s">
        <v>958</v>
      </c>
      <c r="F338" s="2" t="s">
        <v>3449</v>
      </c>
      <c r="G338" s="6">
        <v>247.19</v>
      </c>
      <c r="H338" s="6">
        <f t="shared" si="26"/>
        <v>-16.171308411214937</v>
      </c>
      <c r="I338" s="139">
        <v>7</v>
      </c>
      <c r="J338" s="6">
        <v>3.5</v>
      </c>
      <c r="K338" s="7">
        <f t="shared" si="27"/>
        <v>24.5</v>
      </c>
      <c r="L338" s="7">
        <f t="shared" si="28"/>
        <v>1.7150000000000001</v>
      </c>
      <c r="M338" s="20">
        <f t="shared" si="30"/>
        <v>26.220000000000002</v>
      </c>
      <c r="N338" s="20">
        <f t="shared" si="29"/>
        <v>273.41000000000003</v>
      </c>
    </row>
    <row r="339" spans="1:14" ht="24" customHeight="1" x14ac:dyDescent="0.4">
      <c r="A339" s="9">
        <v>335</v>
      </c>
      <c r="B339" s="3">
        <v>6020000335</v>
      </c>
      <c r="C339" s="2" t="s">
        <v>959</v>
      </c>
      <c r="D339" s="4" t="s">
        <v>960</v>
      </c>
      <c r="E339" s="4" t="s">
        <v>961</v>
      </c>
      <c r="F339" s="2" t="s">
        <v>3449</v>
      </c>
      <c r="G339" s="6">
        <v>3164.54</v>
      </c>
      <c r="H339" s="6">
        <f t="shared" si="26"/>
        <v>-207.02598130841125</v>
      </c>
      <c r="I339" s="139">
        <v>121</v>
      </c>
      <c r="J339" s="6">
        <v>3.5</v>
      </c>
      <c r="K339" s="7">
        <f t="shared" si="27"/>
        <v>423.5</v>
      </c>
      <c r="L339" s="7">
        <f t="shared" si="28"/>
        <v>29.645000000000003</v>
      </c>
      <c r="M339" s="20">
        <f t="shared" si="30"/>
        <v>453.15</v>
      </c>
      <c r="N339" s="20">
        <f>SUM(G339+M339)</f>
        <v>3617.69</v>
      </c>
    </row>
    <row r="340" spans="1:14" ht="24" customHeight="1" x14ac:dyDescent="0.4">
      <c r="A340" s="9">
        <v>336</v>
      </c>
      <c r="B340" s="3">
        <v>6020000336</v>
      </c>
      <c r="C340" s="2" t="s">
        <v>962</v>
      </c>
      <c r="D340" s="4" t="s">
        <v>611</v>
      </c>
      <c r="E340" s="4" t="s">
        <v>963</v>
      </c>
      <c r="F340" s="2" t="s">
        <v>3449</v>
      </c>
      <c r="G340" s="6">
        <v>913.79</v>
      </c>
      <c r="H340" s="6">
        <f t="shared" si="26"/>
        <v>-59.780654205607448</v>
      </c>
      <c r="I340" s="139">
        <v>31</v>
      </c>
      <c r="J340" s="6">
        <v>3.5</v>
      </c>
      <c r="K340" s="7">
        <f t="shared" si="27"/>
        <v>108.5</v>
      </c>
      <c r="L340" s="7">
        <f t="shared" si="28"/>
        <v>7.5950000000000006</v>
      </c>
      <c r="M340" s="20">
        <f t="shared" si="30"/>
        <v>116.10000000000001</v>
      </c>
      <c r="N340" s="20">
        <f t="shared" si="29"/>
        <v>1029.8899999999999</v>
      </c>
    </row>
    <row r="341" spans="1:14" ht="24" customHeight="1" x14ac:dyDescent="0.4">
      <c r="A341" s="9">
        <v>337</v>
      </c>
      <c r="B341" s="3">
        <v>6020000337</v>
      </c>
      <c r="C341" s="2" t="s">
        <v>964</v>
      </c>
      <c r="D341" s="4" t="s">
        <v>611</v>
      </c>
      <c r="E341" s="4" t="s">
        <v>965</v>
      </c>
      <c r="F341" s="2" t="s">
        <v>3449</v>
      </c>
      <c r="G341" s="6">
        <v>419.46</v>
      </c>
      <c r="H341" s="6">
        <f t="shared" si="26"/>
        <v>-27.441308411214948</v>
      </c>
      <c r="I341" s="139">
        <v>12</v>
      </c>
      <c r="J341" s="6">
        <v>3.5</v>
      </c>
      <c r="K341" s="7">
        <f t="shared" si="27"/>
        <v>42</v>
      </c>
      <c r="L341" s="7">
        <f t="shared" si="28"/>
        <v>2.9400000000000004</v>
      </c>
      <c r="M341" s="20">
        <f t="shared" si="30"/>
        <v>44.94</v>
      </c>
      <c r="N341" s="20">
        <f>SUM(G341+M341)</f>
        <v>464.4</v>
      </c>
    </row>
    <row r="342" spans="1:14" ht="24" customHeight="1" x14ac:dyDescent="0.4">
      <c r="A342" s="9">
        <v>338</v>
      </c>
      <c r="B342" s="3">
        <v>6020000338</v>
      </c>
      <c r="C342" s="2" t="s">
        <v>966</v>
      </c>
      <c r="D342" s="4" t="s">
        <v>967</v>
      </c>
      <c r="E342" s="4" t="s">
        <v>968</v>
      </c>
      <c r="F342" s="2" t="s">
        <v>3449</v>
      </c>
      <c r="G342" s="6">
        <v>966.23</v>
      </c>
      <c r="H342" s="6">
        <f t="shared" si="26"/>
        <v>-63.211308411214986</v>
      </c>
      <c r="I342" s="139">
        <v>33</v>
      </c>
      <c r="J342" s="6">
        <v>3.5</v>
      </c>
      <c r="K342" s="7">
        <f t="shared" si="27"/>
        <v>115.5</v>
      </c>
      <c r="L342" s="7">
        <f t="shared" si="28"/>
        <v>8.0850000000000009</v>
      </c>
      <c r="M342" s="20">
        <f t="shared" si="30"/>
        <v>123.59</v>
      </c>
      <c r="N342" s="20">
        <f t="shared" si="29"/>
        <v>1089.82</v>
      </c>
    </row>
    <row r="343" spans="1:14" ht="24" customHeight="1" x14ac:dyDescent="0.4">
      <c r="A343" s="9">
        <v>339</v>
      </c>
      <c r="B343" s="3">
        <v>6020000339</v>
      </c>
      <c r="C343" s="2" t="s">
        <v>969</v>
      </c>
      <c r="D343" s="4" t="s">
        <v>970</v>
      </c>
      <c r="E343" s="4" t="s">
        <v>971</v>
      </c>
      <c r="F343" s="2" t="s">
        <v>3453</v>
      </c>
      <c r="G343" s="6">
        <v>11.24</v>
      </c>
      <c r="H343" s="6">
        <f t="shared" si="26"/>
        <v>-0.7353271028037387</v>
      </c>
      <c r="I343" s="139">
        <v>1</v>
      </c>
      <c r="J343" s="6">
        <v>3.5</v>
      </c>
      <c r="K343" s="7">
        <f t="shared" si="27"/>
        <v>3.5</v>
      </c>
      <c r="L343" s="7">
        <f t="shared" si="28"/>
        <v>0.24500000000000002</v>
      </c>
      <c r="M343" s="20">
        <f t="shared" si="30"/>
        <v>3.75</v>
      </c>
      <c r="N343" s="20">
        <f>SUM(G343+M343)</f>
        <v>14.99</v>
      </c>
    </row>
    <row r="344" spans="1:14" ht="24" customHeight="1" x14ac:dyDescent="0.4">
      <c r="A344" s="9">
        <v>340</v>
      </c>
      <c r="B344" s="3">
        <v>6020000340</v>
      </c>
      <c r="C344" s="2" t="s">
        <v>972</v>
      </c>
      <c r="D344" s="4" t="s">
        <v>973</v>
      </c>
      <c r="E344" s="4" t="s">
        <v>974</v>
      </c>
      <c r="F344" s="2" t="s">
        <v>3440</v>
      </c>
      <c r="G344" s="6">
        <v>56.18</v>
      </c>
      <c r="H344" s="6">
        <f t="shared" si="26"/>
        <v>-3.6753271028037346</v>
      </c>
      <c r="I344" s="139">
        <v>0</v>
      </c>
      <c r="J344" s="6">
        <v>3.5</v>
      </c>
      <c r="K344" s="7">
        <f t="shared" si="27"/>
        <v>0</v>
      </c>
      <c r="L344" s="7">
        <f t="shared" si="28"/>
        <v>0</v>
      </c>
      <c r="M344" s="20">
        <f t="shared" si="30"/>
        <v>0</v>
      </c>
      <c r="N344" s="20">
        <f t="shared" si="29"/>
        <v>56.18</v>
      </c>
    </row>
    <row r="345" spans="1:14" ht="24" customHeight="1" x14ac:dyDescent="0.4">
      <c r="A345" s="9">
        <v>341</v>
      </c>
      <c r="B345" s="3">
        <v>6020000341</v>
      </c>
      <c r="C345" s="2" t="s">
        <v>975</v>
      </c>
      <c r="D345" s="4" t="s">
        <v>976</v>
      </c>
      <c r="E345" s="4" t="s">
        <v>977</v>
      </c>
      <c r="F345" s="2" t="s">
        <v>3449</v>
      </c>
      <c r="G345" s="6">
        <v>505.59</v>
      </c>
      <c r="H345" s="6">
        <f t="shared" si="26"/>
        <v>-33.075981308411201</v>
      </c>
      <c r="I345" s="139">
        <v>22</v>
      </c>
      <c r="J345" s="6">
        <v>3.5</v>
      </c>
      <c r="K345" s="7">
        <f t="shared" si="27"/>
        <v>77</v>
      </c>
      <c r="L345" s="7">
        <f t="shared" si="28"/>
        <v>5.3900000000000006</v>
      </c>
      <c r="M345" s="20">
        <f t="shared" si="30"/>
        <v>82.39</v>
      </c>
      <c r="N345" s="20">
        <f>SUM(G345+M345)</f>
        <v>587.98</v>
      </c>
    </row>
    <row r="346" spans="1:14" ht="24" customHeight="1" x14ac:dyDescent="0.4">
      <c r="A346" s="9">
        <v>342</v>
      </c>
      <c r="B346" s="3">
        <v>6020000342</v>
      </c>
      <c r="C346" s="2" t="s">
        <v>978</v>
      </c>
      <c r="D346" s="4" t="s">
        <v>979</v>
      </c>
      <c r="E346" s="4" t="s">
        <v>980</v>
      </c>
      <c r="F346" s="2" t="s">
        <v>18</v>
      </c>
      <c r="G346" s="6">
        <v>0</v>
      </c>
      <c r="H346" s="6">
        <f t="shared" si="26"/>
        <v>0</v>
      </c>
      <c r="I346" s="139">
        <v>13</v>
      </c>
      <c r="J346" s="6">
        <v>3.5</v>
      </c>
      <c r="K346" s="7">
        <f t="shared" si="27"/>
        <v>45.5</v>
      </c>
      <c r="L346" s="7">
        <f t="shared" si="28"/>
        <v>3.1850000000000005</v>
      </c>
      <c r="M346" s="20">
        <f t="shared" si="30"/>
        <v>48.69</v>
      </c>
      <c r="N346" s="20">
        <f t="shared" si="29"/>
        <v>48.69</v>
      </c>
    </row>
    <row r="347" spans="1:14" ht="24" customHeight="1" x14ac:dyDescent="0.4">
      <c r="A347" s="9">
        <v>343</v>
      </c>
      <c r="B347" s="3">
        <v>6020000343</v>
      </c>
      <c r="C347" s="2" t="s">
        <v>981</v>
      </c>
      <c r="D347" s="4" t="s">
        <v>982</v>
      </c>
      <c r="E347" s="4" t="s">
        <v>983</v>
      </c>
      <c r="F347" s="2" t="s">
        <v>3450</v>
      </c>
      <c r="G347" s="6">
        <v>232.2</v>
      </c>
      <c r="H347" s="6">
        <f t="shared" si="26"/>
        <v>-15.190654205607473</v>
      </c>
      <c r="I347" s="139">
        <v>24</v>
      </c>
      <c r="J347" s="6">
        <v>3.5</v>
      </c>
      <c r="K347" s="7">
        <f t="shared" si="27"/>
        <v>84</v>
      </c>
      <c r="L347" s="7">
        <f t="shared" si="28"/>
        <v>5.8800000000000008</v>
      </c>
      <c r="M347" s="20">
        <f t="shared" si="30"/>
        <v>89.88</v>
      </c>
      <c r="N347" s="20">
        <f>SUM(G347+M347)</f>
        <v>322.08</v>
      </c>
    </row>
    <row r="348" spans="1:14" ht="24" customHeight="1" x14ac:dyDescent="0.4">
      <c r="A348" s="9">
        <v>344</v>
      </c>
      <c r="B348" s="3">
        <v>6020000344</v>
      </c>
      <c r="C348" s="137" t="s">
        <v>984</v>
      </c>
      <c r="D348" s="4" t="s">
        <v>985</v>
      </c>
      <c r="E348" s="4" t="s">
        <v>986</v>
      </c>
      <c r="F348" s="2" t="s">
        <v>18</v>
      </c>
      <c r="G348" s="6">
        <v>0</v>
      </c>
      <c r="H348" s="6">
        <f t="shared" si="26"/>
        <v>0</v>
      </c>
      <c r="I348" s="139">
        <v>26</v>
      </c>
      <c r="J348" s="6">
        <v>3.5</v>
      </c>
      <c r="K348" s="7">
        <f t="shared" si="27"/>
        <v>91</v>
      </c>
      <c r="L348" s="7">
        <f t="shared" si="28"/>
        <v>6.370000000000001</v>
      </c>
      <c r="M348" s="20">
        <f t="shared" si="30"/>
        <v>97.37</v>
      </c>
      <c r="N348" s="20">
        <f t="shared" si="29"/>
        <v>97.37</v>
      </c>
    </row>
    <row r="349" spans="1:14" ht="24" customHeight="1" x14ac:dyDescent="0.4">
      <c r="A349" s="9">
        <v>345</v>
      </c>
      <c r="B349" s="3">
        <v>6020000345</v>
      </c>
      <c r="C349" s="2" t="s">
        <v>987</v>
      </c>
      <c r="D349" s="4" t="s">
        <v>988</v>
      </c>
      <c r="E349" s="4" t="s">
        <v>989</v>
      </c>
      <c r="F349" s="2" t="s">
        <v>3449</v>
      </c>
      <c r="G349" s="6">
        <v>827.66</v>
      </c>
      <c r="H349" s="6">
        <f t="shared" si="26"/>
        <v>-54.145981308411137</v>
      </c>
      <c r="I349" s="139">
        <v>26</v>
      </c>
      <c r="J349" s="6">
        <v>3.5</v>
      </c>
      <c r="K349" s="7">
        <f t="shared" si="27"/>
        <v>91</v>
      </c>
      <c r="L349" s="7">
        <f t="shared" si="28"/>
        <v>6.370000000000001</v>
      </c>
      <c r="M349" s="20">
        <f t="shared" si="30"/>
        <v>97.37</v>
      </c>
      <c r="N349" s="20">
        <f>SUM(G349+M349)</f>
        <v>925.03</v>
      </c>
    </row>
    <row r="350" spans="1:14" ht="24" customHeight="1" x14ac:dyDescent="0.4">
      <c r="A350" s="9">
        <v>346</v>
      </c>
      <c r="B350" s="3">
        <v>6020000346</v>
      </c>
      <c r="C350" s="2" t="s">
        <v>990</v>
      </c>
      <c r="D350" s="4" t="s">
        <v>991</v>
      </c>
      <c r="E350" s="4" t="s">
        <v>992</v>
      </c>
      <c r="F350" s="2" t="s">
        <v>3435</v>
      </c>
      <c r="G350" s="6">
        <v>7.5</v>
      </c>
      <c r="H350" s="6">
        <f t="shared" si="26"/>
        <v>-0.49065420560747697</v>
      </c>
      <c r="I350" s="139">
        <v>0</v>
      </c>
      <c r="J350" s="6">
        <v>3.5</v>
      </c>
      <c r="K350" s="7">
        <f t="shared" si="27"/>
        <v>0</v>
      </c>
      <c r="L350" s="7">
        <f t="shared" si="28"/>
        <v>0</v>
      </c>
      <c r="M350" s="20">
        <f t="shared" si="30"/>
        <v>0</v>
      </c>
      <c r="N350" s="20">
        <f t="shared" si="29"/>
        <v>7.5</v>
      </c>
    </row>
    <row r="351" spans="1:14" ht="24" customHeight="1" x14ac:dyDescent="0.4">
      <c r="A351" s="9">
        <v>347</v>
      </c>
      <c r="B351" s="3">
        <v>6020000347</v>
      </c>
      <c r="C351" s="2" t="s">
        <v>993</v>
      </c>
      <c r="D351" s="4" t="s">
        <v>994</v>
      </c>
      <c r="E351" s="4" t="s">
        <v>995</v>
      </c>
      <c r="F351" s="2" t="s">
        <v>3441</v>
      </c>
      <c r="G351" s="6">
        <v>453.16</v>
      </c>
      <c r="H351" s="6">
        <f t="shared" si="26"/>
        <v>-29.645981308411251</v>
      </c>
      <c r="I351" s="139">
        <v>0</v>
      </c>
      <c r="J351" s="6">
        <v>3.5</v>
      </c>
      <c r="K351" s="7">
        <f t="shared" si="27"/>
        <v>0</v>
      </c>
      <c r="L351" s="7">
        <f t="shared" si="28"/>
        <v>0</v>
      </c>
      <c r="M351" s="20">
        <f t="shared" si="30"/>
        <v>0</v>
      </c>
      <c r="N351" s="20">
        <f>SUM(G351+M351)</f>
        <v>453.16</v>
      </c>
    </row>
    <row r="352" spans="1:14" ht="24" customHeight="1" x14ac:dyDescent="0.4">
      <c r="A352" s="9">
        <v>348</v>
      </c>
      <c r="B352" s="3">
        <v>6020000348</v>
      </c>
      <c r="C352" s="2" t="s">
        <v>996</v>
      </c>
      <c r="D352" s="4" t="s">
        <v>994</v>
      </c>
      <c r="E352" s="4" t="s">
        <v>997</v>
      </c>
      <c r="F352" s="2" t="s">
        <v>3466</v>
      </c>
      <c r="G352" s="6">
        <v>224.71</v>
      </c>
      <c r="H352" s="6">
        <f t="shared" si="26"/>
        <v>-14.700654205607492</v>
      </c>
      <c r="I352" s="139">
        <v>4</v>
      </c>
      <c r="J352" s="6">
        <v>3.5</v>
      </c>
      <c r="K352" s="7">
        <f t="shared" si="27"/>
        <v>14</v>
      </c>
      <c r="L352" s="7">
        <f t="shared" si="28"/>
        <v>0.98000000000000009</v>
      </c>
      <c r="M352" s="20">
        <f t="shared" si="30"/>
        <v>14.98</v>
      </c>
      <c r="N352" s="20">
        <f t="shared" si="29"/>
        <v>239.69</v>
      </c>
    </row>
    <row r="353" spans="1:14" ht="24" customHeight="1" x14ac:dyDescent="0.4">
      <c r="A353" s="9">
        <v>349</v>
      </c>
      <c r="B353" s="3">
        <v>6020000349</v>
      </c>
      <c r="C353" s="2" t="s">
        <v>998</v>
      </c>
      <c r="D353" s="4" t="s">
        <v>994</v>
      </c>
      <c r="E353" s="4" t="s">
        <v>999</v>
      </c>
      <c r="F353" s="2" t="s">
        <v>3442</v>
      </c>
      <c r="G353" s="6">
        <v>11.25</v>
      </c>
      <c r="H353" s="6">
        <f t="shared" si="26"/>
        <v>-0.73598130841121545</v>
      </c>
      <c r="I353" s="139">
        <v>0</v>
      </c>
      <c r="J353" s="6">
        <v>3.5</v>
      </c>
      <c r="K353" s="7">
        <f t="shared" si="27"/>
        <v>0</v>
      </c>
      <c r="L353" s="7">
        <f t="shared" si="28"/>
        <v>0</v>
      </c>
      <c r="M353" s="20">
        <f t="shared" si="30"/>
        <v>0</v>
      </c>
      <c r="N353" s="20">
        <f>SUM(G353+M353)</f>
        <v>11.25</v>
      </c>
    </row>
    <row r="354" spans="1:14" ht="24" customHeight="1" x14ac:dyDescent="0.4">
      <c r="A354" s="9">
        <v>350</v>
      </c>
      <c r="B354" s="3">
        <v>6020000350</v>
      </c>
      <c r="C354" s="2" t="s">
        <v>1002</v>
      </c>
      <c r="D354" s="4" t="s">
        <v>1003</v>
      </c>
      <c r="E354" s="4" t="s">
        <v>1004</v>
      </c>
      <c r="F354" s="2" t="s">
        <v>3456</v>
      </c>
      <c r="G354" s="6">
        <v>101.13</v>
      </c>
      <c r="H354" s="6">
        <f t="shared" si="26"/>
        <v>-6.6159813084112074</v>
      </c>
      <c r="I354" s="139">
        <v>8</v>
      </c>
      <c r="J354" s="6">
        <v>3.5</v>
      </c>
      <c r="K354" s="7">
        <f t="shared" si="27"/>
        <v>28</v>
      </c>
      <c r="L354" s="7">
        <f t="shared" si="28"/>
        <v>1.9600000000000002</v>
      </c>
      <c r="M354" s="20">
        <f t="shared" si="30"/>
        <v>29.96</v>
      </c>
      <c r="N354" s="20">
        <f t="shared" si="29"/>
        <v>131.09</v>
      </c>
    </row>
    <row r="355" spans="1:14" ht="24" customHeight="1" x14ac:dyDescent="0.4">
      <c r="A355" s="9">
        <v>351</v>
      </c>
      <c r="B355" s="3">
        <v>6020000351</v>
      </c>
      <c r="C355" s="2" t="s">
        <v>1005</v>
      </c>
      <c r="D355" s="4" t="s">
        <v>1003</v>
      </c>
      <c r="E355" s="4" t="s">
        <v>1006</v>
      </c>
      <c r="F355" s="2" t="s">
        <v>3462</v>
      </c>
      <c r="G355" s="6">
        <v>157.32</v>
      </c>
      <c r="H355" s="6">
        <f t="shared" si="26"/>
        <v>-10.291962616822417</v>
      </c>
      <c r="I355" s="139">
        <v>37</v>
      </c>
      <c r="J355" s="6">
        <v>3.5</v>
      </c>
      <c r="K355" s="7">
        <f t="shared" si="27"/>
        <v>129.5</v>
      </c>
      <c r="L355" s="7">
        <f t="shared" si="28"/>
        <v>9.0650000000000013</v>
      </c>
      <c r="M355" s="20">
        <f t="shared" si="30"/>
        <v>138.57</v>
      </c>
      <c r="N355" s="20">
        <f>SUM(G355+M355)</f>
        <v>295.89</v>
      </c>
    </row>
    <row r="356" spans="1:14" ht="24" customHeight="1" x14ac:dyDescent="0.4">
      <c r="A356" s="9">
        <v>352</v>
      </c>
      <c r="B356" s="3">
        <v>6020000352</v>
      </c>
      <c r="C356" s="2" t="s">
        <v>1007</v>
      </c>
      <c r="D356" s="4" t="s">
        <v>1008</v>
      </c>
      <c r="E356" s="4" t="s">
        <v>1009</v>
      </c>
      <c r="F356" s="2" t="s">
        <v>3467</v>
      </c>
      <c r="G356" s="6">
        <v>119.85</v>
      </c>
      <c r="H356" s="6">
        <f t="shared" si="26"/>
        <v>-7.8406542056074642</v>
      </c>
      <c r="I356" s="139">
        <v>35</v>
      </c>
      <c r="J356" s="6">
        <v>3.5</v>
      </c>
      <c r="K356" s="7">
        <f t="shared" si="27"/>
        <v>122.5</v>
      </c>
      <c r="L356" s="7">
        <f t="shared" si="28"/>
        <v>8.5750000000000011</v>
      </c>
      <c r="M356" s="20">
        <f t="shared" si="30"/>
        <v>131.07999999999998</v>
      </c>
      <c r="N356" s="20">
        <f t="shared" si="29"/>
        <v>250.92999999999998</v>
      </c>
    </row>
    <row r="357" spans="1:14" ht="24" customHeight="1" x14ac:dyDescent="0.4">
      <c r="A357" s="9">
        <v>353</v>
      </c>
      <c r="B357" s="3">
        <v>6020000353</v>
      </c>
      <c r="C357" s="2" t="s">
        <v>1010</v>
      </c>
      <c r="D357" s="4" t="s">
        <v>1011</v>
      </c>
      <c r="E357" s="4" t="s">
        <v>1012</v>
      </c>
      <c r="F357" s="2" t="s">
        <v>3462</v>
      </c>
      <c r="G357" s="6">
        <v>112.36</v>
      </c>
      <c r="H357" s="6">
        <f t="shared" si="26"/>
        <v>-7.3506542056074693</v>
      </c>
      <c r="I357" s="139">
        <v>2</v>
      </c>
      <c r="J357" s="6">
        <v>3.5</v>
      </c>
      <c r="K357" s="7">
        <f t="shared" si="27"/>
        <v>7</v>
      </c>
      <c r="L357" s="7">
        <f t="shared" si="28"/>
        <v>0.49000000000000005</v>
      </c>
      <c r="M357" s="20">
        <f t="shared" si="30"/>
        <v>7.49</v>
      </c>
      <c r="N357" s="20">
        <f>SUM(G357+M357)</f>
        <v>119.85</v>
      </c>
    </row>
    <row r="358" spans="1:14" ht="24" customHeight="1" x14ac:dyDescent="0.4">
      <c r="A358" s="9">
        <v>354</v>
      </c>
      <c r="B358" s="3">
        <v>6020000354</v>
      </c>
      <c r="C358" s="2" t="s">
        <v>1013</v>
      </c>
      <c r="D358" s="4" t="s">
        <v>1014</v>
      </c>
      <c r="E358" s="4" t="s">
        <v>1015</v>
      </c>
      <c r="F358" s="2" t="s">
        <v>3458</v>
      </c>
      <c r="G358" s="6">
        <v>14.99</v>
      </c>
      <c r="H358" s="6">
        <f t="shared" si="26"/>
        <v>-0.98065420560747718</v>
      </c>
      <c r="I358" s="139">
        <v>27</v>
      </c>
      <c r="J358" s="6">
        <v>3.5</v>
      </c>
      <c r="K358" s="7">
        <f t="shared" si="27"/>
        <v>94.5</v>
      </c>
      <c r="L358" s="7">
        <f t="shared" si="28"/>
        <v>6.6150000000000002</v>
      </c>
      <c r="M358" s="20">
        <f t="shared" si="30"/>
        <v>101.12</v>
      </c>
      <c r="N358" s="20">
        <f t="shared" si="29"/>
        <v>116.11</v>
      </c>
    </row>
    <row r="359" spans="1:14" ht="24" customHeight="1" x14ac:dyDescent="0.4">
      <c r="A359" s="9">
        <v>355</v>
      </c>
      <c r="B359" s="3">
        <v>6020000355</v>
      </c>
      <c r="C359" s="2" t="s">
        <v>1016</v>
      </c>
      <c r="D359" s="4" t="s">
        <v>994</v>
      </c>
      <c r="E359" s="4" t="s">
        <v>1017</v>
      </c>
      <c r="F359" s="2" t="s">
        <v>3435</v>
      </c>
      <c r="G359" s="6">
        <v>11.24</v>
      </c>
      <c r="H359" s="6">
        <f t="shared" si="26"/>
        <v>-0.7353271028037387</v>
      </c>
      <c r="I359" s="139">
        <v>0</v>
      </c>
      <c r="J359" s="6">
        <v>3.5</v>
      </c>
      <c r="K359" s="7">
        <f t="shared" si="27"/>
        <v>0</v>
      </c>
      <c r="L359" s="7">
        <f t="shared" si="28"/>
        <v>0</v>
      </c>
      <c r="M359" s="20">
        <f t="shared" si="30"/>
        <v>0</v>
      </c>
      <c r="N359" s="20">
        <f>SUM(G359+M359)</f>
        <v>11.24</v>
      </c>
    </row>
    <row r="360" spans="1:14" ht="24" customHeight="1" x14ac:dyDescent="0.4">
      <c r="A360" s="9">
        <v>356</v>
      </c>
      <c r="B360" s="3">
        <v>6020000356</v>
      </c>
      <c r="C360" s="2" t="s">
        <v>1018</v>
      </c>
      <c r="D360" s="4" t="s">
        <v>994</v>
      </c>
      <c r="E360" s="4" t="s">
        <v>1019</v>
      </c>
      <c r="F360" s="10" t="s">
        <v>3462</v>
      </c>
      <c r="G360" s="6">
        <v>37.479999999999997</v>
      </c>
      <c r="H360" s="6">
        <f t="shared" si="26"/>
        <v>-2.4519626168224278</v>
      </c>
      <c r="I360" s="139">
        <v>1</v>
      </c>
      <c r="J360" s="6">
        <v>3.5</v>
      </c>
      <c r="K360" s="7">
        <f t="shared" si="27"/>
        <v>3.5</v>
      </c>
      <c r="L360" s="7">
        <f t="shared" si="28"/>
        <v>0.24500000000000002</v>
      </c>
      <c r="M360" s="20">
        <f t="shared" si="30"/>
        <v>3.75</v>
      </c>
      <c r="N360" s="20">
        <f t="shared" si="29"/>
        <v>41.23</v>
      </c>
    </row>
    <row r="361" spans="1:14" ht="24" customHeight="1" x14ac:dyDescent="0.4">
      <c r="A361" s="9">
        <v>357</v>
      </c>
      <c r="B361" s="3">
        <v>6020000357</v>
      </c>
      <c r="C361" s="2" t="s">
        <v>1020</v>
      </c>
      <c r="D361" s="4" t="s">
        <v>1021</v>
      </c>
      <c r="E361" s="4" t="s">
        <v>1022</v>
      </c>
      <c r="F361" s="2" t="s">
        <v>18</v>
      </c>
      <c r="G361" s="6">
        <v>0</v>
      </c>
      <c r="H361" s="6">
        <f t="shared" si="26"/>
        <v>0</v>
      </c>
      <c r="I361" s="139">
        <v>19</v>
      </c>
      <c r="J361" s="6">
        <v>3.5</v>
      </c>
      <c r="K361" s="7">
        <f t="shared" si="27"/>
        <v>66.5</v>
      </c>
      <c r="L361" s="7">
        <f t="shared" si="28"/>
        <v>4.6550000000000002</v>
      </c>
      <c r="M361" s="20">
        <f t="shared" si="30"/>
        <v>71.160000000000011</v>
      </c>
      <c r="N361" s="20">
        <f>SUM(G361+M361)</f>
        <v>71.160000000000011</v>
      </c>
    </row>
    <row r="362" spans="1:14" ht="24" customHeight="1" x14ac:dyDescent="0.4">
      <c r="A362" s="9">
        <v>358</v>
      </c>
      <c r="B362" s="3">
        <v>6020000358</v>
      </c>
      <c r="C362" s="2" t="s">
        <v>1023</v>
      </c>
      <c r="D362" s="4" t="s">
        <v>1024</v>
      </c>
      <c r="E362" s="4" t="s">
        <v>1025</v>
      </c>
      <c r="F362" s="2" t="s">
        <v>3449</v>
      </c>
      <c r="G362" s="6">
        <v>224.71</v>
      </c>
      <c r="H362" s="6">
        <f t="shared" si="26"/>
        <v>-14.700654205607492</v>
      </c>
      <c r="I362" s="139">
        <v>9</v>
      </c>
      <c r="J362" s="6">
        <v>3.5</v>
      </c>
      <c r="K362" s="7">
        <f t="shared" si="27"/>
        <v>31.5</v>
      </c>
      <c r="L362" s="7">
        <f t="shared" si="28"/>
        <v>2.2050000000000001</v>
      </c>
      <c r="M362" s="20">
        <f t="shared" si="30"/>
        <v>33.71</v>
      </c>
      <c r="N362" s="20">
        <f t="shared" si="29"/>
        <v>258.42</v>
      </c>
    </row>
    <row r="363" spans="1:14" ht="24" customHeight="1" x14ac:dyDescent="0.4">
      <c r="A363" s="9">
        <v>359</v>
      </c>
      <c r="B363" s="3">
        <v>6020000359</v>
      </c>
      <c r="C363" s="2" t="s">
        <v>1026</v>
      </c>
      <c r="D363" s="4" t="s">
        <v>1027</v>
      </c>
      <c r="E363" s="4" t="s">
        <v>1028</v>
      </c>
      <c r="F363" s="2" t="s">
        <v>18</v>
      </c>
      <c r="G363" s="6">
        <v>0</v>
      </c>
      <c r="H363" s="6">
        <f t="shared" si="26"/>
        <v>0</v>
      </c>
      <c r="I363" s="139">
        <v>37</v>
      </c>
      <c r="J363" s="6">
        <v>3.5</v>
      </c>
      <c r="K363" s="7">
        <f t="shared" si="27"/>
        <v>129.5</v>
      </c>
      <c r="L363" s="7">
        <f t="shared" si="28"/>
        <v>9.0650000000000013</v>
      </c>
      <c r="M363" s="20">
        <f t="shared" si="30"/>
        <v>138.57</v>
      </c>
      <c r="N363" s="20">
        <f>SUM(G363+M363)</f>
        <v>138.57</v>
      </c>
    </row>
    <row r="364" spans="1:14" ht="24" customHeight="1" x14ac:dyDescent="0.4">
      <c r="A364" s="9">
        <v>360</v>
      </c>
      <c r="B364" s="3">
        <v>6020000360</v>
      </c>
      <c r="C364" s="2" t="s">
        <v>1029</v>
      </c>
      <c r="D364" s="4" t="s">
        <v>1030</v>
      </c>
      <c r="E364" s="4" t="s">
        <v>1031</v>
      </c>
      <c r="F364" s="2" t="s">
        <v>18</v>
      </c>
      <c r="G364" s="6">
        <v>0</v>
      </c>
      <c r="H364" s="6">
        <f t="shared" si="26"/>
        <v>0</v>
      </c>
      <c r="I364" s="139">
        <v>17</v>
      </c>
      <c r="J364" s="6">
        <v>3.5</v>
      </c>
      <c r="K364" s="7">
        <f t="shared" si="27"/>
        <v>59.5</v>
      </c>
      <c r="L364" s="7">
        <f t="shared" si="28"/>
        <v>4.165</v>
      </c>
      <c r="M364" s="20">
        <f t="shared" si="30"/>
        <v>63.669999999999995</v>
      </c>
      <c r="N364" s="20">
        <f t="shared" si="29"/>
        <v>63.669999999999995</v>
      </c>
    </row>
    <row r="365" spans="1:14" ht="24" customHeight="1" x14ac:dyDescent="0.4">
      <c r="A365" s="9">
        <v>361</v>
      </c>
      <c r="B365" s="3">
        <v>6020000361</v>
      </c>
      <c r="C365" s="2" t="s">
        <v>1032</v>
      </c>
      <c r="D365" s="4" t="s">
        <v>1033</v>
      </c>
      <c r="E365" s="4" t="s">
        <v>1034</v>
      </c>
      <c r="F365" s="2" t="s">
        <v>3465</v>
      </c>
      <c r="G365" s="6">
        <v>348.3</v>
      </c>
      <c r="H365" s="6">
        <f t="shared" si="26"/>
        <v>-22.785981308411237</v>
      </c>
      <c r="I365" s="139">
        <v>32</v>
      </c>
      <c r="J365" s="6">
        <v>3.5</v>
      </c>
      <c r="K365" s="7">
        <f t="shared" si="27"/>
        <v>112</v>
      </c>
      <c r="L365" s="7">
        <f t="shared" si="28"/>
        <v>7.8400000000000007</v>
      </c>
      <c r="M365" s="20">
        <f t="shared" si="30"/>
        <v>119.84</v>
      </c>
      <c r="N365" s="20">
        <f>SUM(G365+M365)</f>
        <v>468.14</v>
      </c>
    </row>
    <row r="366" spans="1:14" ht="24" customHeight="1" x14ac:dyDescent="0.4">
      <c r="A366" s="9">
        <v>362</v>
      </c>
      <c r="B366" s="3">
        <v>6020000362</v>
      </c>
      <c r="C366" s="2" t="s">
        <v>1035</v>
      </c>
      <c r="D366" s="4" t="s">
        <v>1036</v>
      </c>
      <c r="E366" s="4" t="s">
        <v>1037</v>
      </c>
      <c r="F366" s="2" t="s">
        <v>3458</v>
      </c>
      <c r="G366" s="6">
        <v>123.59</v>
      </c>
      <c r="H366" s="6">
        <f t="shared" si="26"/>
        <v>-8.0853271028037454</v>
      </c>
      <c r="I366" s="139">
        <v>20</v>
      </c>
      <c r="J366" s="6">
        <v>3.5</v>
      </c>
      <c r="K366" s="7">
        <f t="shared" si="27"/>
        <v>70</v>
      </c>
      <c r="L366" s="7">
        <f t="shared" si="28"/>
        <v>4.9000000000000004</v>
      </c>
      <c r="M366" s="20">
        <f t="shared" si="30"/>
        <v>74.900000000000006</v>
      </c>
      <c r="N366" s="20">
        <f t="shared" si="29"/>
        <v>198.49</v>
      </c>
    </row>
    <row r="367" spans="1:14" ht="24" customHeight="1" x14ac:dyDescent="0.4">
      <c r="A367" s="9">
        <v>363</v>
      </c>
      <c r="B367" s="3">
        <v>6020000363</v>
      </c>
      <c r="C367" s="2" t="s">
        <v>1038</v>
      </c>
      <c r="D367" s="4" t="s">
        <v>1036</v>
      </c>
      <c r="E367" s="4" t="s">
        <v>1039</v>
      </c>
      <c r="F367" s="2" t="s">
        <v>3431</v>
      </c>
      <c r="G367" s="6">
        <v>614.17999999999995</v>
      </c>
      <c r="H367" s="6">
        <f t="shared" si="26"/>
        <v>-40.180000000000064</v>
      </c>
      <c r="I367" s="139">
        <v>0</v>
      </c>
      <c r="J367" s="6">
        <v>3.5</v>
      </c>
      <c r="K367" s="7">
        <f t="shared" si="27"/>
        <v>0</v>
      </c>
      <c r="L367" s="7">
        <f t="shared" si="28"/>
        <v>0</v>
      </c>
      <c r="M367" s="20">
        <f t="shared" si="30"/>
        <v>0</v>
      </c>
      <c r="N367" s="20">
        <f>SUM(G367+M367)</f>
        <v>614.17999999999995</v>
      </c>
    </row>
    <row r="368" spans="1:14" ht="24" customHeight="1" x14ac:dyDescent="0.4">
      <c r="A368" s="9">
        <v>364</v>
      </c>
      <c r="B368" s="3">
        <v>6020000364</v>
      </c>
      <c r="C368" s="2" t="s">
        <v>1040</v>
      </c>
      <c r="D368" s="4" t="s">
        <v>1041</v>
      </c>
      <c r="E368" s="4" t="s">
        <v>1042</v>
      </c>
      <c r="F368" s="2" t="s">
        <v>3438</v>
      </c>
      <c r="G368" s="6">
        <v>516.80999999999995</v>
      </c>
      <c r="H368" s="6">
        <f t="shared" si="26"/>
        <v>-33.81</v>
      </c>
      <c r="I368" s="139">
        <v>0</v>
      </c>
      <c r="J368" s="6">
        <v>3.5</v>
      </c>
      <c r="K368" s="7">
        <f t="shared" si="27"/>
        <v>0</v>
      </c>
      <c r="L368" s="7">
        <f t="shared" si="28"/>
        <v>0</v>
      </c>
      <c r="M368" s="20">
        <f t="shared" si="30"/>
        <v>0</v>
      </c>
      <c r="N368" s="20">
        <f t="shared" si="29"/>
        <v>516.80999999999995</v>
      </c>
    </row>
    <row r="369" spans="1:14" ht="24" customHeight="1" x14ac:dyDescent="0.4">
      <c r="A369" s="9">
        <v>365</v>
      </c>
      <c r="B369" s="3">
        <v>6020000365</v>
      </c>
      <c r="C369" s="2" t="s">
        <v>1043</v>
      </c>
      <c r="D369" s="4" t="s">
        <v>1041</v>
      </c>
      <c r="E369" s="4" t="s">
        <v>1044</v>
      </c>
      <c r="F369" s="2" t="s">
        <v>3449</v>
      </c>
      <c r="G369" s="6">
        <v>569.25</v>
      </c>
      <c r="H369" s="6">
        <f t="shared" si="26"/>
        <v>-37.240654205607484</v>
      </c>
      <c r="I369" s="139">
        <v>20</v>
      </c>
      <c r="J369" s="6">
        <v>3.5</v>
      </c>
      <c r="K369" s="7">
        <f t="shared" si="27"/>
        <v>70</v>
      </c>
      <c r="L369" s="7">
        <f t="shared" si="28"/>
        <v>4.9000000000000004</v>
      </c>
      <c r="M369" s="20">
        <f t="shared" si="30"/>
        <v>74.900000000000006</v>
      </c>
      <c r="N369" s="20">
        <f>SUM(G369+M369)</f>
        <v>644.15</v>
      </c>
    </row>
    <row r="370" spans="1:14" ht="24" customHeight="1" x14ac:dyDescent="0.4">
      <c r="A370" s="9">
        <v>366</v>
      </c>
      <c r="B370" s="3">
        <v>6020000366</v>
      </c>
      <c r="C370" s="2" t="s">
        <v>1045</v>
      </c>
      <c r="D370" s="4" t="s">
        <v>1041</v>
      </c>
      <c r="E370" s="4" t="s">
        <v>1046</v>
      </c>
      <c r="F370" s="2" t="s">
        <v>3449</v>
      </c>
      <c r="G370" s="6">
        <v>179.77</v>
      </c>
      <c r="H370" s="6">
        <f t="shared" si="26"/>
        <v>-11.760654205607494</v>
      </c>
      <c r="I370" s="139">
        <v>5</v>
      </c>
      <c r="J370" s="6">
        <v>3.5</v>
      </c>
      <c r="K370" s="7">
        <f t="shared" si="27"/>
        <v>17.5</v>
      </c>
      <c r="L370" s="7">
        <f t="shared" si="28"/>
        <v>1.2250000000000001</v>
      </c>
      <c r="M370" s="20">
        <f t="shared" si="30"/>
        <v>18.73</v>
      </c>
      <c r="N370" s="20">
        <f t="shared" si="29"/>
        <v>198.5</v>
      </c>
    </row>
    <row r="371" spans="1:14" ht="24" customHeight="1" x14ac:dyDescent="0.4">
      <c r="A371" s="9">
        <v>367</v>
      </c>
      <c r="B371" s="3">
        <v>6020000367</v>
      </c>
      <c r="C371" s="2" t="s">
        <v>1047</v>
      </c>
      <c r="D371" s="4" t="s">
        <v>1041</v>
      </c>
      <c r="E371" s="4" t="s">
        <v>1048</v>
      </c>
      <c r="F371" s="2" t="s">
        <v>3449</v>
      </c>
      <c r="G371" s="6">
        <v>396.98</v>
      </c>
      <c r="H371" s="6">
        <f t="shared" si="26"/>
        <v>-25.970654205607502</v>
      </c>
      <c r="I371" s="139">
        <v>16</v>
      </c>
      <c r="J371" s="6">
        <v>3.5</v>
      </c>
      <c r="K371" s="7">
        <f t="shared" si="27"/>
        <v>56</v>
      </c>
      <c r="L371" s="7">
        <f t="shared" si="28"/>
        <v>3.9200000000000004</v>
      </c>
      <c r="M371" s="20">
        <f t="shared" si="30"/>
        <v>59.92</v>
      </c>
      <c r="N371" s="20">
        <f>SUM(G371+M371)</f>
        <v>456.90000000000003</v>
      </c>
    </row>
    <row r="372" spans="1:14" ht="24" customHeight="1" x14ac:dyDescent="0.4">
      <c r="A372" s="9">
        <v>368</v>
      </c>
      <c r="B372" s="3">
        <v>6020000368</v>
      </c>
      <c r="C372" s="2" t="s">
        <v>1049</v>
      </c>
      <c r="D372" s="4" t="s">
        <v>1050</v>
      </c>
      <c r="E372" s="4" t="s">
        <v>1051</v>
      </c>
      <c r="F372" s="2" t="s">
        <v>3449</v>
      </c>
      <c r="G372" s="6">
        <v>382.01</v>
      </c>
      <c r="H372" s="6">
        <f t="shared" si="26"/>
        <v>-24.991308411214959</v>
      </c>
      <c r="I372" s="139">
        <v>13</v>
      </c>
      <c r="J372" s="6">
        <v>3.5</v>
      </c>
      <c r="K372" s="7">
        <f t="shared" si="27"/>
        <v>45.5</v>
      </c>
      <c r="L372" s="7">
        <f t="shared" si="28"/>
        <v>3.1850000000000005</v>
      </c>
      <c r="M372" s="20">
        <f t="shared" si="30"/>
        <v>48.69</v>
      </c>
      <c r="N372" s="20">
        <f t="shared" si="29"/>
        <v>430.7</v>
      </c>
    </row>
    <row r="373" spans="1:14" ht="24" customHeight="1" x14ac:dyDescent="0.4">
      <c r="A373" s="9">
        <v>369</v>
      </c>
      <c r="B373" s="3">
        <v>6020000369</v>
      </c>
      <c r="C373" s="2" t="s">
        <v>1052</v>
      </c>
      <c r="D373" s="4" t="s">
        <v>1053</v>
      </c>
      <c r="E373" s="4" t="s">
        <v>1054</v>
      </c>
      <c r="F373" s="2" t="s">
        <v>3449</v>
      </c>
      <c r="G373" s="6">
        <v>250.94</v>
      </c>
      <c r="H373" s="6">
        <f t="shared" si="26"/>
        <v>-16.416635514018679</v>
      </c>
      <c r="I373" s="139">
        <v>9</v>
      </c>
      <c r="J373" s="6">
        <v>3.5</v>
      </c>
      <c r="K373" s="7">
        <f t="shared" si="27"/>
        <v>31.5</v>
      </c>
      <c r="L373" s="7">
        <f t="shared" si="28"/>
        <v>2.2050000000000001</v>
      </c>
      <c r="M373" s="20">
        <f t="shared" si="30"/>
        <v>33.71</v>
      </c>
      <c r="N373" s="20">
        <f>SUM(G373+M373)</f>
        <v>284.64999999999998</v>
      </c>
    </row>
    <row r="374" spans="1:14" ht="24" customHeight="1" x14ac:dyDescent="0.4">
      <c r="A374" s="9">
        <v>370</v>
      </c>
      <c r="B374" s="3">
        <v>6020000370</v>
      </c>
      <c r="C374" s="2" t="s">
        <v>1055</v>
      </c>
      <c r="D374" s="4" t="s">
        <v>1056</v>
      </c>
      <c r="E374" s="4" t="s">
        <v>1057</v>
      </c>
      <c r="F374" s="2" t="s">
        <v>3449</v>
      </c>
      <c r="G374" s="6">
        <v>644.16</v>
      </c>
      <c r="H374" s="6">
        <f t="shared" si="26"/>
        <v>-42.141308411214936</v>
      </c>
      <c r="I374" s="139">
        <v>34</v>
      </c>
      <c r="J374" s="6">
        <v>3.5</v>
      </c>
      <c r="K374" s="7">
        <f t="shared" si="27"/>
        <v>119</v>
      </c>
      <c r="L374" s="7">
        <f t="shared" si="28"/>
        <v>8.33</v>
      </c>
      <c r="M374" s="20">
        <f t="shared" si="30"/>
        <v>127.33</v>
      </c>
      <c r="N374" s="20">
        <f t="shared" si="29"/>
        <v>771.49</v>
      </c>
    </row>
    <row r="375" spans="1:14" ht="24" customHeight="1" x14ac:dyDescent="0.4">
      <c r="A375" s="9">
        <v>371</v>
      </c>
      <c r="B375" s="3">
        <v>6020000371</v>
      </c>
      <c r="C375" s="2" t="s">
        <v>1058</v>
      </c>
      <c r="D375" s="4" t="s">
        <v>84</v>
      </c>
      <c r="E375" s="4" t="s">
        <v>1059</v>
      </c>
      <c r="F375" s="2" t="s">
        <v>3455</v>
      </c>
      <c r="G375" s="6">
        <v>41.2</v>
      </c>
      <c r="H375" s="6">
        <f t="shared" si="26"/>
        <v>-2.6953271028037378</v>
      </c>
      <c r="I375" s="139">
        <v>8</v>
      </c>
      <c r="J375" s="6">
        <v>3.5</v>
      </c>
      <c r="K375" s="7">
        <f t="shared" si="27"/>
        <v>28</v>
      </c>
      <c r="L375" s="7">
        <f t="shared" si="28"/>
        <v>1.9600000000000002</v>
      </c>
      <c r="M375" s="20">
        <f t="shared" si="30"/>
        <v>29.96</v>
      </c>
      <c r="N375" s="20">
        <f>SUM(G375+M375)</f>
        <v>71.16</v>
      </c>
    </row>
    <row r="376" spans="1:14" ht="24" customHeight="1" x14ac:dyDescent="0.4">
      <c r="A376" s="9">
        <v>372</v>
      </c>
      <c r="B376" s="3">
        <v>6020000372</v>
      </c>
      <c r="C376" s="2" t="s">
        <v>1060</v>
      </c>
      <c r="D376" s="4" t="s">
        <v>1061</v>
      </c>
      <c r="E376" s="4" t="s">
        <v>1062</v>
      </c>
      <c r="F376" s="2" t="s">
        <v>3455</v>
      </c>
      <c r="G376" s="6">
        <v>67.41</v>
      </c>
      <c r="H376" s="6">
        <f t="shared" si="26"/>
        <v>-4.4099999999999966</v>
      </c>
      <c r="I376" s="139">
        <v>17</v>
      </c>
      <c r="J376" s="6">
        <v>3.5</v>
      </c>
      <c r="K376" s="7">
        <f t="shared" si="27"/>
        <v>59.5</v>
      </c>
      <c r="L376" s="7">
        <f t="shared" si="28"/>
        <v>4.165</v>
      </c>
      <c r="M376" s="20">
        <f t="shared" si="30"/>
        <v>63.669999999999995</v>
      </c>
      <c r="N376" s="20">
        <f t="shared" si="29"/>
        <v>131.07999999999998</v>
      </c>
    </row>
    <row r="377" spans="1:14" ht="24" customHeight="1" x14ac:dyDescent="0.4">
      <c r="A377" s="9">
        <v>373</v>
      </c>
      <c r="B377" s="3">
        <v>6020000373</v>
      </c>
      <c r="C377" s="2" t="s">
        <v>1063</v>
      </c>
      <c r="D377" s="4" t="s">
        <v>1064</v>
      </c>
      <c r="E377" s="4" t="s">
        <v>1065</v>
      </c>
      <c r="F377" s="2" t="s">
        <v>3455</v>
      </c>
      <c r="G377" s="6">
        <v>33.71</v>
      </c>
      <c r="H377" s="6">
        <f t="shared" si="26"/>
        <v>-2.2053271028037393</v>
      </c>
      <c r="I377" s="139">
        <v>8</v>
      </c>
      <c r="J377" s="6">
        <v>3.5</v>
      </c>
      <c r="K377" s="7">
        <f t="shared" si="27"/>
        <v>28</v>
      </c>
      <c r="L377" s="7">
        <f t="shared" si="28"/>
        <v>1.9600000000000002</v>
      </c>
      <c r="M377" s="20">
        <f t="shared" si="30"/>
        <v>29.96</v>
      </c>
      <c r="N377" s="20">
        <f>SUM(G377+M377)</f>
        <v>63.67</v>
      </c>
    </row>
    <row r="378" spans="1:14" ht="24" customHeight="1" x14ac:dyDescent="0.4">
      <c r="A378" s="9">
        <v>374</v>
      </c>
      <c r="B378" s="3">
        <v>6020000374</v>
      </c>
      <c r="C378" s="2" t="s">
        <v>1066</v>
      </c>
      <c r="D378" s="4" t="s">
        <v>1067</v>
      </c>
      <c r="E378" s="4" t="s">
        <v>1068</v>
      </c>
      <c r="F378" s="2" t="s">
        <v>3449</v>
      </c>
      <c r="G378" s="6">
        <v>546.79</v>
      </c>
      <c r="H378" s="6">
        <f t="shared" si="26"/>
        <v>-35.771308411214932</v>
      </c>
      <c r="I378" s="139">
        <v>25</v>
      </c>
      <c r="J378" s="6">
        <v>3.5</v>
      </c>
      <c r="K378" s="7">
        <f t="shared" si="27"/>
        <v>87.5</v>
      </c>
      <c r="L378" s="7">
        <f t="shared" si="28"/>
        <v>6.1250000000000009</v>
      </c>
      <c r="M378" s="20">
        <f t="shared" si="30"/>
        <v>93.63000000000001</v>
      </c>
      <c r="N378" s="20">
        <f t="shared" si="29"/>
        <v>640.41999999999996</v>
      </c>
    </row>
    <row r="379" spans="1:14" ht="24" customHeight="1" x14ac:dyDescent="0.4">
      <c r="A379" s="9">
        <v>375</v>
      </c>
      <c r="B379" s="3">
        <v>6020000375</v>
      </c>
      <c r="C379" s="2" t="s">
        <v>1069</v>
      </c>
      <c r="D379" s="4" t="s">
        <v>1070</v>
      </c>
      <c r="E379" s="4" t="s">
        <v>1071</v>
      </c>
      <c r="F379" s="2" t="s">
        <v>18</v>
      </c>
      <c r="G379" s="6">
        <v>0</v>
      </c>
      <c r="H379" s="6">
        <f t="shared" si="26"/>
        <v>0</v>
      </c>
      <c r="I379" s="139">
        <v>9</v>
      </c>
      <c r="J379" s="6">
        <v>3.5</v>
      </c>
      <c r="K379" s="7">
        <f t="shared" si="27"/>
        <v>31.5</v>
      </c>
      <c r="L379" s="7">
        <f t="shared" si="28"/>
        <v>2.2050000000000001</v>
      </c>
      <c r="M379" s="20">
        <f t="shared" si="30"/>
        <v>33.71</v>
      </c>
      <c r="N379" s="20">
        <f>SUM(G379+M379)</f>
        <v>33.71</v>
      </c>
    </row>
    <row r="380" spans="1:14" ht="24" customHeight="1" x14ac:dyDescent="0.4">
      <c r="A380" s="9">
        <v>376</v>
      </c>
      <c r="B380" s="3">
        <v>6020000376</v>
      </c>
      <c r="C380" s="2" t="s">
        <v>1072</v>
      </c>
      <c r="D380" s="4" t="s">
        <v>1070</v>
      </c>
      <c r="E380" s="4" t="s">
        <v>1073</v>
      </c>
      <c r="F380" s="2" t="s">
        <v>3443</v>
      </c>
      <c r="G380" s="6">
        <v>37.47</v>
      </c>
      <c r="H380" s="6">
        <f t="shared" si="26"/>
        <v>-2.4513084112149528</v>
      </c>
      <c r="I380" s="139">
        <v>0</v>
      </c>
      <c r="J380" s="6">
        <v>3.5</v>
      </c>
      <c r="K380" s="7">
        <f t="shared" si="27"/>
        <v>0</v>
      </c>
      <c r="L380" s="7">
        <f t="shared" si="28"/>
        <v>0</v>
      </c>
      <c r="M380" s="20">
        <f t="shared" si="30"/>
        <v>0</v>
      </c>
      <c r="N380" s="20">
        <f t="shared" si="29"/>
        <v>37.47</v>
      </c>
    </row>
    <row r="381" spans="1:14" ht="24" customHeight="1" x14ac:dyDescent="0.4">
      <c r="A381" s="9">
        <v>377</v>
      </c>
      <c r="B381" s="3">
        <v>6020000377</v>
      </c>
      <c r="C381" s="2" t="s">
        <v>1074</v>
      </c>
      <c r="D381" s="4" t="s">
        <v>1070</v>
      </c>
      <c r="E381" s="4" t="s">
        <v>1075</v>
      </c>
      <c r="F381" s="2" t="s">
        <v>3449</v>
      </c>
      <c r="G381" s="6">
        <v>288.39</v>
      </c>
      <c r="H381" s="6">
        <f t="shared" si="26"/>
        <v>-18.866635514018697</v>
      </c>
      <c r="I381" s="139">
        <v>0</v>
      </c>
      <c r="J381" s="6">
        <v>3.5</v>
      </c>
      <c r="K381" s="7">
        <f t="shared" si="27"/>
        <v>0</v>
      </c>
      <c r="L381" s="7">
        <f t="shared" si="28"/>
        <v>0</v>
      </c>
      <c r="M381" s="20">
        <f t="shared" si="30"/>
        <v>0</v>
      </c>
      <c r="N381" s="20">
        <f>SUM(G381+M381)</f>
        <v>288.39</v>
      </c>
    </row>
    <row r="382" spans="1:14" ht="24" customHeight="1" x14ac:dyDescent="0.4">
      <c r="A382" s="9">
        <v>378</v>
      </c>
      <c r="B382" s="3">
        <v>6020000378</v>
      </c>
      <c r="C382" s="2" t="s">
        <v>1076</v>
      </c>
      <c r="D382" s="4" t="s">
        <v>1070</v>
      </c>
      <c r="E382" s="4" t="s">
        <v>1077</v>
      </c>
      <c r="F382" s="2" t="s">
        <v>3455</v>
      </c>
      <c r="G382" s="6">
        <v>3.75</v>
      </c>
      <c r="H382" s="6">
        <f t="shared" si="26"/>
        <v>-0.24532710280373848</v>
      </c>
      <c r="I382" s="139">
        <v>1</v>
      </c>
      <c r="J382" s="6">
        <v>3.5</v>
      </c>
      <c r="K382" s="7">
        <f t="shared" si="27"/>
        <v>3.5</v>
      </c>
      <c r="L382" s="7">
        <f t="shared" si="28"/>
        <v>0.24500000000000002</v>
      </c>
      <c r="M382" s="20">
        <f t="shared" si="30"/>
        <v>3.75</v>
      </c>
      <c r="N382" s="20">
        <f t="shared" si="29"/>
        <v>7.5</v>
      </c>
    </row>
    <row r="383" spans="1:14" ht="24" customHeight="1" x14ac:dyDescent="0.4">
      <c r="A383" s="9">
        <v>379</v>
      </c>
      <c r="B383" s="3">
        <v>6020000379</v>
      </c>
      <c r="C383" s="2" t="s">
        <v>1078</v>
      </c>
      <c r="D383" s="4" t="s">
        <v>1070</v>
      </c>
      <c r="E383" s="4" t="s">
        <v>1079</v>
      </c>
      <c r="F383" s="2" t="s">
        <v>18</v>
      </c>
      <c r="G383" s="6">
        <v>0</v>
      </c>
      <c r="H383" s="6">
        <f t="shared" si="26"/>
        <v>0</v>
      </c>
      <c r="I383" s="139">
        <v>2</v>
      </c>
      <c r="J383" s="6">
        <v>3.5</v>
      </c>
      <c r="K383" s="7">
        <f t="shared" si="27"/>
        <v>7</v>
      </c>
      <c r="L383" s="7">
        <f t="shared" si="28"/>
        <v>0.49000000000000005</v>
      </c>
      <c r="M383" s="20">
        <f t="shared" si="30"/>
        <v>7.49</v>
      </c>
      <c r="N383" s="20">
        <f>SUM(G383+M383)</f>
        <v>7.49</v>
      </c>
    </row>
    <row r="384" spans="1:14" ht="24" customHeight="1" x14ac:dyDescent="0.4">
      <c r="A384" s="9">
        <v>380</v>
      </c>
      <c r="B384" s="3">
        <v>6020000380</v>
      </c>
      <c r="C384" s="2" t="s">
        <v>1080</v>
      </c>
      <c r="D384" s="4" t="s">
        <v>1070</v>
      </c>
      <c r="E384" s="4" t="s">
        <v>1081</v>
      </c>
      <c r="F384" s="2" t="s">
        <v>3449</v>
      </c>
      <c r="G384" s="6">
        <v>63.68</v>
      </c>
      <c r="H384" s="6">
        <f t="shared" si="26"/>
        <v>-4.1659813084112116</v>
      </c>
      <c r="I384" s="139">
        <v>1</v>
      </c>
      <c r="J384" s="6">
        <v>3.5</v>
      </c>
      <c r="K384" s="7">
        <f t="shared" si="27"/>
        <v>3.5</v>
      </c>
      <c r="L384" s="7">
        <f t="shared" si="28"/>
        <v>0.24500000000000002</v>
      </c>
      <c r="M384" s="20">
        <f t="shared" si="30"/>
        <v>3.75</v>
      </c>
      <c r="N384" s="20">
        <f t="shared" si="29"/>
        <v>67.430000000000007</v>
      </c>
    </row>
    <row r="385" spans="1:14" ht="24" customHeight="1" x14ac:dyDescent="0.4">
      <c r="A385" s="9">
        <v>381</v>
      </c>
      <c r="B385" s="3">
        <v>6020000381</v>
      </c>
      <c r="C385" s="2" t="s">
        <v>1082</v>
      </c>
      <c r="D385" s="4" t="s">
        <v>1070</v>
      </c>
      <c r="E385" s="4" t="s">
        <v>1083</v>
      </c>
      <c r="F385" s="2" t="s">
        <v>18</v>
      </c>
      <c r="G385" s="6">
        <v>0</v>
      </c>
      <c r="H385" s="6">
        <f t="shared" si="26"/>
        <v>0</v>
      </c>
      <c r="I385" s="139">
        <v>30</v>
      </c>
      <c r="J385" s="6">
        <v>3.5</v>
      </c>
      <c r="K385" s="7">
        <f t="shared" si="27"/>
        <v>105</v>
      </c>
      <c r="L385" s="7">
        <f t="shared" si="28"/>
        <v>7.3500000000000005</v>
      </c>
      <c r="M385" s="20">
        <f t="shared" si="30"/>
        <v>112.35</v>
      </c>
      <c r="N385" s="20">
        <f>SUM(G385+M385)</f>
        <v>112.35</v>
      </c>
    </row>
    <row r="386" spans="1:14" ht="24" customHeight="1" x14ac:dyDescent="0.4">
      <c r="A386" s="9">
        <v>382</v>
      </c>
      <c r="B386" s="3">
        <v>6020000382</v>
      </c>
      <c r="C386" s="2" t="s">
        <v>1084</v>
      </c>
      <c r="D386" s="4" t="s">
        <v>1070</v>
      </c>
      <c r="E386" s="4" t="s">
        <v>1085</v>
      </c>
      <c r="F386" s="2" t="s">
        <v>18</v>
      </c>
      <c r="G386" s="6">
        <v>0</v>
      </c>
      <c r="H386" s="6">
        <f t="shared" si="26"/>
        <v>0</v>
      </c>
      <c r="I386" s="139">
        <v>7</v>
      </c>
      <c r="J386" s="6">
        <v>3.5</v>
      </c>
      <c r="K386" s="7">
        <f t="shared" si="27"/>
        <v>24.5</v>
      </c>
      <c r="L386" s="7">
        <f t="shared" si="28"/>
        <v>1.7150000000000001</v>
      </c>
      <c r="M386" s="20">
        <f t="shared" si="30"/>
        <v>26.220000000000002</v>
      </c>
      <c r="N386" s="20">
        <f t="shared" si="29"/>
        <v>26.220000000000002</v>
      </c>
    </row>
    <row r="387" spans="1:14" ht="24" customHeight="1" x14ac:dyDescent="0.4">
      <c r="A387" s="9">
        <v>383</v>
      </c>
      <c r="B387" s="3">
        <v>6020000383</v>
      </c>
      <c r="C387" s="2" t="s">
        <v>1086</v>
      </c>
      <c r="D387" s="4" t="s">
        <v>1087</v>
      </c>
      <c r="E387" s="4" t="s">
        <v>1088</v>
      </c>
      <c r="F387" s="2" t="s">
        <v>3449</v>
      </c>
      <c r="G387" s="6">
        <v>198.5</v>
      </c>
      <c r="H387" s="6">
        <f t="shared" si="26"/>
        <v>-12.985981308411226</v>
      </c>
      <c r="I387" s="139">
        <v>10</v>
      </c>
      <c r="J387" s="6">
        <v>3.5</v>
      </c>
      <c r="K387" s="7">
        <f t="shared" si="27"/>
        <v>35</v>
      </c>
      <c r="L387" s="7">
        <f t="shared" si="28"/>
        <v>2.4500000000000002</v>
      </c>
      <c r="M387" s="20">
        <f t="shared" si="30"/>
        <v>37.450000000000003</v>
      </c>
      <c r="N387" s="20">
        <f>SUM(G387+M387)</f>
        <v>235.95</v>
      </c>
    </row>
    <row r="388" spans="1:14" ht="24" customHeight="1" x14ac:dyDescent="0.4">
      <c r="A388" s="9">
        <v>384</v>
      </c>
      <c r="B388" s="3">
        <v>6020000384</v>
      </c>
      <c r="C388" s="2" t="s">
        <v>1089</v>
      </c>
      <c r="D388" s="4" t="s">
        <v>1090</v>
      </c>
      <c r="E388" s="4" t="s">
        <v>1091</v>
      </c>
      <c r="F388" s="2" t="s">
        <v>18</v>
      </c>
      <c r="G388" s="6">
        <v>0</v>
      </c>
      <c r="H388" s="6">
        <f t="shared" si="26"/>
        <v>0</v>
      </c>
      <c r="I388" s="139">
        <v>8</v>
      </c>
      <c r="J388" s="6">
        <v>3.5</v>
      </c>
      <c r="K388" s="7">
        <f t="shared" si="27"/>
        <v>28</v>
      </c>
      <c r="L388" s="7">
        <f t="shared" si="28"/>
        <v>1.9600000000000002</v>
      </c>
      <c r="M388" s="20">
        <f t="shared" si="30"/>
        <v>29.96</v>
      </c>
      <c r="N388" s="20">
        <f t="shared" si="29"/>
        <v>29.96</v>
      </c>
    </row>
    <row r="389" spans="1:14" ht="24" customHeight="1" x14ac:dyDescent="0.4">
      <c r="A389" s="9">
        <v>385</v>
      </c>
      <c r="B389" s="3">
        <v>6020000385</v>
      </c>
      <c r="C389" s="2" t="s">
        <v>1092</v>
      </c>
      <c r="D389" s="4" t="s">
        <v>1093</v>
      </c>
      <c r="E389" s="4" t="s">
        <v>1094</v>
      </c>
      <c r="F389" s="2" t="s">
        <v>3449</v>
      </c>
      <c r="G389" s="6">
        <v>2262</v>
      </c>
      <c r="H389" s="6">
        <f t="shared" si="26"/>
        <v>-147.98130841121474</v>
      </c>
      <c r="I389" s="139">
        <v>79</v>
      </c>
      <c r="J389" s="6">
        <v>3.5</v>
      </c>
      <c r="K389" s="7">
        <f t="shared" ref="K389:K452" si="31">SUM(I389*J389)</f>
        <v>276.5</v>
      </c>
      <c r="L389" s="7">
        <f t="shared" ref="L389:L452" si="32">SUM(K389*7%)</f>
        <v>19.355</v>
      </c>
      <c r="M389" s="20">
        <f t="shared" si="30"/>
        <v>295.86</v>
      </c>
      <c r="N389" s="20">
        <f>SUM(G389+M389)</f>
        <v>2557.86</v>
      </c>
    </row>
    <row r="390" spans="1:14" ht="24" customHeight="1" x14ac:dyDescent="0.4">
      <c r="A390" s="9">
        <v>386</v>
      </c>
      <c r="B390" s="3">
        <v>6020000386</v>
      </c>
      <c r="C390" s="2" t="s">
        <v>1095</v>
      </c>
      <c r="D390" s="4" t="s">
        <v>1096</v>
      </c>
      <c r="E390" s="4" t="s">
        <v>1097</v>
      </c>
      <c r="F390" s="2" t="s">
        <v>3449</v>
      </c>
      <c r="G390" s="6">
        <v>1217.1500000000001</v>
      </c>
      <c r="H390" s="6">
        <f t="shared" ref="H390:H453" si="33">G390*100/107-G390</f>
        <v>-79.626635514018744</v>
      </c>
      <c r="I390" s="139">
        <v>40</v>
      </c>
      <c r="J390" s="6">
        <v>3.5</v>
      </c>
      <c r="K390" s="7">
        <f t="shared" si="31"/>
        <v>140</v>
      </c>
      <c r="L390" s="7">
        <f t="shared" si="32"/>
        <v>9.8000000000000007</v>
      </c>
      <c r="M390" s="20">
        <f t="shared" si="30"/>
        <v>149.80000000000001</v>
      </c>
      <c r="N390" s="20">
        <f t="shared" ref="N390:N452" si="34">SUM(G390+M390)</f>
        <v>1366.95</v>
      </c>
    </row>
    <row r="391" spans="1:14" ht="24" customHeight="1" x14ac:dyDescent="0.4">
      <c r="A391" s="9">
        <v>387</v>
      </c>
      <c r="B391" s="3">
        <v>6020000387</v>
      </c>
      <c r="C391" s="2" t="s">
        <v>1098</v>
      </c>
      <c r="D391" s="4" t="s">
        <v>1099</v>
      </c>
      <c r="E391" s="4" t="s">
        <v>1100</v>
      </c>
      <c r="F391" s="2" t="s">
        <v>3449</v>
      </c>
      <c r="G391" s="6">
        <v>1265.8399999999999</v>
      </c>
      <c r="H391" s="6">
        <f t="shared" si="33"/>
        <v>-82.811962616822484</v>
      </c>
      <c r="I391" s="139">
        <v>9</v>
      </c>
      <c r="J391" s="6">
        <v>3.5</v>
      </c>
      <c r="K391" s="7">
        <f t="shared" si="31"/>
        <v>31.5</v>
      </c>
      <c r="L391" s="7">
        <f t="shared" si="32"/>
        <v>2.2050000000000001</v>
      </c>
      <c r="M391" s="20">
        <f t="shared" ref="M391:M454" si="35">ROUNDUP(K391+L391,2)</f>
        <v>33.71</v>
      </c>
      <c r="N391" s="20">
        <f>SUM(G391+M391)</f>
        <v>1299.55</v>
      </c>
    </row>
    <row r="392" spans="1:14" ht="24" customHeight="1" x14ac:dyDescent="0.4">
      <c r="A392" s="9">
        <v>388</v>
      </c>
      <c r="B392" s="3">
        <v>6020000388</v>
      </c>
      <c r="C392" s="2" t="s">
        <v>1101</v>
      </c>
      <c r="D392" s="4" t="s">
        <v>1102</v>
      </c>
      <c r="E392" s="4" t="s">
        <v>1103</v>
      </c>
      <c r="F392" s="2" t="s">
        <v>3449</v>
      </c>
      <c r="G392" s="6">
        <v>471.88</v>
      </c>
      <c r="H392" s="6">
        <f t="shared" si="33"/>
        <v>-30.87065420560748</v>
      </c>
      <c r="I392" s="139">
        <v>18</v>
      </c>
      <c r="J392" s="6">
        <v>3.5</v>
      </c>
      <c r="K392" s="7">
        <f t="shared" si="31"/>
        <v>63</v>
      </c>
      <c r="L392" s="7">
        <f t="shared" si="32"/>
        <v>4.41</v>
      </c>
      <c r="M392" s="20">
        <f t="shared" si="35"/>
        <v>67.41</v>
      </c>
      <c r="N392" s="20">
        <f t="shared" si="34"/>
        <v>539.29</v>
      </c>
    </row>
    <row r="393" spans="1:14" ht="24" customHeight="1" x14ac:dyDescent="0.4">
      <c r="A393" s="9">
        <v>389</v>
      </c>
      <c r="B393" s="3">
        <v>6020000389</v>
      </c>
      <c r="C393" s="2" t="s">
        <v>1104</v>
      </c>
      <c r="D393" s="4" t="s">
        <v>1093</v>
      </c>
      <c r="E393" s="4" t="s">
        <v>1105</v>
      </c>
      <c r="F393" s="2" t="s">
        <v>3449</v>
      </c>
      <c r="G393" s="6">
        <v>254.68</v>
      </c>
      <c r="H393" s="6">
        <f t="shared" si="33"/>
        <v>-16.661308411214947</v>
      </c>
      <c r="I393" s="139">
        <v>6</v>
      </c>
      <c r="J393" s="6">
        <v>3.5</v>
      </c>
      <c r="K393" s="7">
        <f t="shared" si="31"/>
        <v>21</v>
      </c>
      <c r="L393" s="7">
        <f t="shared" si="32"/>
        <v>1.4700000000000002</v>
      </c>
      <c r="M393" s="20">
        <f t="shared" si="35"/>
        <v>22.47</v>
      </c>
      <c r="N393" s="20">
        <f>SUM(G393+M393)</f>
        <v>277.14999999999998</v>
      </c>
    </row>
    <row r="394" spans="1:14" ht="24" customHeight="1" x14ac:dyDescent="0.4">
      <c r="A394" s="9">
        <v>390</v>
      </c>
      <c r="B394" s="3">
        <v>6020000390</v>
      </c>
      <c r="C394" s="2" t="s">
        <v>1106</v>
      </c>
      <c r="D394" s="4" t="s">
        <v>1107</v>
      </c>
      <c r="E394" s="4" t="s">
        <v>1108</v>
      </c>
      <c r="F394" s="2" t="s">
        <v>18</v>
      </c>
      <c r="G394" s="6">
        <v>0</v>
      </c>
      <c r="H394" s="6">
        <f t="shared" si="33"/>
        <v>0</v>
      </c>
      <c r="I394" s="139">
        <v>27</v>
      </c>
      <c r="J394" s="6">
        <v>3.5</v>
      </c>
      <c r="K394" s="7">
        <f t="shared" si="31"/>
        <v>94.5</v>
      </c>
      <c r="L394" s="7">
        <f t="shared" si="32"/>
        <v>6.6150000000000002</v>
      </c>
      <c r="M394" s="20">
        <f t="shared" si="35"/>
        <v>101.12</v>
      </c>
      <c r="N394" s="20">
        <f t="shared" si="34"/>
        <v>101.12</v>
      </c>
    </row>
    <row r="395" spans="1:14" ht="24" customHeight="1" x14ac:dyDescent="0.4">
      <c r="A395" s="9">
        <v>391</v>
      </c>
      <c r="B395" s="3">
        <v>6020000391</v>
      </c>
      <c r="C395" s="2" t="s">
        <v>1109</v>
      </c>
      <c r="D395" s="4" t="s">
        <v>1110</v>
      </c>
      <c r="E395" s="4" t="s">
        <v>1111</v>
      </c>
      <c r="F395" s="2" t="s">
        <v>3458</v>
      </c>
      <c r="G395" s="6">
        <v>340.8</v>
      </c>
      <c r="H395" s="6">
        <f t="shared" si="33"/>
        <v>-22.295327102803753</v>
      </c>
      <c r="I395" s="139">
        <v>46</v>
      </c>
      <c r="J395" s="6">
        <v>3.5</v>
      </c>
      <c r="K395" s="7">
        <f t="shared" si="31"/>
        <v>161</v>
      </c>
      <c r="L395" s="7">
        <f t="shared" si="32"/>
        <v>11.270000000000001</v>
      </c>
      <c r="M395" s="20">
        <f t="shared" si="35"/>
        <v>172.27</v>
      </c>
      <c r="N395" s="20">
        <f>SUM(G395+M395)</f>
        <v>513.07000000000005</v>
      </c>
    </row>
    <row r="396" spans="1:14" ht="24" customHeight="1" x14ac:dyDescent="0.4">
      <c r="A396" s="9">
        <v>392</v>
      </c>
      <c r="B396" s="3">
        <v>6020000392</v>
      </c>
      <c r="C396" s="2" t="s">
        <v>1112</v>
      </c>
      <c r="D396" s="4" t="s">
        <v>1113</v>
      </c>
      <c r="E396" s="4" t="s">
        <v>3447</v>
      </c>
      <c r="F396" s="2" t="s">
        <v>18</v>
      </c>
      <c r="G396" s="6">
        <v>0</v>
      </c>
      <c r="H396" s="6">
        <f t="shared" si="33"/>
        <v>0</v>
      </c>
      <c r="I396" s="139">
        <v>11</v>
      </c>
      <c r="J396" s="6">
        <v>3.5</v>
      </c>
      <c r="K396" s="7">
        <f t="shared" si="31"/>
        <v>38.5</v>
      </c>
      <c r="L396" s="7">
        <f t="shared" si="32"/>
        <v>2.6950000000000003</v>
      </c>
      <c r="M396" s="20">
        <f t="shared" si="35"/>
        <v>41.199999999999996</v>
      </c>
      <c r="N396" s="20">
        <f t="shared" si="34"/>
        <v>41.199999999999996</v>
      </c>
    </row>
    <row r="397" spans="1:14" ht="24" customHeight="1" x14ac:dyDescent="0.4">
      <c r="A397" s="9">
        <v>393</v>
      </c>
      <c r="B397" s="3">
        <v>6020000393</v>
      </c>
      <c r="C397" s="2" t="s">
        <v>1114</v>
      </c>
      <c r="D397" s="4" t="s">
        <v>1115</v>
      </c>
      <c r="E397" s="4" t="s">
        <v>1116</v>
      </c>
      <c r="F397" s="2" t="s">
        <v>18</v>
      </c>
      <c r="G397" s="6">
        <v>0</v>
      </c>
      <c r="H397" s="6">
        <f t="shared" si="33"/>
        <v>0</v>
      </c>
      <c r="I397" s="139">
        <v>32</v>
      </c>
      <c r="J397" s="6">
        <v>3.5</v>
      </c>
      <c r="K397" s="7">
        <f t="shared" si="31"/>
        <v>112</v>
      </c>
      <c r="L397" s="7">
        <f t="shared" si="32"/>
        <v>7.8400000000000007</v>
      </c>
      <c r="M397" s="20">
        <f t="shared" si="35"/>
        <v>119.84</v>
      </c>
      <c r="N397" s="20">
        <f>SUM(G397+M397)</f>
        <v>119.84</v>
      </c>
    </row>
    <row r="398" spans="1:14" ht="24" customHeight="1" x14ac:dyDescent="0.4">
      <c r="A398" s="9">
        <v>394</v>
      </c>
      <c r="B398" s="3">
        <v>6020000394</v>
      </c>
      <c r="C398" s="2" t="s">
        <v>1117</v>
      </c>
      <c r="D398" s="4" t="s">
        <v>1118</v>
      </c>
      <c r="E398" s="4" t="s">
        <v>1119</v>
      </c>
      <c r="F398" s="2" t="s">
        <v>18</v>
      </c>
      <c r="G398" s="6">
        <v>0</v>
      </c>
      <c r="H398" s="6">
        <f t="shared" si="33"/>
        <v>0</v>
      </c>
      <c r="I398" s="139">
        <v>13</v>
      </c>
      <c r="J398" s="6">
        <v>3.5</v>
      </c>
      <c r="K398" s="7">
        <f t="shared" si="31"/>
        <v>45.5</v>
      </c>
      <c r="L398" s="7">
        <f t="shared" si="32"/>
        <v>3.1850000000000005</v>
      </c>
      <c r="M398" s="20">
        <f t="shared" si="35"/>
        <v>48.69</v>
      </c>
      <c r="N398" s="20">
        <f t="shared" si="34"/>
        <v>48.69</v>
      </c>
    </row>
    <row r="399" spans="1:14" ht="24" customHeight="1" x14ac:dyDescent="0.4">
      <c r="A399" s="9">
        <v>395</v>
      </c>
      <c r="B399" s="3">
        <v>6020000395</v>
      </c>
      <c r="C399" s="2" t="s">
        <v>1120</v>
      </c>
      <c r="D399" s="4" t="s">
        <v>1121</v>
      </c>
      <c r="E399" s="4" t="s">
        <v>1122</v>
      </c>
      <c r="F399" s="2" t="s">
        <v>18</v>
      </c>
      <c r="G399" s="6">
        <v>0</v>
      </c>
      <c r="H399" s="6">
        <f t="shared" si="33"/>
        <v>0</v>
      </c>
      <c r="I399" s="139">
        <v>61</v>
      </c>
      <c r="J399" s="6">
        <v>3.5</v>
      </c>
      <c r="K399" s="7">
        <f t="shared" si="31"/>
        <v>213.5</v>
      </c>
      <c r="L399" s="7">
        <f t="shared" si="32"/>
        <v>14.945000000000002</v>
      </c>
      <c r="M399" s="20">
        <f t="shared" si="35"/>
        <v>228.45</v>
      </c>
      <c r="N399" s="20">
        <f>SUM(G399+M399)</f>
        <v>228.45</v>
      </c>
    </row>
    <row r="400" spans="1:14" ht="24" customHeight="1" x14ac:dyDescent="0.4">
      <c r="A400" s="9">
        <v>396</v>
      </c>
      <c r="B400" s="3">
        <v>6020000396</v>
      </c>
      <c r="C400" s="2" t="s">
        <v>1123</v>
      </c>
      <c r="D400" s="4" t="s">
        <v>1124</v>
      </c>
      <c r="E400" s="4" t="s">
        <v>1125</v>
      </c>
      <c r="F400" s="2" t="s">
        <v>18</v>
      </c>
      <c r="G400" s="6">
        <v>0</v>
      </c>
      <c r="H400" s="6">
        <f t="shared" si="33"/>
        <v>0</v>
      </c>
      <c r="I400" s="139">
        <v>10</v>
      </c>
      <c r="J400" s="6">
        <v>3.5</v>
      </c>
      <c r="K400" s="7">
        <f t="shared" si="31"/>
        <v>35</v>
      </c>
      <c r="L400" s="7">
        <f t="shared" si="32"/>
        <v>2.4500000000000002</v>
      </c>
      <c r="M400" s="20">
        <f t="shared" si="35"/>
        <v>37.450000000000003</v>
      </c>
      <c r="N400" s="20">
        <f t="shared" si="34"/>
        <v>37.450000000000003</v>
      </c>
    </row>
    <row r="401" spans="1:14" ht="24" customHeight="1" x14ac:dyDescent="0.4">
      <c r="A401" s="9">
        <v>397</v>
      </c>
      <c r="B401" s="3">
        <v>6020000397</v>
      </c>
      <c r="C401" s="2" t="s">
        <v>1126</v>
      </c>
      <c r="D401" s="4" t="s">
        <v>1124</v>
      </c>
      <c r="E401" s="4" t="s">
        <v>1127</v>
      </c>
      <c r="F401" s="2" t="s">
        <v>18</v>
      </c>
      <c r="G401" s="6">
        <v>0</v>
      </c>
      <c r="H401" s="6">
        <f t="shared" si="33"/>
        <v>0</v>
      </c>
      <c r="I401" s="139">
        <v>13</v>
      </c>
      <c r="J401" s="6">
        <v>3.5</v>
      </c>
      <c r="K401" s="7">
        <f t="shared" si="31"/>
        <v>45.5</v>
      </c>
      <c r="L401" s="7">
        <f t="shared" si="32"/>
        <v>3.1850000000000005</v>
      </c>
      <c r="M401" s="20">
        <f t="shared" si="35"/>
        <v>48.69</v>
      </c>
      <c r="N401" s="20">
        <f>SUM(G401+M401)</f>
        <v>48.69</v>
      </c>
    </row>
    <row r="402" spans="1:14" ht="24" customHeight="1" x14ac:dyDescent="0.4">
      <c r="A402" s="9">
        <v>398</v>
      </c>
      <c r="B402" s="3">
        <v>6020000398</v>
      </c>
      <c r="C402" s="2" t="s">
        <v>1128</v>
      </c>
      <c r="D402" s="4" t="s">
        <v>1124</v>
      </c>
      <c r="E402" s="4" t="s">
        <v>1129</v>
      </c>
      <c r="F402" s="2" t="s">
        <v>18</v>
      </c>
      <c r="G402" s="6">
        <v>0</v>
      </c>
      <c r="H402" s="6">
        <f t="shared" si="33"/>
        <v>0</v>
      </c>
      <c r="I402" s="139">
        <v>9</v>
      </c>
      <c r="J402" s="6">
        <v>3.5</v>
      </c>
      <c r="K402" s="7">
        <f t="shared" si="31"/>
        <v>31.5</v>
      </c>
      <c r="L402" s="7">
        <f t="shared" si="32"/>
        <v>2.2050000000000001</v>
      </c>
      <c r="M402" s="20">
        <f t="shared" si="35"/>
        <v>33.71</v>
      </c>
      <c r="N402" s="20">
        <f t="shared" si="34"/>
        <v>33.71</v>
      </c>
    </row>
    <row r="403" spans="1:14" ht="24" customHeight="1" x14ac:dyDescent="0.4">
      <c r="A403" s="9">
        <v>399</v>
      </c>
      <c r="B403" s="3">
        <v>6020000399</v>
      </c>
      <c r="C403" s="2" t="s">
        <v>1130</v>
      </c>
      <c r="D403" s="4" t="s">
        <v>1124</v>
      </c>
      <c r="E403" s="4" t="s">
        <v>1131</v>
      </c>
      <c r="F403" s="2" t="s">
        <v>18</v>
      </c>
      <c r="G403" s="6">
        <v>0</v>
      </c>
      <c r="H403" s="6">
        <f t="shared" si="33"/>
        <v>0</v>
      </c>
      <c r="I403" s="139">
        <v>15</v>
      </c>
      <c r="J403" s="6">
        <v>3.5</v>
      </c>
      <c r="K403" s="7">
        <f t="shared" si="31"/>
        <v>52.5</v>
      </c>
      <c r="L403" s="7">
        <f t="shared" si="32"/>
        <v>3.6750000000000003</v>
      </c>
      <c r="M403" s="20">
        <f t="shared" si="35"/>
        <v>56.18</v>
      </c>
      <c r="N403" s="20">
        <f>SUM(G403+M403)</f>
        <v>56.18</v>
      </c>
    </row>
    <row r="404" spans="1:14" ht="24" customHeight="1" x14ac:dyDescent="0.4">
      <c r="A404" s="9">
        <v>400</v>
      </c>
      <c r="B404" s="3">
        <v>6020000400</v>
      </c>
      <c r="C404" s="2" t="s">
        <v>1132</v>
      </c>
      <c r="D404" s="4" t="s">
        <v>1124</v>
      </c>
      <c r="E404" s="4" t="s">
        <v>1133</v>
      </c>
      <c r="F404" s="2" t="s">
        <v>18</v>
      </c>
      <c r="G404" s="6">
        <v>0</v>
      </c>
      <c r="H404" s="6">
        <f t="shared" si="33"/>
        <v>0</v>
      </c>
      <c r="I404" s="139">
        <v>9</v>
      </c>
      <c r="J404" s="6">
        <v>3.5</v>
      </c>
      <c r="K404" s="7">
        <f t="shared" si="31"/>
        <v>31.5</v>
      </c>
      <c r="L404" s="7">
        <f t="shared" si="32"/>
        <v>2.2050000000000001</v>
      </c>
      <c r="M404" s="20">
        <f t="shared" si="35"/>
        <v>33.71</v>
      </c>
      <c r="N404" s="20">
        <f t="shared" si="34"/>
        <v>33.71</v>
      </c>
    </row>
    <row r="405" spans="1:14" ht="24" customHeight="1" x14ac:dyDescent="0.4">
      <c r="A405" s="9">
        <v>401</v>
      </c>
      <c r="B405" s="3">
        <v>6020000401</v>
      </c>
      <c r="C405" s="2" t="s">
        <v>1134</v>
      </c>
      <c r="D405" s="4" t="s">
        <v>1135</v>
      </c>
      <c r="E405" s="4" t="s">
        <v>1136</v>
      </c>
      <c r="F405" s="2" t="s">
        <v>18</v>
      </c>
      <c r="G405" s="6">
        <v>0</v>
      </c>
      <c r="H405" s="6">
        <f t="shared" si="33"/>
        <v>0</v>
      </c>
      <c r="I405" s="139">
        <v>6</v>
      </c>
      <c r="J405" s="6">
        <v>3.5</v>
      </c>
      <c r="K405" s="7">
        <f t="shared" si="31"/>
        <v>21</v>
      </c>
      <c r="L405" s="7">
        <f t="shared" si="32"/>
        <v>1.4700000000000002</v>
      </c>
      <c r="M405" s="20">
        <f t="shared" si="35"/>
        <v>22.47</v>
      </c>
      <c r="N405" s="20">
        <f>SUM(G405+M405)</f>
        <v>22.47</v>
      </c>
    </row>
    <row r="406" spans="1:14" ht="24" customHeight="1" x14ac:dyDescent="0.4">
      <c r="A406" s="9">
        <v>402</v>
      </c>
      <c r="B406" s="3">
        <v>6020000402</v>
      </c>
      <c r="C406" s="2" t="s">
        <v>1137</v>
      </c>
      <c r="D406" s="4" t="s">
        <v>1138</v>
      </c>
      <c r="E406" s="4" t="s">
        <v>1139</v>
      </c>
      <c r="F406" s="2" t="s">
        <v>18</v>
      </c>
      <c r="G406" s="6">
        <v>0</v>
      </c>
      <c r="H406" s="6">
        <f t="shared" si="33"/>
        <v>0</v>
      </c>
      <c r="I406" s="139">
        <v>5</v>
      </c>
      <c r="J406" s="6">
        <v>3.5</v>
      </c>
      <c r="K406" s="7">
        <f t="shared" si="31"/>
        <v>17.5</v>
      </c>
      <c r="L406" s="7">
        <f t="shared" si="32"/>
        <v>1.2250000000000001</v>
      </c>
      <c r="M406" s="20">
        <f t="shared" si="35"/>
        <v>18.73</v>
      </c>
      <c r="N406" s="20">
        <f t="shared" si="34"/>
        <v>18.73</v>
      </c>
    </row>
    <row r="407" spans="1:14" ht="24" customHeight="1" x14ac:dyDescent="0.4">
      <c r="A407" s="9">
        <v>403</v>
      </c>
      <c r="B407" s="3">
        <v>6020000403</v>
      </c>
      <c r="C407" s="2" t="s">
        <v>1140</v>
      </c>
      <c r="D407" s="4" t="s">
        <v>1124</v>
      </c>
      <c r="E407" s="4" t="s">
        <v>1141</v>
      </c>
      <c r="F407" s="2" t="s">
        <v>3449</v>
      </c>
      <c r="G407" s="6">
        <v>464.39</v>
      </c>
      <c r="H407" s="6">
        <f t="shared" si="33"/>
        <v>-30.38065420560747</v>
      </c>
      <c r="I407" s="139">
        <v>15</v>
      </c>
      <c r="J407" s="6">
        <v>3.5</v>
      </c>
      <c r="K407" s="7">
        <f t="shared" si="31"/>
        <v>52.5</v>
      </c>
      <c r="L407" s="7">
        <f t="shared" si="32"/>
        <v>3.6750000000000003</v>
      </c>
      <c r="M407" s="20">
        <f t="shared" si="35"/>
        <v>56.18</v>
      </c>
      <c r="N407" s="20">
        <f>SUM(G407+M407)</f>
        <v>520.56999999999994</v>
      </c>
    </row>
    <row r="408" spans="1:14" ht="24" customHeight="1" x14ac:dyDescent="0.4">
      <c r="A408" s="9">
        <v>404</v>
      </c>
      <c r="B408" s="3">
        <v>6020000404</v>
      </c>
      <c r="C408" s="2" t="s">
        <v>1142</v>
      </c>
      <c r="D408" s="4" t="s">
        <v>1143</v>
      </c>
      <c r="E408" s="4" t="s">
        <v>1144</v>
      </c>
      <c r="F408" s="2" t="s">
        <v>18</v>
      </c>
      <c r="G408" s="6">
        <v>0</v>
      </c>
      <c r="H408" s="6">
        <f t="shared" si="33"/>
        <v>0</v>
      </c>
      <c r="I408" s="139">
        <v>30</v>
      </c>
      <c r="J408" s="6">
        <v>3.5</v>
      </c>
      <c r="K408" s="7">
        <f t="shared" si="31"/>
        <v>105</v>
      </c>
      <c r="L408" s="7">
        <f t="shared" si="32"/>
        <v>7.3500000000000005</v>
      </c>
      <c r="M408" s="20">
        <f t="shared" si="35"/>
        <v>112.35</v>
      </c>
      <c r="N408" s="20">
        <f t="shared" si="34"/>
        <v>112.35</v>
      </c>
    </row>
    <row r="409" spans="1:14" ht="24" customHeight="1" x14ac:dyDescent="0.4">
      <c r="A409" s="9">
        <v>405</v>
      </c>
      <c r="B409" s="3">
        <v>6020000405</v>
      </c>
      <c r="C409" s="2" t="s">
        <v>1145</v>
      </c>
      <c r="D409" s="4" t="s">
        <v>1146</v>
      </c>
      <c r="E409" s="4" t="s">
        <v>1147</v>
      </c>
      <c r="F409" s="2" t="s">
        <v>18</v>
      </c>
      <c r="G409" s="6">
        <v>0</v>
      </c>
      <c r="H409" s="6">
        <f t="shared" si="33"/>
        <v>0</v>
      </c>
      <c r="I409" s="139">
        <v>22</v>
      </c>
      <c r="J409" s="6">
        <v>3.5</v>
      </c>
      <c r="K409" s="7">
        <f t="shared" si="31"/>
        <v>77</v>
      </c>
      <c r="L409" s="7">
        <f t="shared" si="32"/>
        <v>5.3900000000000006</v>
      </c>
      <c r="M409" s="20">
        <f t="shared" si="35"/>
        <v>82.39</v>
      </c>
      <c r="N409" s="20">
        <f>SUM(G409+M409)</f>
        <v>82.39</v>
      </c>
    </row>
    <row r="410" spans="1:14" ht="24" customHeight="1" x14ac:dyDescent="0.4">
      <c r="A410" s="9">
        <v>406</v>
      </c>
      <c r="B410" s="3">
        <v>6020000406</v>
      </c>
      <c r="C410" s="2" t="s">
        <v>1148</v>
      </c>
      <c r="D410" s="4" t="s">
        <v>1149</v>
      </c>
      <c r="E410" s="4" t="s">
        <v>1150</v>
      </c>
      <c r="F410" s="2" t="s">
        <v>3455</v>
      </c>
      <c r="G410" s="6">
        <v>22.47</v>
      </c>
      <c r="H410" s="6">
        <f t="shared" si="33"/>
        <v>-1.4699999999999989</v>
      </c>
      <c r="I410" s="139">
        <v>8</v>
      </c>
      <c r="J410" s="6">
        <v>3.5</v>
      </c>
      <c r="K410" s="7">
        <f t="shared" si="31"/>
        <v>28</v>
      </c>
      <c r="L410" s="7">
        <f t="shared" si="32"/>
        <v>1.9600000000000002</v>
      </c>
      <c r="M410" s="20">
        <f t="shared" si="35"/>
        <v>29.96</v>
      </c>
      <c r="N410" s="20">
        <f t="shared" si="34"/>
        <v>52.43</v>
      </c>
    </row>
    <row r="411" spans="1:14" ht="24" customHeight="1" x14ac:dyDescent="0.4">
      <c r="A411" s="9">
        <v>407</v>
      </c>
      <c r="B411" s="3">
        <v>6020000407</v>
      </c>
      <c r="C411" s="2" t="s">
        <v>1151</v>
      </c>
      <c r="D411" s="4" t="s">
        <v>1152</v>
      </c>
      <c r="E411" s="4" t="s">
        <v>1153</v>
      </c>
      <c r="F411" s="2" t="s">
        <v>3455</v>
      </c>
      <c r="G411" s="6">
        <v>33.71</v>
      </c>
      <c r="H411" s="6">
        <f t="shared" si="33"/>
        <v>-2.2053271028037393</v>
      </c>
      <c r="I411" s="139">
        <v>6</v>
      </c>
      <c r="J411" s="6">
        <v>3.5</v>
      </c>
      <c r="K411" s="7">
        <f t="shared" si="31"/>
        <v>21</v>
      </c>
      <c r="L411" s="7">
        <f t="shared" si="32"/>
        <v>1.4700000000000002</v>
      </c>
      <c r="M411" s="20">
        <f t="shared" si="35"/>
        <v>22.47</v>
      </c>
      <c r="N411" s="20">
        <f>SUM(G411+M411)</f>
        <v>56.18</v>
      </c>
    </row>
    <row r="412" spans="1:14" ht="24" customHeight="1" x14ac:dyDescent="0.4">
      <c r="A412" s="9">
        <v>408</v>
      </c>
      <c r="B412" s="3">
        <v>6020000408</v>
      </c>
      <c r="C412" s="2" t="s">
        <v>1154</v>
      </c>
      <c r="D412" s="4" t="s">
        <v>1155</v>
      </c>
      <c r="E412" s="4" t="s">
        <v>1156</v>
      </c>
      <c r="F412" s="2" t="s">
        <v>3455</v>
      </c>
      <c r="G412" s="6">
        <v>168.53</v>
      </c>
      <c r="H412" s="6">
        <f t="shared" si="33"/>
        <v>-11.025327102803743</v>
      </c>
      <c r="I412" s="139">
        <v>45</v>
      </c>
      <c r="J412" s="6">
        <v>3.5</v>
      </c>
      <c r="K412" s="7">
        <f t="shared" si="31"/>
        <v>157.5</v>
      </c>
      <c r="L412" s="7">
        <f t="shared" si="32"/>
        <v>11.025</v>
      </c>
      <c r="M412" s="20">
        <f t="shared" si="35"/>
        <v>168.53</v>
      </c>
      <c r="N412" s="20">
        <f t="shared" si="34"/>
        <v>337.06</v>
      </c>
    </row>
    <row r="413" spans="1:14" ht="24" customHeight="1" x14ac:dyDescent="0.4">
      <c r="A413" s="9">
        <v>409</v>
      </c>
      <c r="B413" s="3">
        <v>6020000409</v>
      </c>
      <c r="C413" s="2" t="s">
        <v>1157</v>
      </c>
      <c r="D413" s="4" t="s">
        <v>1158</v>
      </c>
      <c r="E413" s="4" t="s">
        <v>1159</v>
      </c>
      <c r="F413" s="2" t="s">
        <v>3450</v>
      </c>
      <c r="G413" s="6">
        <v>367.01</v>
      </c>
      <c r="H413" s="6">
        <f t="shared" si="33"/>
        <v>-24.009999999999991</v>
      </c>
      <c r="I413" s="139">
        <v>36</v>
      </c>
      <c r="J413" s="6">
        <v>3.5</v>
      </c>
      <c r="K413" s="7">
        <f t="shared" si="31"/>
        <v>126</v>
      </c>
      <c r="L413" s="7">
        <f t="shared" si="32"/>
        <v>8.82</v>
      </c>
      <c r="M413" s="20">
        <f t="shared" si="35"/>
        <v>134.82</v>
      </c>
      <c r="N413" s="20">
        <f>SUM(G413+M413)</f>
        <v>501.83</v>
      </c>
    </row>
    <row r="414" spans="1:14" ht="24" customHeight="1" x14ac:dyDescent="0.4">
      <c r="A414" s="9">
        <v>410</v>
      </c>
      <c r="B414" s="3">
        <v>6020000410</v>
      </c>
      <c r="C414" s="2" t="s">
        <v>1160</v>
      </c>
      <c r="D414" s="4" t="s">
        <v>1161</v>
      </c>
      <c r="E414" s="4" t="s">
        <v>1162</v>
      </c>
      <c r="F414" s="2" t="s">
        <v>3449</v>
      </c>
      <c r="G414" s="6">
        <v>1898.72</v>
      </c>
      <c r="H414" s="6">
        <f t="shared" si="33"/>
        <v>-124.21532710280371</v>
      </c>
      <c r="I414" s="139">
        <v>54</v>
      </c>
      <c r="J414" s="6">
        <v>3.5</v>
      </c>
      <c r="K414" s="7">
        <f t="shared" si="31"/>
        <v>189</v>
      </c>
      <c r="L414" s="7">
        <f t="shared" si="32"/>
        <v>13.23</v>
      </c>
      <c r="M414" s="20">
        <f t="shared" si="35"/>
        <v>202.23</v>
      </c>
      <c r="N414" s="20">
        <f t="shared" si="34"/>
        <v>2100.9499999999998</v>
      </c>
    </row>
    <row r="415" spans="1:14" ht="24" customHeight="1" x14ac:dyDescent="0.4">
      <c r="A415" s="9">
        <v>411</v>
      </c>
      <c r="B415" s="3">
        <v>6020000411</v>
      </c>
      <c r="C415" s="2" t="s">
        <v>1163</v>
      </c>
      <c r="D415" s="4" t="s">
        <v>1164</v>
      </c>
      <c r="E415" s="4" t="s">
        <v>1165</v>
      </c>
      <c r="F415" s="2" t="s">
        <v>3468</v>
      </c>
      <c r="G415" s="6">
        <v>183.52</v>
      </c>
      <c r="H415" s="6">
        <f t="shared" si="33"/>
        <v>-12.005981308411236</v>
      </c>
      <c r="I415" s="139">
        <v>18</v>
      </c>
      <c r="J415" s="6">
        <v>3.5</v>
      </c>
      <c r="K415" s="7">
        <f t="shared" si="31"/>
        <v>63</v>
      </c>
      <c r="L415" s="7">
        <f t="shared" si="32"/>
        <v>4.41</v>
      </c>
      <c r="M415" s="20">
        <f t="shared" si="35"/>
        <v>67.41</v>
      </c>
      <c r="N415" s="20">
        <f>SUM(G415+M415)</f>
        <v>250.93</v>
      </c>
    </row>
    <row r="416" spans="1:14" ht="24" customHeight="1" x14ac:dyDescent="0.4">
      <c r="A416" s="9">
        <v>412</v>
      </c>
      <c r="B416" s="3">
        <v>6020000412</v>
      </c>
      <c r="C416" s="2" t="s">
        <v>1166</v>
      </c>
      <c r="D416" s="4" t="s">
        <v>1167</v>
      </c>
      <c r="E416" s="4" t="s">
        <v>1168</v>
      </c>
      <c r="F416" s="2" t="s">
        <v>3452</v>
      </c>
      <c r="G416" s="6">
        <v>235.95</v>
      </c>
      <c r="H416" s="6">
        <f t="shared" si="33"/>
        <v>-15.435981308411215</v>
      </c>
      <c r="I416" s="139">
        <v>9</v>
      </c>
      <c r="J416" s="6">
        <v>3.5</v>
      </c>
      <c r="K416" s="7">
        <f t="shared" si="31"/>
        <v>31.5</v>
      </c>
      <c r="L416" s="7">
        <f t="shared" si="32"/>
        <v>2.2050000000000001</v>
      </c>
      <c r="M416" s="20">
        <f t="shared" si="35"/>
        <v>33.71</v>
      </c>
      <c r="N416" s="20">
        <f t="shared" si="34"/>
        <v>269.65999999999997</v>
      </c>
    </row>
    <row r="417" spans="1:14" ht="24" customHeight="1" x14ac:dyDescent="0.4">
      <c r="A417" s="9">
        <v>413</v>
      </c>
      <c r="B417" s="3">
        <v>6020000413</v>
      </c>
      <c r="C417" s="2" t="s">
        <v>1169</v>
      </c>
      <c r="D417" s="4" t="s">
        <v>1170</v>
      </c>
      <c r="E417" s="4" t="s">
        <v>1171</v>
      </c>
      <c r="F417" s="2" t="s">
        <v>3449</v>
      </c>
      <c r="G417" s="6">
        <v>644.15</v>
      </c>
      <c r="H417" s="6">
        <f t="shared" si="33"/>
        <v>-42.140654205607461</v>
      </c>
      <c r="I417" s="139">
        <v>25</v>
      </c>
      <c r="J417" s="6">
        <v>3.5</v>
      </c>
      <c r="K417" s="7">
        <f t="shared" si="31"/>
        <v>87.5</v>
      </c>
      <c r="L417" s="7">
        <f t="shared" si="32"/>
        <v>6.1250000000000009</v>
      </c>
      <c r="M417" s="20">
        <f t="shared" si="35"/>
        <v>93.63000000000001</v>
      </c>
      <c r="N417" s="20">
        <f>SUM(G417+M417)</f>
        <v>737.78</v>
      </c>
    </row>
    <row r="418" spans="1:14" ht="24" customHeight="1" x14ac:dyDescent="0.4">
      <c r="A418" s="9">
        <v>414</v>
      </c>
      <c r="B418" s="3">
        <v>6020000414</v>
      </c>
      <c r="C418" s="2" t="s">
        <v>1172</v>
      </c>
      <c r="D418" s="4" t="s">
        <v>1173</v>
      </c>
      <c r="E418" s="4" t="s">
        <v>1174</v>
      </c>
      <c r="F418" s="2" t="s">
        <v>3452</v>
      </c>
      <c r="G418" s="6">
        <v>93.64</v>
      </c>
      <c r="H418" s="6">
        <f t="shared" si="33"/>
        <v>-6.1259813084112125</v>
      </c>
      <c r="I418" s="139">
        <v>8</v>
      </c>
      <c r="J418" s="6">
        <v>3.5</v>
      </c>
      <c r="K418" s="7">
        <f t="shared" si="31"/>
        <v>28</v>
      </c>
      <c r="L418" s="7">
        <f t="shared" si="32"/>
        <v>1.9600000000000002</v>
      </c>
      <c r="M418" s="20">
        <f t="shared" si="35"/>
        <v>29.96</v>
      </c>
      <c r="N418" s="20">
        <f t="shared" si="34"/>
        <v>123.6</v>
      </c>
    </row>
    <row r="419" spans="1:14" ht="24" customHeight="1" x14ac:dyDescent="0.4">
      <c r="A419" s="9">
        <v>415</v>
      </c>
      <c r="B419" s="3">
        <v>6020000415</v>
      </c>
      <c r="C419" s="2" t="s">
        <v>1175</v>
      </c>
      <c r="D419" s="4" t="s">
        <v>1176</v>
      </c>
      <c r="E419" s="4" t="s">
        <v>1177</v>
      </c>
      <c r="F419" s="2" t="s">
        <v>18</v>
      </c>
      <c r="G419" s="6">
        <v>0</v>
      </c>
      <c r="H419" s="6">
        <f t="shared" si="33"/>
        <v>0</v>
      </c>
      <c r="I419" s="139">
        <v>4</v>
      </c>
      <c r="J419" s="6">
        <v>3.5</v>
      </c>
      <c r="K419" s="7">
        <f t="shared" si="31"/>
        <v>14</v>
      </c>
      <c r="L419" s="7">
        <f t="shared" si="32"/>
        <v>0.98000000000000009</v>
      </c>
      <c r="M419" s="20">
        <f t="shared" si="35"/>
        <v>14.98</v>
      </c>
      <c r="N419" s="20">
        <f>SUM(G419+M419)</f>
        <v>14.98</v>
      </c>
    </row>
    <row r="420" spans="1:14" ht="24" customHeight="1" x14ac:dyDescent="0.4">
      <c r="A420" s="9">
        <v>416</v>
      </c>
      <c r="B420" s="3">
        <v>6020000416</v>
      </c>
      <c r="C420" s="2" t="s">
        <v>1178</v>
      </c>
      <c r="D420" s="4" t="s">
        <v>949</v>
      </c>
      <c r="E420" s="4" t="s">
        <v>1179</v>
      </c>
      <c r="F420" s="2" t="s">
        <v>3449</v>
      </c>
      <c r="G420" s="6">
        <v>816.43</v>
      </c>
      <c r="H420" s="6">
        <f t="shared" si="33"/>
        <v>-53.411308411214918</v>
      </c>
      <c r="I420" s="139">
        <v>13</v>
      </c>
      <c r="J420" s="6">
        <v>3.5</v>
      </c>
      <c r="K420" s="7">
        <f t="shared" si="31"/>
        <v>45.5</v>
      </c>
      <c r="L420" s="7">
        <f t="shared" si="32"/>
        <v>3.1850000000000005</v>
      </c>
      <c r="M420" s="20">
        <f t="shared" si="35"/>
        <v>48.69</v>
      </c>
      <c r="N420" s="20">
        <f t="shared" si="34"/>
        <v>865.11999999999989</v>
      </c>
    </row>
    <row r="421" spans="1:14" ht="24" customHeight="1" x14ac:dyDescent="0.4">
      <c r="A421" s="9">
        <v>417</v>
      </c>
      <c r="B421" s="3">
        <v>6020000417</v>
      </c>
      <c r="C421" s="2" t="s">
        <v>1180</v>
      </c>
      <c r="D421" s="4" t="s">
        <v>1181</v>
      </c>
      <c r="E421" s="4" t="s">
        <v>1182</v>
      </c>
      <c r="F421" s="2" t="s">
        <v>3449</v>
      </c>
      <c r="G421" s="6">
        <v>322.08999999999997</v>
      </c>
      <c r="H421" s="6">
        <f t="shared" si="33"/>
        <v>-21.071308411214943</v>
      </c>
      <c r="I421" s="139">
        <v>13</v>
      </c>
      <c r="J421" s="6">
        <v>3.5</v>
      </c>
      <c r="K421" s="7">
        <f t="shared" si="31"/>
        <v>45.5</v>
      </c>
      <c r="L421" s="7">
        <f t="shared" si="32"/>
        <v>3.1850000000000005</v>
      </c>
      <c r="M421" s="20">
        <f t="shared" si="35"/>
        <v>48.69</v>
      </c>
      <c r="N421" s="20">
        <f>SUM(G421+M421)</f>
        <v>370.78</v>
      </c>
    </row>
    <row r="422" spans="1:14" ht="24" customHeight="1" x14ac:dyDescent="0.4">
      <c r="A422" s="9">
        <v>418</v>
      </c>
      <c r="B422" s="3">
        <v>6020000418</v>
      </c>
      <c r="C422" s="2" t="s">
        <v>1183</v>
      </c>
      <c r="D422" s="4" t="s">
        <v>1184</v>
      </c>
      <c r="E422" s="4" t="s">
        <v>1185</v>
      </c>
      <c r="F422" s="2" t="s">
        <v>3449</v>
      </c>
      <c r="G422" s="6">
        <v>846.39</v>
      </c>
      <c r="H422" s="6">
        <f t="shared" si="33"/>
        <v>-55.371308411214955</v>
      </c>
      <c r="I422" s="139">
        <v>30</v>
      </c>
      <c r="J422" s="6">
        <v>3.5</v>
      </c>
      <c r="K422" s="7">
        <f t="shared" si="31"/>
        <v>105</v>
      </c>
      <c r="L422" s="7">
        <f t="shared" si="32"/>
        <v>7.3500000000000005</v>
      </c>
      <c r="M422" s="20">
        <f t="shared" si="35"/>
        <v>112.35</v>
      </c>
      <c r="N422" s="20">
        <f t="shared" si="34"/>
        <v>958.74</v>
      </c>
    </row>
    <row r="423" spans="1:14" ht="24" customHeight="1" x14ac:dyDescent="0.4">
      <c r="A423" s="9">
        <v>419</v>
      </c>
      <c r="B423" s="3">
        <v>6020000419</v>
      </c>
      <c r="C423" s="2" t="s">
        <v>1186</v>
      </c>
      <c r="D423" s="4" t="s">
        <v>1184</v>
      </c>
      <c r="E423" s="4" t="s">
        <v>1187</v>
      </c>
      <c r="F423" s="2" t="s">
        <v>3431</v>
      </c>
      <c r="G423" s="6">
        <v>404.48</v>
      </c>
      <c r="H423" s="6">
        <f t="shared" si="33"/>
        <v>-26.461308411214986</v>
      </c>
      <c r="I423" s="139">
        <v>0</v>
      </c>
      <c r="J423" s="6">
        <v>3.5</v>
      </c>
      <c r="K423" s="7">
        <f t="shared" si="31"/>
        <v>0</v>
      </c>
      <c r="L423" s="7">
        <f t="shared" si="32"/>
        <v>0</v>
      </c>
      <c r="M423" s="20">
        <f t="shared" si="35"/>
        <v>0</v>
      </c>
      <c r="N423" s="20">
        <f>SUM(G423+M423)</f>
        <v>404.48</v>
      </c>
    </row>
    <row r="424" spans="1:14" ht="24" customHeight="1" x14ac:dyDescent="0.4">
      <c r="A424" s="9">
        <v>420</v>
      </c>
      <c r="B424" s="3">
        <v>6020000420</v>
      </c>
      <c r="C424" s="2" t="s">
        <v>1188</v>
      </c>
      <c r="D424" s="4" t="s">
        <v>1184</v>
      </c>
      <c r="E424" s="4" t="s">
        <v>1189</v>
      </c>
      <c r="F424" s="2" t="s">
        <v>3449</v>
      </c>
      <c r="G424" s="6">
        <v>396.98</v>
      </c>
      <c r="H424" s="6">
        <f t="shared" si="33"/>
        <v>-25.970654205607502</v>
      </c>
      <c r="I424" s="139">
        <v>17</v>
      </c>
      <c r="J424" s="6">
        <v>3.5</v>
      </c>
      <c r="K424" s="7">
        <f t="shared" si="31"/>
        <v>59.5</v>
      </c>
      <c r="L424" s="7">
        <f t="shared" si="32"/>
        <v>4.165</v>
      </c>
      <c r="M424" s="20">
        <f t="shared" si="35"/>
        <v>63.669999999999995</v>
      </c>
      <c r="N424" s="20">
        <f t="shared" si="34"/>
        <v>460.65000000000003</v>
      </c>
    </row>
    <row r="425" spans="1:14" ht="24" customHeight="1" x14ac:dyDescent="0.4">
      <c r="A425" s="9">
        <v>421</v>
      </c>
      <c r="B425" s="3">
        <v>6020000421</v>
      </c>
      <c r="C425" s="2" t="s">
        <v>1190</v>
      </c>
      <c r="D425" s="4" t="s">
        <v>1191</v>
      </c>
      <c r="E425" s="4" t="s">
        <v>1192</v>
      </c>
      <c r="F425" s="2" t="s">
        <v>3452</v>
      </c>
      <c r="G425" s="6">
        <v>977.46</v>
      </c>
      <c r="H425" s="6">
        <f t="shared" si="33"/>
        <v>-63.945981308411206</v>
      </c>
      <c r="I425" s="139">
        <v>59</v>
      </c>
      <c r="J425" s="6">
        <v>3.5</v>
      </c>
      <c r="K425" s="7">
        <f t="shared" si="31"/>
        <v>206.5</v>
      </c>
      <c r="L425" s="7">
        <f t="shared" si="32"/>
        <v>14.455000000000002</v>
      </c>
      <c r="M425" s="20">
        <f t="shared" si="35"/>
        <v>220.95999999999998</v>
      </c>
      <c r="N425" s="20">
        <f>SUM(G425+M425)</f>
        <v>1198.42</v>
      </c>
    </row>
    <row r="426" spans="1:14" ht="24" customHeight="1" x14ac:dyDescent="0.4">
      <c r="A426" s="9">
        <v>422</v>
      </c>
      <c r="B426" s="3">
        <v>6020000422</v>
      </c>
      <c r="C426" s="2" t="s">
        <v>1193</v>
      </c>
      <c r="D426" s="4" t="s">
        <v>1194</v>
      </c>
      <c r="E426" s="4" t="s">
        <v>1195</v>
      </c>
      <c r="F426" s="2" t="s">
        <v>3458</v>
      </c>
      <c r="G426" s="6">
        <v>112.35</v>
      </c>
      <c r="H426" s="6">
        <f t="shared" si="33"/>
        <v>-7.3499999999999943</v>
      </c>
      <c r="I426" s="139">
        <v>15</v>
      </c>
      <c r="J426" s="6">
        <v>3.5</v>
      </c>
      <c r="K426" s="7">
        <f t="shared" si="31"/>
        <v>52.5</v>
      </c>
      <c r="L426" s="7">
        <f t="shared" si="32"/>
        <v>3.6750000000000003</v>
      </c>
      <c r="M426" s="20">
        <f t="shared" si="35"/>
        <v>56.18</v>
      </c>
      <c r="N426" s="20">
        <f t="shared" si="34"/>
        <v>168.53</v>
      </c>
    </row>
    <row r="427" spans="1:14" ht="24" customHeight="1" x14ac:dyDescent="0.4">
      <c r="A427" s="9">
        <v>423</v>
      </c>
      <c r="B427" s="3">
        <v>6020000423</v>
      </c>
      <c r="C427" s="2" t="s">
        <v>1196</v>
      </c>
      <c r="D427" s="4" t="s">
        <v>1184</v>
      </c>
      <c r="E427" s="4" t="s">
        <v>1197</v>
      </c>
      <c r="F427" s="2" t="s">
        <v>3450</v>
      </c>
      <c r="G427" s="6">
        <v>250.92</v>
      </c>
      <c r="H427" s="6">
        <f t="shared" si="33"/>
        <v>-16.41532710280373</v>
      </c>
      <c r="I427" s="139">
        <v>17</v>
      </c>
      <c r="J427" s="6">
        <v>3.5</v>
      </c>
      <c r="K427" s="7">
        <f t="shared" si="31"/>
        <v>59.5</v>
      </c>
      <c r="L427" s="7">
        <f t="shared" si="32"/>
        <v>4.165</v>
      </c>
      <c r="M427" s="20">
        <f t="shared" si="35"/>
        <v>63.669999999999995</v>
      </c>
      <c r="N427" s="20">
        <f>SUM(G427+M427)</f>
        <v>314.58999999999997</v>
      </c>
    </row>
    <row r="428" spans="1:14" ht="24" customHeight="1" x14ac:dyDescent="0.4">
      <c r="A428" s="9">
        <v>424</v>
      </c>
      <c r="B428" s="3">
        <v>6020000424</v>
      </c>
      <c r="C428" s="2" t="s">
        <v>1198</v>
      </c>
      <c r="D428" s="4" t="s">
        <v>1199</v>
      </c>
      <c r="E428" s="4" t="s">
        <v>1200</v>
      </c>
      <c r="F428" s="2" t="s">
        <v>3452</v>
      </c>
      <c r="G428" s="6">
        <v>782.72</v>
      </c>
      <c r="H428" s="6">
        <f t="shared" si="33"/>
        <v>-51.205981308411197</v>
      </c>
      <c r="I428" s="139">
        <v>43</v>
      </c>
      <c r="J428" s="6">
        <v>3.5</v>
      </c>
      <c r="K428" s="7">
        <f t="shared" si="31"/>
        <v>150.5</v>
      </c>
      <c r="L428" s="7">
        <f t="shared" si="32"/>
        <v>10.535</v>
      </c>
      <c r="M428" s="20">
        <f t="shared" si="35"/>
        <v>161.04</v>
      </c>
      <c r="N428" s="20">
        <f t="shared" si="34"/>
        <v>943.76</v>
      </c>
    </row>
    <row r="429" spans="1:14" ht="24" customHeight="1" x14ac:dyDescent="0.4">
      <c r="A429" s="9">
        <v>425</v>
      </c>
      <c r="B429" s="3">
        <v>6020000425</v>
      </c>
      <c r="C429" s="2" t="s">
        <v>1201</v>
      </c>
      <c r="D429" s="4" t="s">
        <v>1199</v>
      </c>
      <c r="E429" s="4" t="s">
        <v>1202</v>
      </c>
      <c r="F429" s="2" t="s">
        <v>3452</v>
      </c>
      <c r="G429" s="6">
        <v>344.55</v>
      </c>
      <c r="H429" s="6">
        <f t="shared" si="33"/>
        <v>-22.540654205607495</v>
      </c>
      <c r="I429" s="139">
        <v>32</v>
      </c>
      <c r="J429" s="6">
        <v>3.5</v>
      </c>
      <c r="K429" s="7">
        <f t="shared" si="31"/>
        <v>112</v>
      </c>
      <c r="L429" s="7">
        <f t="shared" si="32"/>
        <v>7.8400000000000007</v>
      </c>
      <c r="M429" s="20">
        <f t="shared" si="35"/>
        <v>119.84</v>
      </c>
      <c r="N429" s="20">
        <f>SUM(G429+M429)</f>
        <v>464.39</v>
      </c>
    </row>
    <row r="430" spans="1:14" ht="24" customHeight="1" x14ac:dyDescent="0.4">
      <c r="A430" s="9">
        <v>426</v>
      </c>
      <c r="B430" s="3">
        <v>6020000426</v>
      </c>
      <c r="C430" s="2" t="s">
        <v>1203</v>
      </c>
      <c r="D430" s="4" t="s">
        <v>1204</v>
      </c>
      <c r="E430" s="4" t="s">
        <v>1205</v>
      </c>
      <c r="F430" s="2" t="s">
        <v>18</v>
      </c>
      <c r="G430" s="6">
        <v>0</v>
      </c>
      <c r="H430" s="6">
        <f t="shared" si="33"/>
        <v>0</v>
      </c>
      <c r="I430" s="139">
        <v>56</v>
      </c>
      <c r="J430" s="6">
        <v>3.5</v>
      </c>
      <c r="K430" s="7">
        <f t="shared" si="31"/>
        <v>196</v>
      </c>
      <c r="L430" s="7">
        <f t="shared" si="32"/>
        <v>13.72</v>
      </c>
      <c r="M430" s="20">
        <f t="shared" si="35"/>
        <v>209.72</v>
      </c>
      <c r="N430" s="20">
        <f t="shared" si="34"/>
        <v>209.72</v>
      </c>
    </row>
    <row r="431" spans="1:14" ht="24" customHeight="1" x14ac:dyDescent="0.4">
      <c r="A431" s="9">
        <v>427</v>
      </c>
      <c r="B431" s="3">
        <v>6020000427</v>
      </c>
      <c r="C431" s="2" t="s">
        <v>1206</v>
      </c>
      <c r="D431" s="4" t="s">
        <v>1207</v>
      </c>
      <c r="E431" s="4" t="s">
        <v>1208</v>
      </c>
      <c r="F431" s="2" t="s">
        <v>3449</v>
      </c>
      <c r="G431" s="6">
        <v>44.96</v>
      </c>
      <c r="H431" s="6">
        <f t="shared" si="33"/>
        <v>-2.9413084112149548</v>
      </c>
      <c r="I431" s="139">
        <v>2</v>
      </c>
      <c r="J431" s="6">
        <v>3.5</v>
      </c>
      <c r="K431" s="7">
        <f t="shared" si="31"/>
        <v>7</v>
      </c>
      <c r="L431" s="7">
        <f t="shared" si="32"/>
        <v>0.49000000000000005</v>
      </c>
      <c r="M431" s="20">
        <f t="shared" si="35"/>
        <v>7.49</v>
      </c>
      <c r="N431" s="20">
        <f>SUM(G431+M431)</f>
        <v>52.45</v>
      </c>
    </row>
    <row r="432" spans="1:14" ht="24" customHeight="1" x14ac:dyDescent="0.4">
      <c r="A432" s="9">
        <v>428</v>
      </c>
      <c r="B432" s="3">
        <v>6020000428</v>
      </c>
      <c r="C432" s="2" t="s">
        <v>1209</v>
      </c>
      <c r="D432" s="4" t="s">
        <v>1207</v>
      </c>
      <c r="E432" s="4" t="s">
        <v>1210</v>
      </c>
      <c r="F432" s="2" t="s">
        <v>3449</v>
      </c>
      <c r="G432" s="6">
        <v>153.56</v>
      </c>
      <c r="H432" s="6">
        <f t="shared" si="33"/>
        <v>-10.045981308411228</v>
      </c>
      <c r="I432" s="139">
        <v>6</v>
      </c>
      <c r="J432" s="6">
        <v>3.5</v>
      </c>
      <c r="K432" s="7">
        <f t="shared" si="31"/>
        <v>21</v>
      </c>
      <c r="L432" s="7">
        <f t="shared" si="32"/>
        <v>1.4700000000000002</v>
      </c>
      <c r="M432" s="20">
        <f t="shared" si="35"/>
        <v>22.47</v>
      </c>
      <c r="N432" s="20">
        <f t="shared" si="34"/>
        <v>176.03</v>
      </c>
    </row>
    <row r="433" spans="1:14" ht="24" customHeight="1" x14ac:dyDescent="0.4">
      <c r="A433" s="9">
        <v>429</v>
      </c>
      <c r="B433" s="3">
        <v>6020000429</v>
      </c>
      <c r="C433" s="2" t="s">
        <v>1211</v>
      </c>
      <c r="D433" s="4" t="s">
        <v>1207</v>
      </c>
      <c r="E433" s="4" t="s">
        <v>1212</v>
      </c>
      <c r="F433" s="2" t="s">
        <v>3449</v>
      </c>
      <c r="G433" s="6">
        <v>149.82</v>
      </c>
      <c r="H433" s="6">
        <f t="shared" si="33"/>
        <v>-9.8013084112149329</v>
      </c>
      <c r="I433" s="139">
        <v>4</v>
      </c>
      <c r="J433" s="6">
        <v>3.5</v>
      </c>
      <c r="K433" s="7">
        <f t="shared" si="31"/>
        <v>14</v>
      </c>
      <c r="L433" s="7">
        <f t="shared" si="32"/>
        <v>0.98000000000000009</v>
      </c>
      <c r="M433" s="20">
        <f t="shared" si="35"/>
        <v>14.98</v>
      </c>
      <c r="N433" s="20">
        <f>SUM(G433+M433)</f>
        <v>164.79999999999998</v>
      </c>
    </row>
    <row r="434" spans="1:14" ht="24" customHeight="1" x14ac:dyDescent="0.4">
      <c r="A434" s="9">
        <v>430</v>
      </c>
      <c r="B434" s="3">
        <v>6020000430</v>
      </c>
      <c r="C434" s="2" t="s">
        <v>1213</v>
      </c>
      <c r="D434" s="4" t="s">
        <v>1207</v>
      </c>
      <c r="E434" s="4" t="s">
        <v>1214</v>
      </c>
      <c r="F434" s="2" t="s">
        <v>3449</v>
      </c>
      <c r="G434" s="6">
        <v>823.92</v>
      </c>
      <c r="H434" s="6">
        <f t="shared" si="33"/>
        <v>-53.901308411214927</v>
      </c>
      <c r="I434" s="139">
        <v>27</v>
      </c>
      <c r="J434" s="6">
        <v>3.5</v>
      </c>
      <c r="K434" s="7">
        <f t="shared" si="31"/>
        <v>94.5</v>
      </c>
      <c r="L434" s="7">
        <f t="shared" si="32"/>
        <v>6.6150000000000002</v>
      </c>
      <c r="M434" s="20">
        <f t="shared" si="35"/>
        <v>101.12</v>
      </c>
      <c r="N434" s="20">
        <f t="shared" si="34"/>
        <v>925.04</v>
      </c>
    </row>
    <row r="435" spans="1:14" ht="24" customHeight="1" x14ac:dyDescent="0.4">
      <c r="A435" s="9">
        <v>431</v>
      </c>
      <c r="B435" s="3">
        <v>6020000431</v>
      </c>
      <c r="C435" s="2" t="s">
        <v>1215</v>
      </c>
      <c r="D435" s="4" t="s">
        <v>1207</v>
      </c>
      <c r="E435" s="4" t="s">
        <v>1216</v>
      </c>
      <c r="F435" s="2" t="s">
        <v>3449</v>
      </c>
      <c r="G435" s="6">
        <v>131.11000000000001</v>
      </c>
      <c r="H435" s="6">
        <f t="shared" si="33"/>
        <v>-8.5772897196261653</v>
      </c>
      <c r="I435" s="139">
        <v>2</v>
      </c>
      <c r="J435" s="6">
        <v>3.5</v>
      </c>
      <c r="K435" s="7">
        <f t="shared" si="31"/>
        <v>7</v>
      </c>
      <c r="L435" s="7">
        <f t="shared" si="32"/>
        <v>0.49000000000000005</v>
      </c>
      <c r="M435" s="20">
        <f t="shared" si="35"/>
        <v>7.49</v>
      </c>
      <c r="N435" s="20">
        <f>SUM(G435+M435)</f>
        <v>138.60000000000002</v>
      </c>
    </row>
    <row r="436" spans="1:14" ht="24" customHeight="1" x14ac:dyDescent="0.4">
      <c r="A436" s="9">
        <v>432</v>
      </c>
      <c r="B436" s="3">
        <v>6020000432</v>
      </c>
      <c r="C436" s="2" t="s">
        <v>1217</v>
      </c>
      <c r="D436" s="4" t="s">
        <v>1207</v>
      </c>
      <c r="E436" s="4" t="s">
        <v>1218</v>
      </c>
      <c r="F436" s="2" t="s">
        <v>3449</v>
      </c>
      <c r="G436" s="6">
        <v>734.04</v>
      </c>
      <c r="H436" s="6">
        <f t="shared" si="33"/>
        <v>-48.021308411214932</v>
      </c>
      <c r="I436" s="139">
        <v>26</v>
      </c>
      <c r="J436" s="6">
        <v>3.5</v>
      </c>
      <c r="K436" s="7">
        <f t="shared" si="31"/>
        <v>91</v>
      </c>
      <c r="L436" s="7">
        <f t="shared" si="32"/>
        <v>6.370000000000001</v>
      </c>
      <c r="M436" s="20">
        <f t="shared" si="35"/>
        <v>97.37</v>
      </c>
      <c r="N436" s="20">
        <f t="shared" si="34"/>
        <v>831.41</v>
      </c>
    </row>
    <row r="437" spans="1:14" ht="24" customHeight="1" x14ac:dyDescent="0.4">
      <c r="A437" s="9">
        <v>433</v>
      </c>
      <c r="B437" s="3">
        <v>6020000433</v>
      </c>
      <c r="C437" s="2" t="s">
        <v>1219</v>
      </c>
      <c r="D437" s="4" t="s">
        <v>1220</v>
      </c>
      <c r="E437" s="4" t="s">
        <v>1221</v>
      </c>
      <c r="F437" s="2" t="s">
        <v>3449</v>
      </c>
      <c r="G437" s="6">
        <v>449.42</v>
      </c>
      <c r="H437" s="6">
        <f t="shared" si="33"/>
        <v>-29.401308411214984</v>
      </c>
      <c r="I437" s="139">
        <v>19</v>
      </c>
      <c r="J437" s="6">
        <v>3.5</v>
      </c>
      <c r="K437" s="7">
        <f t="shared" si="31"/>
        <v>66.5</v>
      </c>
      <c r="L437" s="7">
        <f t="shared" si="32"/>
        <v>4.6550000000000002</v>
      </c>
      <c r="M437" s="20">
        <f t="shared" si="35"/>
        <v>71.160000000000011</v>
      </c>
      <c r="N437" s="20">
        <f>SUM(G437+M437)</f>
        <v>520.58000000000004</v>
      </c>
    </row>
    <row r="438" spans="1:14" ht="24" customHeight="1" x14ac:dyDescent="0.4">
      <c r="A438" s="9">
        <v>434</v>
      </c>
      <c r="B438" s="3">
        <v>6020000434</v>
      </c>
      <c r="C438" s="2" t="s">
        <v>1222</v>
      </c>
      <c r="D438" s="4" t="s">
        <v>1223</v>
      </c>
      <c r="E438" s="4" t="s">
        <v>1224</v>
      </c>
      <c r="F438" s="2" t="s">
        <v>18</v>
      </c>
      <c r="G438" s="6">
        <v>0</v>
      </c>
      <c r="H438" s="6">
        <f t="shared" si="33"/>
        <v>0</v>
      </c>
      <c r="I438" s="139">
        <v>7</v>
      </c>
      <c r="J438" s="6">
        <v>3.5</v>
      </c>
      <c r="K438" s="7">
        <f t="shared" si="31"/>
        <v>24.5</v>
      </c>
      <c r="L438" s="7">
        <f t="shared" si="32"/>
        <v>1.7150000000000001</v>
      </c>
      <c r="M438" s="20">
        <f t="shared" si="35"/>
        <v>26.220000000000002</v>
      </c>
      <c r="N438" s="20">
        <f t="shared" si="34"/>
        <v>26.220000000000002</v>
      </c>
    </row>
    <row r="439" spans="1:14" ht="24" customHeight="1" x14ac:dyDescent="0.4">
      <c r="A439" s="9">
        <v>435</v>
      </c>
      <c r="B439" s="3">
        <v>6020000435</v>
      </c>
      <c r="C439" s="2" t="s">
        <v>1225</v>
      </c>
      <c r="D439" s="4" t="s">
        <v>1226</v>
      </c>
      <c r="E439" s="4" t="s">
        <v>1227</v>
      </c>
      <c r="F439" s="2" t="s">
        <v>3458</v>
      </c>
      <c r="G439" s="6">
        <v>138.57</v>
      </c>
      <c r="H439" s="6">
        <f t="shared" si="33"/>
        <v>-9.0653271028037352</v>
      </c>
      <c r="I439" s="139">
        <v>10</v>
      </c>
      <c r="J439" s="6">
        <v>3.5</v>
      </c>
      <c r="K439" s="7">
        <f t="shared" si="31"/>
        <v>35</v>
      </c>
      <c r="L439" s="7">
        <f t="shared" si="32"/>
        <v>2.4500000000000002</v>
      </c>
      <c r="M439" s="20">
        <f t="shared" si="35"/>
        <v>37.450000000000003</v>
      </c>
      <c r="N439" s="20">
        <f>SUM(G439+M439)</f>
        <v>176.01999999999998</v>
      </c>
    </row>
    <row r="440" spans="1:14" ht="24" customHeight="1" x14ac:dyDescent="0.4">
      <c r="A440" s="9">
        <v>436</v>
      </c>
      <c r="B440" s="3">
        <v>6020000436</v>
      </c>
      <c r="C440" s="2" t="s">
        <v>1228</v>
      </c>
      <c r="D440" s="4" t="s">
        <v>1229</v>
      </c>
      <c r="E440" s="4" t="s">
        <v>1230</v>
      </c>
      <c r="F440" s="10" t="s">
        <v>18</v>
      </c>
      <c r="G440" s="6">
        <v>0</v>
      </c>
      <c r="H440" s="6">
        <f t="shared" si="33"/>
        <v>0</v>
      </c>
      <c r="I440" s="139">
        <v>5</v>
      </c>
      <c r="J440" s="6">
        <v>3.5</v>
      </c>
      <c r="K440" s="7">
        <f t="shared" si="31"/>
        <v>17.5</v>
      </c>
      <c r="L440" s="7">
        <f t="shared" si="32"/>
        <v>1.2250000000000001</v>
      </c>
      <c r="M440" s="20">
        <f t="shared" si="35"/>
        <v>18.73</v>
      </c>
      <c r="N440" s="20">
        <f t="shared" si="34"/>
        <v>18.73</v>
      </c>
    </row>
    <row r="441" spans="1:14" ht="24" customHeight="1" x14ac:dyDescent="0.4">
      <c r="A441" s="9">
        <v>437</v>
      </c>
      <c r="B441" s="3">
        <v>6020000437</v>
      </c>
      <c r="C441" s="2" t="s">
        <v>1231</v>
      </c>
      <c r="D441" s="4" t="s">
        <v>1232</v>
      </c>
      <c r="E441" s="4" t="s">
        <v>1233</v>
      </c>
      <c r="F441" s="2" t="s">
        <v>18</v>
      </c>
      <c r="G441" s="6">
        <v>0</v>
      </c>
      <c r="H441" s="6">
        <f t="shared" si="33"/>
        <v>0</v>
      </c>
      <c r="I441" s="139">
        <v>14</v>
      </c>
      <c r="J441" s="6">
        <v>3.5</v>
      </c>
      <c r="K441" s="7">
        <f t="shared" si="31"/>
        <v>49</v>
      </c>
      <c r="L441" s="7">
        <f t="shared" si="32"/>
        <v>3.43</v>
      </c>
      <c r="M441" s="20">
        <f t="shared" si="35"/>
        <v>52.43</v>
      </c>
      <c r="N441" s="20">
        <f>SUM(G441+M441)</f>
        <v>52.43</v>
      </c>
    </row>
    <row r="442" spans="1:14" ht="24" customHeight="1" x14ac:dyDescent="0.4">
      <c r="A442" s="9">
        <v>438</v>
      </c>
      <c r="B442" s="3">
        <v>6020000438</v>
      </c>
      <c r="C442" s="2" t="s">
        <v>1234</v>
      </c>
      <c r="D442" s="4" t="s">
        <v>1235</v>
      </c>
      <c r="E442" s="4" t="s">
        <v>1236</v>
      </c>
      <c r="F442" s="10" t="s">
        <v>3449</v>
      </c>
      <c r="G442" s="6">
        <v>254.68</v>
      </c>
      <c r="H442" s="6">
        <f t="shared" si="33"/>
        <v>-16.661308411214947</v>
      </c>
      <c r="I442" s="139">
        <v>10</v>
      </c>
      <c r="J442" s="6">
        <v>3.5</v>
      </c>
      <c r="K442" s="7">
        <f t="shared" si="31"/>
        <v>35</v>
      </c>
      <c r="L442" s="7">
        <f t="shared" si="32"/>
        <v>2.4500000000000002</v>
      </c>
      <c r="M442" s="20">
        <f t="shared" si="35"/>
        <v>37.450000000000003</v>
      </c>
      <c r="N442" s="20">
        <f t="shared" si="34"/>
        <v>292.13</v>
      </c>
    </row>
    <row r="443" spans="1:14" ht="24" customHeight="1" x14ac:dyDescent="0.4">
      <c r="A443" s="9">
        <v>439</v>
      </c>
      <c r="B443" s="3">
        <v>6020000439</v>
      </c>
      <c r="C443" s="2" t="s">
        <v>1237</v>
      </c>
      <c r="D443" s="4" t="s">
        <v>1238</v>
      </c>
      <c r="E443" s="4" t="s">
        <v>1239</v>
      </c>
      <c r="F443" s="2" t="s">
        <v>3449</v>
      </c>
      <c r="G443" s="6">
        <v>292.13</v>
      </c>
      <c r="H443" s="6">
        <f t="shared" si="33"/>
        <v>-19.111308411214964</v>
      </c>
      <c r="I443" s="139">
        <v>9</v>
      </c>
      <c r="J443" s="6">
        <v>3.5</v>
      </c>
      <c r="K443" s="7">
        <f t="shared" si="31"/>
        <v>31.5</v>
      </c>
      <c r="L443" s="7">
        <f t="shared" si="32"/>
        <v>2.2050000000000001</v>
      </c>
      <c r="M443" s="20">
        <f t="shared" si="35"/>
        <v>33.71</v>
      </c>
      <c r="N443" s="20">
        <f>SUM(G443+M443)</f>
        <v>325.83999999999997</v>
      </c>
    </row>
    <row r="444" spans="1:14" ht="24" customHeight="1" x14ac:dyDescent="0.4">
      <c r="A444" s="9">
        <v>440</v>
      </c>
      <c r="B444" s="3">
        <v>6020000440</v>
      </c>
      <c r="C444" s="2" t="s">
        <v>1240</v>
      </c>
      <c r="D444" s="4" t="s">
        <v>1241</v>
      </c>
      <c r="E444" s="4" t="s">
        <v>1242</v>
      </c>
      <c r="F444" s="10" t="s">
        <v>3455</v>
      </c>
      <c r="G444" s="6">
        <v>93.63</v>
      </c>
      <c r="H444" s="6">
        <f t="shared" si="33"/>
        <v>-6.1253271028037375</v>
      </c>
      <c r="I444" s="139">
        <v>19</v>
      </c>
      <c r="J444" s="6">
        <v>3.5</v>
      </c>
      <c r="K444" s="7">
        <f t="shared" si="31"/>
        <v>66.5</v>
      </c>
      <c r="L444" s="7">
        <f t="shared" si="32"/>
        <v>4.6550000000000002</v>
      </c>
      <c r="M444" s="20">
        <f t="shared" si="35"/>
        <v>71.160000000000011</v>
      </c>
      <c r="N444" s="20">
        <f t="shared" si="34"/>
        <v>164.79000000000002</v>
      </c>
    </row>
    <row r="445" spans="1:14" ht="24" customHeight="1" x14ac:dyDescent="0.4">
      <c r="A445" s="9">
        <v>441</v>
      </c>
      <c r="B445" s="3">
        <v>6020000441</v>
      </c>
      <c r="C445" s="2" t="s">
        <v>1243</v>
      </c>
      <c r="D445" s="4" t="s">
        <v>1244</v>
      </c>
      <c r="E445" s="4" t="s">
        <v>1245</v>
      </c>
      <c r="F445" s="10" t="s">
        <v>3455</v>
      </c>
      <c r="G445" s="6">
        <v>26.22</v>
      </c>
      <c r="H445" s="6">
        <f t="shared" si="33"/>
        <v>-1.7153271028037373</v>
      </c>
      <c r="I445" s="139">
        <v>20</v>
      </c>
      <c r="J445" s="6">
        <v>3.5</v>
      </c>
      <c r="K445" s="7">
        <f t="shared" si="31"/>
        <v>70</v>
      </c>
      <c r="L445" s="7">
        <f t="shared" si="32"/>
        <v>4.9000000000000004</v>
      </c>
      <c r="M445" s="20">
        <f t="shared" si="35"/>
        <v>74.900000000000006</v>
      </c>
      <c r="N445" s="20">
        <f>SUM(G445+M445)</f>
        <v>101.12</v>
      </c>
    </row>
    <row r="446" spans="1:14" ht="24" customHeight="1" x14ac:dyDescent="0.4">
      <c r="A446" s="9">
        <v>442</v>
      </c>
      <c r="B446" s="3">
        <v>6020000442</v>
      </c>
      <c r="C446" s="2" t="s">
        <v>1246</v>
      </c>
      <c r="D446" s="4" t="s">
        <v>1247</v>
      </c>
      <c r="E446" s="4" t="s">
        <v>1248</v>
      </c>
      <c r="F446" s="10" t="s">
        <v>18</v>
      </c>
      <c r="G446" s="6">
        <v>0</v>
      </c>
      <c r="H446" s="6">
        <f t="shared" si="33"/>
        <v>0</v>
      </c>
      <c r="I446" s="139">
        <v>2</v>
      </c>
      <c r="J446" s="6">
        <v>3.5</v>
      </c>
      <c r="K446" s="7">
        <f t="shared" si="31"/>
        <v>7</v>
      </c>
      <c r="L446" s="7">
        <f t="shared" si="32"/>
        <v>0.49000000000000005</v>
      </c>
      <c r="M446" s="20">
        <f t="shared" si="35"/>
        <v>7.49</v>
      </c>
      <c r="N446" s="20">
        <f t="shared" si="34"/>
        <v>7.49</v>
      </c>
    </row>
    <row r="447" spans="1:14" ht="24" customHeight="1" x14ac:dyDescent="0.4">
      <c r="A447" s="9">
        <v>443</v>
      </c>
      <c r="B447" s="3">
        <v>6020000443</v>
      </c>
      <c r="C447" s="2" t="s">
        <v>1249</v>
      </c>
      <c r="D447" s="4" t="s">
        <v>1250</v>
      </c>
      <c r="E447" s="4" t="s">
        <v>1251</v>
      </c>
      <c r="F447" s="10" t="s">
        <v>18</v>
      </c>
      <c r="G447" s="6">
        <v>0</v>
      </c>
      <c r="H447" s="6">
        <f t="shared" si="33"/>
        <v>0</v>
      </c>
      <c r="I447" s="139">
        <v>10</v>
      </c>
      <c r="J447" s="6">
        <v>3.5</v>
      </c>
      <c r="K447" s="7">
        <f t="shared" si="31"/>
        <v>35</v>
      </c>
      <c r="L447" s="7">
        <f t="shared" si="32"/>
        <v>2.4500000000000002</v>
      </c>
      <c r="M447" s="20">
        <f t="shared" si="35"/>
        <v>37.450000000000003</v>
      </c>
      <c r="N447" s="20">
        <f>SUM(G447+M447)</f>
        <v>37.450000000000003</v>
      </c>
    </row>
    <row r="448" spans="1:14" ht="24" customHeight="1" x14ac:dyDescent="0.4">
      <c r="A448" s="9">
        <v>444</v>
      </c>
      <c r="B448" s="3">
        <v>6020000444</v>
      </c>
      <c r="C448" s="2" t="s">
        <v>1252</v>
      </c>
      <c r="D448" s="4" t="s">
        <v>1253</v>
      </c>
      <c r="E448" s="4" t="s">
        <v>1254</v>
      </c>
      <c r="F448" s="10" t="s">
        <v>3449</v>
      </c>
      <c r="G448" s="6">
        <v>441.93</v>
      </c>
      <c r="H448" s="6">
        <f t="shared" si="33"/>
        <v>-28.911308411214975</v>
      </c>
      <c r="I448" s="139">
        <v>19</v>
      </c>
      <c r="J448" s="6">
        <v>3.5</v>
      </c>
      <c r="K448" s="7">
        <f t="shared" si="31"/>
        <v>66.5</v>
      </c>
      <c r="L448" s="7">
        <f t="shared" si="32"/>
        <v>4.6550000000000002</v>
      </c>
      <c r="M448" s="20">
        <f t="shared" si="35"/>
        <v>71.160000000000011</v>
      </c>
      <c r="N448" s="20">
        <f t="shared" si="34"/>
        <v>513.09</v>
      </c>
    </row>
    <row r="449" spans="1:14" ht="24" customHeight="1" x14ac:dyDescent="0.4">
      <c r="A449" s="9">
        <v>445</v>
      </c>
      <c r="B449" s="3">
        <v>6020000445</v>
      </c>
      <c r="C449" s="2" t="s">
        <v>1255</v>
      </c>
      <c r="D449" s="4" t="s">
        <v>1256</v>
      </c>
      <c r="E449" s="4" t="s">
        <v>1257</v>
      </c>
      <c r="F449" s="10" t="s">
        <v>18</v>
      </c>
      <c r="G449" s="6">
        <v>0</v>
      </c>
      <c r="H449" s="6">
        <f t="shared" si="33"/>
        <v>0</v>
      </c>
      <c r="I449" s="139">
        <v>40</v>
      </c>
      <c r="J449" s="6">
        <v>3.5</v>
      </c>
      <c r="K449" s="7">
        <f t="shared" si="31"/>
        <v>140</v>
      </c>
      <c r="L449" s="7">
        <f t="shared" si="32"/>
        <v>9.8000000000000007</v>
      </c>
      <c r="M449" s="20">
        <f t="shared" si="35"/>
        <v>149.80000000000001</v>
      </c>
      <c r="N449" s="20">
        <f>SUM(G449+M449)</f>
        <v>149.80000000000001</v>
      </c>
    </row>
    <row r="450" spans="1:14" ht="24" customHeight="1" x14ac:dyDescent="0.4">
      <c r="A450" s="9">
        <v>446</v>
      </c>
      <c r="B450" s="3">
        <v>6020000446</v>
      </c>
      <c r="C450" s="2" t="s">
        <v>1258</v>
      </c>
      <c r="D450" s="4" t="s">
        <v>1259</v>
      </c>
      <c r="E450" s="4" t="s">
        <v>1260</v>
      </c>
      <c r="F450" s="10" t="s">
        <v>3449</v>
      </c>
      <c r="G450" s="6">
        <v>928.78</v>
      </c>
      <c r="H450" s="6">
        <v>60.78</v>
      </c>
      <c r="I450" s="139">
        <v>31</v>
      </c>
      <c r="J450" s="6">
        <v>3.5</v>
      </c>
      <c r="K450" s="7">
        <f t="shared" si="31"/>
        <v>108.5</v>
      </c>
      <c r="L450" s="7">
        <f t="shared" si="32"/>
        <v>7.5950000000000006</v>
      </c>
      <c r="M450" s="20">
        <f t="shared" si="35"/>
        <v>116.10000000000001</v>
      </c>
      <c r="N450" s="20">
        <f t="shared" si="34"/>
        <v>1044.8799999999999</v>
      </c>
    </row>
    <row r="451" spans="1:14" ht="24" customHeight="1" x14ac:dyDescent="0.4">
      <c r="A451" s="9">
        <v>447</v>
      </c>
      <c r="B451" s="3">
        <v>6020000447</v>
      </c>
      <c r="C451" s="2" t="s">
        <v>1261</v>
      </c>
      <c r="D451" s="4" t="s">
        <v>1262</v>
      </c>
      <c r="E451" s="4" t="s">
        <v>1263</v>
      </c>
      <c r="F451" s="10" t="s">
        <v>3458</v>
      </c>
      <c r="G451" s="6">
        <v>44.94</v>
      </c>
      <c r="H451" s="6">
        <f t="shared" si="33"/>
        <v>-2.9399999999999977</v>
      </c>
      <c r="I451" s="139">
        <v>7</v>
      </c>
      <c r="J451" s="6">
        <v>3.5</v>
      </c>
      <c r="K451" s="7">
        <f t="shared" si="31"/>
        <v>24.5</v>
      </c>
      <c r="L451" s="7">
        <f t="shared" si="32"/>
        <v>1.7150000000000001</v>
      </c>
      <c r="M451" s="20">
        <f t="shared" si="35"/>
        <v>26.220000000000002</v>
      </c>
      <c r="N451" s="20">
        <f>SUM(G451+M451)</f>
        <v>71.16</v>
      </c>
    </row>
    <row r="452" spans="1:14" ht="24" customHeight="1" x14ac:dyDescent="0.4">
      <c r="A452" s="9">
        <v>448</v>
      </c>
      <c r="B452" s="3">
        <v>6020000448</v>
      </c>
      <c r="C452" s="2" t="s">
        <v>1264</v>
      </c>
      <c r="D452" s="4" t="s">
        <v>1265</v>
      </c>
      <c r="E452" s="4" t="s">
        <v>1266</v>
      </c>
      <c r="F452" s="2" t="s">
        <v>18</v>
      </c>
      <c r="G452" s="6">
        <v>0</v>
      </c>
      <c r="H452" s="6">
        <f t="shared" si="33"/>
        <v>0</v>
      </c>
      <c r="I452" s="139">
        <v>22</v>
      </c>
      <c r="J452" s="6">
        <v>3.5</v>
      </c>
      <c r="K452" s="7">
        <f t="shared" si="31"/>
        <v>77</v>
      </c>
      <c r="L452" s="7">
        <f t="shared" si="32"/>
        <v>5.3900000000000006</v>
      </c>
      <c r="M452" s="20">
        <f t="shared" si="35"/>
        <v>82.39</v>
      </c>
      <c r="N452" s="20">
        <f t="shared" si="34"/>
        <v>82.39</v>
      </c>
    </row>
    <row r="453" spans="1:14" ht="24" customHeight="1" x14ac:dyDescent="0.4">
      <c r="A453" s="9">
        <v>449</v>
      </c>
      <c r="B453" s="3">
        <v>6020000449</v>
      </c>
      <c r="C453" s="2" t="s">
        <v>1267</v>
      </c>
      <c r="D453" s="4" t="s">
        <v>1268</v>
      </c>
      <c r="E453" s="4" t="s">
        <v>1269</v>
      </c>
      <c r="F453" s="10" t="s">
        <v>18</v>
      </c>
      <c r="G453" s="6">
        <v>0</v>
      </c>
      <c r="H453" s="6">
        <f t="shared" si="33"/>
        <v>0</v>
      </c>
      <c r="I453" s="139">
        <v>5</v>
      </c>
      <c r="J453" s="6">
        <v>3.5</v>
      </c>
      <c r="K453" s="7">
        <f t="shared" ref="K453:K513" si="36">SUM(I453*J453)</f>
        <v>17.5</v>
      </c>
      <c r="L453" s="7">
        <f t="shared" ref="L453:L513" si="37">SUM(K453*7%)</f>
        <v>1.2250000000000001</v>
      </c>
      <c r="M453" s="20">
        <f t="shared" si="35"/>
        <v>18.73</v>
      </c>
      <c r="N453" s="20">
        <f>SUM(G453+M453)</f>
        <v>18.73</v>
      </c>
    </row>
    <row r="454" spans="1:14" ht="24" customHeight="1" x14ac:dyDescent="0.4">
      <c r="A454" s="9">
        <v>450</v>
      </c>
      <c r="B454" s="3">
        <v>6020000450</v>
      </c>
      <c r="C454" s="2" t="s">
        <v>1270</v>
      </c>
      <c r="D454" s="4" t="s">
        <v>1271</v>
      </c>
      <c r="E454" s="4" t="s">
        <v>1272</v>
      </c>
      <c r="F454" s="2" t="s">
        <v>18</v>
      </c>
      <c r="G454" s="6">
        <v>0</v>
      </c>
      <c r="H454" s="6">
        <f t="shared" ref="H454:H517" si="38">G454*100/107-G454</f>
        <v>0</v>
      </c>
      <c r="I454" s="139">
        <v>58</v>
      </c>
      <c r="J454" s="6">
        <v>3.5</v>
      </c>
      <c r="K454" s="7">
        <f t="shared" si="36"/>
        <v>203</v>
      </c>
      <c r="L454" s="7">
        <f t="shared" si="37"/>
        <v>14.21</v>
      </c>
      <c r="M454" s="20">
        <f t="shared" si="35"/>
        <v>217.21</v>
      </c>
      <c r="N454" s="20">
        <f t="shared" ref="N454:N514" si="39">SUM(G454+M454)</f>
        <v>217.21</v>
      </c>
    </row>
    <row r="455" spans="1:14" ht="24" customHeight="1" x14ac:dyDescent="0.4">
      <c r="A455" s="9">
        <v>451</v>
      </c>
      <c r="B455" s="3">
        <v>6020000451</v>
      </c>
      <c r="C455" s="2" t="s">
        <v>1273</v>
      </c>
      <c r="D455" s="4" t="s">
        <v>1274</v>
      </c>
      <c r="E455" s="4" t="s">
        <v>1275</v>
      </c>
      <c r="F455" s="2" t="s">
        <v>3458</v>
      </c>
      <c r="G455" s="6">
        <v>127.33</v>
      </c>
      <c r="H455" s="6">
        <f t="shared" si="38"/>
        <v>-8.3299999999999983</v>
      </c>
      <c r="I455" s="139">
        <v>17</v>
      </c>
      <c r="J455" s="6">
        <v>3.5</v>
      </c>
      <c r="K455" s="7">
        <f t="shared" si="36"/>
        <v>59.5</v>
      </c>
      <c r="L455" s="7">
        <f t="shared" si="37"/>
        <v>4.165</v>
      </c>
      <c r="M455" s="20">
        <f t="shared" ref="M455:M515" si="40">ROUNDUP(K455+L455,2)</f>
        <v>63.669999999999995</v>
      </c>
      <c r="N455" s="20">
        <f>SUM(G455+M455)</f>
        <v>191</v>
      </c>
    </row>
    <row r="456" spans="1:14" ht="24" customHeight="1" x14ac:dyDescent="0.4">
      <c r="A456" s="9">
        <v>452</v>
      </c>
      <c r="B456" s="3">
        <v>6020000452</v>
      </c>
      <c r="C456" s="2" t="s">
        <v>1276</v>
      </c>
      <c r="D456" s="4" t="s">
        <v>1277</v>
      </c>
      <c r="E456" s="4" t="s">
        <v>1278</v>
      </c>
      <c r="F456" s="10" t="s">
        <v>3455</v>
      </c>
      <c r="G456" s="6">
        <v>101.12</v>
      </c>
      <c r="H456" s="6">
        <f t="shared" si="38"/>
        <v>-6.6153271028037466</v>
      </c>
      <c r="I456" s="139">
        <v>23</v>
      </c>
      <c r="J456" s="6">
        <v>3.5</v>
      </c>
      <c r="K456" s="7">
        <f t="shared" si="36"/>
        <v>80.5</v>
      </c>
      <c r="L456" s="7">
        <f t="shared" si="37"/>
        <v>5.6350000000000007</v>
      </c>
      <c r="M456" s="20">
        <f t="shared" si="40"/>
        <v>86.14</v>
      </c>
      <c r="N456" s="20">
        <f t="shared" si="39"/>
        <v>187.26</v>
      </c>
    </row>
    <row r="457" spans="1:14" ht="24" customHeight="1" x14ac:dyDescent="0.4">
      <c r="A457" s="9">
        <v>453</v>
      </c>
      <c r="B457" s="3">
        <v>6020000453</v>
      </c>
      <c r="C457" s="2" t="s">
        <v>1279</v>
      </c>
      <c r="D457" s="4" t="s">
        <v>1280</v>
      </c>
      <c r="E457" s="4" t="s">
        <v>1281</v>
      </c>
      <c r="F457" s="2" t="s">
        <v>3455</v>
      </c>
      <c r="G457" s="6">
        <v>153.55000000000001</v>
      </c>
      <c r="H457" s="6">
        <f t="shared" si="38"/>
        <v>-10.045327102803725</v>
      </c>
      <c r="I457" s="139">
        <v>37</v>
      </c>
      <c r="J457" s="6">
        <v>3.5</v>
      </c>
      <c r="K457" s="7">
        <f t="shared" si="36"/>
        <v>129.5</v>
      </c>
      <c r="L457" s="7">
        <f t="shared" si="37"/>
        <v>9.0650000000000013</v>
      </c>
      <c r="M457" s="20">
        <f t="shared" si="40"/>
        <v>138.57</v>
      </c>
      <c r="N457" s="20">
        <f>SUM(G457+M457)</f>
        <v>292.12</v>
      </c>
    </row>
    <row r="458" spans="1:14" ht="24" customHeight="1" x14ac:dyDescent="0.4">
      <c r="A458" s="9">
        <v>454</v>
      </c>
      <c r="B458" s="3">
        <v>6020000454</v>
      </c>
      <c r="C458" s="2" t="s">
        <v>1282</v>
      </c>
      <c r="D458" s="4" t="s">
        <v>1283</v>
      </c>
      <c r="E458" s="4" t="s">
        <v>1284</v>
      </c>
      <c r="F458" s="10" t="s">
        <v>3458</v>
      </c>
      <c r="G458" s="6">
        <v>22.48</v>
      </c>
      <c r="H458" s="6">
        <f t="shared" si="38"/>
        <v>-1.4706542056074774</v>
      </c>
      <c r="I458" s="139">
        <v>1</v>
      </c>
      <c r="J458" s="6">
        <v>3.5</v>
      </c>
      <c r="K458" s="7">
        <f t="shared" si="36"/>
        <v>3.5</v>
      </c>
      <c r="L458" s="7">
        <f t="shared" si="37"/>
        <v>0.24500000000000002</v>
      </c>
      <c r="M458" s="20">
        <f t="shared" si="40"/>
        <v>3.75</v>
      </c>
      <c r="N458" s="20">
        <f t="shared" si="39"/>
        <v>26.23</v>
      </c>
    </row>
    <row r="459" spans="1:14" ht="24" customHeight="1" x14ac:dyDescent="0.4">
      <c r="A459" s="9">
        <v>455</v>
      </c>
      <c r="B459" s="3">
        <v>6020000455</v>
      </c>
      <c r="C459" s="2" t="s">
        <v>1285</v>
      </c>
      <c r="D459" s="4" t="s">
        <v>1286</v>
      </c>
      <c r="E459" s="4" t="s">
        <v>1287</v>
      </c>
      <c r="F459" s="2" t="s">
        <v>3455</v>
      </c>
      <c r="G459" s="6">
        <v>322.07</v>
      </c>
      <c r="H459" s="6">
        <f t="shared" si="38"/>
        <v>-21.069999999999993</v>
      </c>
      <c r="I459" s="139">
        <v>95</v>
      </c>
      <c r="J459" s="6">
        <v>3.5</v>
      </c>
      <c r="K459" s="7">
        <f t="shared" si="36"/>
        <v>332.5</v>
      </c>
      <c r="L459" s="7">
        <f t="shared" si="37"/>
        <v>23.275000000000002</v>
      </c>
      <c r="M459" s="20">
        <f t="shared" si="40"/>
        <v>355.78</v>
      </c>
      <c r="N459" s="20">
        <f>SUM(G459+M459)</f>
        <v>677.84999999999991</v>
      </c>
    </row>
    <row r="460" spans="1:14" ht="24" customHeight="1" x14ac:dyDescent="0.4">
      <c r="A460" s="9">
        <v>456</v>
      </c>
      <c r="B460" s="3">
        <v>6020000456</v>
      </c>
      <c r="C460" s="2" t="s">
        <v>1288</v>
      </c>
      <c r="D460" s="4" t="s">
        <v>1289</v>
      </c>
      <c r="E460" s="4" t="s">
        <v>1290</v>
      </c>
      <c r="F460" s="10" t="s">
        <v>3449</v>
      </c>
      <c r="G460" s="6">
        <v>1344.47</v>
      </c>
      <c r="H460" s="6">
        <f t="shared" si="38"/>
        <v>-87.95598130841131</v>
      </c>
      <c r="I460" s="139">
        <v>34</v>
      </c>
      <c r="J460" s="6">
        <v>3.5</v>
      </c>
      <c r="K460" s="7">
        <f t="shared" si="36"/>
        <v>119</v>
      </c>
      <c r="L460" s="7">
        <f t="shared" si="37"/>
        <v>8.33</v>
      </c>
      <c r="M460" s="20">
        <f t="shared" si="40"/>
        <v>127.33</v>
      </c>
      <c r="N460" s="20">
        <f t="shared" si="39"/>
        <v>1471.8</v>
      </c>
    </row>
    <row r="461" spans="1:14" ht="24" customHeight="1" x14ac:dyDescent="0.4">
      <c r="A461" s="9">
        <v>457</v>
      </c>
      <c r="B461" s="3">
        <v>6020000457</v>
      </c>
      <c r="C461" s="2" t="s">
        <v>1291</v>
      </c>
      <c r="D461" s="4" t="s">
        <v>1292</v>
      </c>
      <c r="E461" s="4" t="s">
        <v>1293</v>
      </c>
      <c r="F461" s="2" t="s">
        <v>3473</v>
      </c>
      <c r="G461" s="6">
        <v>86.15</v>
      </c>
      <c r="H461" s="6">
        <f t="shared" si="38"/>
        <v>-5.6359813084112176</v>
      </c>
      <c r="I461" s="139">
        <v>1</v>
      </c>
      <c r="J461" s="6">
        <v>3.5</v>
      </c>
      <c r="K461" s="7">
        <f t="shared" si="36"/>
        <v>3.5</v>
      </c>
      <c r="L461" s="7">
        <f t="shared" si="37"/>
        <v>0.24500000000000002</v>
      </c>
      <c r="M461" s="20">
        <f t="shared" si="40"/>
        <v>3.75</v>
      </c>
      <c r="N461" s="20">
        <f>SUM(G461+M461)</f>
        <v>89.9</v>
      </c>
    </row>
    <row r="462" spans="1:14" ht="24" customHeight="1" x14ac:dyDescent="0.4">
      <c r="A462" s="9">
        <v>458</v>
      </c>
      <c r="B462" s="3">
        <v>6020000458</v>
      </c>
      <c r="C462" s="2" t="s">
        <v>1294</v>
      </c>
      <c r="D462" s="4" t="s">
        <v>1295</v>
      </c>
      <c r="E462" s="4" t="s">
        <v>1296</v>
      </c>
      <c r="F462" s="2" t="s">
        <v>3449</v>
      </c>
      <c r="G462" s="6">
        <v>531.80999999999995</v>
      </c>
      <c r="H462" s="6">
        <f t="shared" si="38"/>
        <v>-34.79130841121497</v>
      </c>
      <c r="I462" s="139">
        <v>24</v>
      </c>
      <c r="J462" s="6">
        <v>3.5</v>
      </c>
      <c r="K462" s="7">
        <f t="shared" si="36"/>
        <v>84</v>
      </c>
      <c r="L462" s="7">
        <f t="shared" si="37"/>
        <v>5.8800000000000008</v>
      </c>
      <c r="M462" s="20">
        <f t="shared" si="40"/>
        <v>89.88</v>
      </c>
      <c r="N462" s="20">
        <f t="shared" si="39"/>
        <v>621.68999999999994</v>
      </c>
    </row>
    <row r="463" spans="1:14" ht="24" customHeight="1" x14ac:dyDescent="0.4">
      <c r="A463" s="9">
        <v>459</v>
      </c>
      <c r="B463" s="3">
        <v>6020000459</v>
      </c>
      <c r="C463" s="2" t="s">
        <v>1297</v>
      </c>
      <c r="D463" s="4" t="s">
        <v>1298</v>
      </c>
      <c r="E463" s="4" t="s">
        <v>1299</v>
      </c>
      <c r="F463" s="2" t="s">
        <v>3450</v>
      </c>
      <c r="G463" s="6">
        <v>318.33999999999997</v>
      </c>
      <c r="H463" s="6">
        <f t="shared" si="38"/>
        <v>-20.825981308411201</v>
      </c>
      <c r="I463" s="139">
        <v>30</v>
      </c>
      <c r="J463" s="6">
        <v>3.5</v>
      </c>
      <c r="K463" s="7">
        <f t="shared" si="36"/>
        <v>105</v>
      </c>
      <c r="L463" s="7">
        <f t="shared" si="37"/>
        <v>7.3500000000000005</v>
      </c>
      <c r="M463" s="20">
        <f t="shared" si="40"/>
        <v>112.35</v>
      </c>
      <c r="N463" s="20">
        <f>SUM(G463+M463)</f>
        <v>430.68999999999994</v>
      </c>
    </row>
    <row r="464" spans="1:14" ht="24" customHeight="1" x14ac:dyDescent="0.4">
      <c r="A464" s="9">
        <v>460</v>
      </c>
      <c r="B464" s="3">
        <v>6020000460</v>
      </c>
      <c r="C464" s="2" t="s">
        <v>1300</v>
      </c>
      <c r="D464" s="4" t="s">
        <v>1301</v>
      </c>
      <c r="E464" s="4" t="s">
        <v>1302</v>
      </c>
      <c r="F464" s="2" t="s">
        <v>3449</v>
      </c>
      <c r="G464" s="6">
        <v>348.3</v>
      </c>
      <c r="H464" s="6">
        <f t="shared" si="38"/>
        <v>-22.785981308411237</v>
      </c>
      <c r="I464" s="139">
        <v>3</v>
      </c>
      <c r="J464" s="6">
        <v>3.5</v>
      </c>
      <c r="K464" s="7">
        <f t="shared" si="36"/>
        <v>10.5</v>
      </c>
      <c r="L464" s="7">
        <f t="shared" si="37"/>
        <v>0.7350000000000001</v>
      </c>
      <c r="M464" s="20">
        <f t="shared" si="40"/>
        <v>11.24</v>
      </c>
      <c r="N464" s="20">
        <f t="shared" si="39"/>
        <v>359.54</v>
      </c>
    </row>
    <row r="465" spans="1:14" ht="24" customHeight="1" x14ac:dyDescent="0.4">
      <c r="A465" s="9">
        <v>461</v>
      </c>
      <c r="B465" s="3">
        <v>6020000461</v>
      </c>
      <c r="C465" s="2" t="s">
        <v>1303</v>
      </c>
      <c r="D465" s="4" t="s">
        <v>1301</v>
      </c>
      <c r="E465" s="4" t="s">
        <v>1304</v>
      </c>
      <c r="F465" s="2" t="s">
        <v>3449</v>
      </c>
      <c r="G465" s="6">
        <v>67.430000000000007</v>
      </c>
      <c r="H465" s="6">
        <f t="shared" si="38"/>
        <v>-4.4113084112149537</v>
      </c>
      <c r="I465" s="139">
        <v>2</v>
      </c>
      <c r="J465" s="6">
        <v>3.5</v>
      </c>
      <c r="K465" s="7">
        <f t="shared" si="36"/>
        <v>7</v>
      </c>
      <c r="L465" s="7">
        <f t="shared" si="37"/>
        <v>0.49000000000000005</v>
      </c>
      <c r="M465" s="20">
        <f t="shared" si="40"/>
        <v>7.49</v>
      </c>
      <c r="N465" s="20">
        <f>SUM(G465+M465)</f>
        <v>74.92</v>
      </c>
    </row>
    <row r="466" spans="1:14" ht="24" customHeight="1" x14ac:dyDescent="0.4">
      <c r="A466" s="9">
        <v>462</v>
      </c>
      <c r="B466" s="3">
        <v>6020000462</v>
      </c>
      <c r="C466" s="2" t="s">
        <v>1305</v>
      </c>
      <c r="D466" s="4" t="s">
        <v>1306</v>
      </c>
      <c r="E466" s="4" t="s">
        <v>1307</v>
      </c>
      <c r="F466" s="2" t="s">
        <v>3455</v>
      </c>
      <c r="G466" s="6">
        <v>8628.48</v>
      </c>
      <c r="H466" s="6">
        <f t="shared" si="38"/>
        <v>-564.47999999999956</v>
      </c>
      <c r="I466" s="139">
        <v>1696</v>
      </c>
      <c r="J466" s="6">
        <v>3.5</v>
      </c>
      <c r="K466" s="7">
        <f t="shared" si="36"/>
        <v>5936</v>
      </c>
      <c r="L466" s="7">
        <f t="shared" si="37"/>
        <v>415.52000000000004</v>
      </c>
      <c r="M466" s="20">
        <f t="shared" si="40"/>
        <v>6351.52</v>
      </c>
      <c r="N466" s="20">
        <f t="shared" si="39"/>
        <v>14980</v>
      </c>
    </row>
    <row r="467" spans="1:14" ht="24" customHeight="1" x14ac:dyDescent="0.4">
      <c r="A467" s="9">
        <v>463</v>
      </c>
      <c r="B467" s="3">
        <v>6020000463</v>
      </c>
      <c r="C467" s="2" t="s">
        <v>1308</v>
      </c>
      <c r="D467" s="4" t="s">
        <v>1309</v>
      </c>
      <c r="E467" s="4" t="s">
        <v>1307</v>
      </c>
      <c r="F467" s="2" t="s">
        <v>3455</v>
      </c>
      <c r="G467" s="6">
        <v>29.96</v>
      </c>
      <c r="H467" s="6">
        <f t="shared" si="38"/>
        <v>-1.9600000000000009</v>
      </c>
      <c r="I467" s="139">
        <v>0</v>
      </c>
      <c r="J467" s="6">
        <v>3.5</v>
      </c>
      <c r="K467" s="7">
        <f t="shared" si="36"/>
        <v>0</v>
      </c>
      <c r="L467" s="7">
        <f t="shared" si="37"/>
        <v>0</v>
      </c>
      <c r="M467" s="20">
        <f t="shared" si="40"/>
        <v>0</v>
      </c>
      <c r="N467" s="20">
        <f>SUM(G467+M467)</f>
        <v>29.96</v>
      </c>
    </row>
    <row r="468" spans="1:14" ht="24" customHeight="1" x14ac:dyDescent="0.4">
      <c r="A468" s="9">
        <v>464</v>
      </c>
      <c r="B468" s="3">
        <v>6020000464</v>
      </c>
      <c r="C468" s="2" t="s">
        <v>1310</v>
      </c>
      <c r="D468" s="4" t="s">
        <v>1311</v>
      </c>
      <c r="E468" s="4" t="s">
        <v>1307</v>
      </c>
      <c r="F468" s="2" t="s">
        <v>3455</v>
      </c>
      <c r="G468" s="6">
        <v>41.2</v>
      </c>
      <c r="H468" s="6">
        <f t="shared" si="38"/>
        <v>-2.6953271028037378</v>
      </c>
      <c r="I468" s="139">
        <v>16</v>
      </c>
      <c r="J468" s="6">
        <v>3.5</v>
      </c>
      <c r="K468" s="7">
        <f t="shared" si="36"/>
        <v>56</v>
      </c>
      <c r="L468" s="7">
        <f t="shared" si="37"/>
        <v>3.9200000000000004</v>
      </c>
      <c r="M468" s="20">
        <f t="shared" si="40"/>
        <v>59.92</v>
      </c>
      <c r="N468" s="20">
        <f t="shared" si="39"/>
        <v>101.12</v>
      </c>
    </row>
    <row r="469" spans="1:14" ht="24" customHeight="1" x14ac:dyDescent="0.4">
      <c r="A469" s="9">
        <v>465</v>
      </c>
      <c r="B469" s="3">
        <v>6020000465</v>
      </c>
      <c r="C469" s="2" t="s">
        <v>1312</v>
      </c>
      <c r="D469" s="4" t="s">
        <v>1306</v>
      </c>
      <c r="E469" s="4" t="s">
        <v>1307</v>
      </c>
      <c r="F469" s="2" t="s">
        <v>3455</v>
      </c>
      <c r="G469" s="6">
        <v>404.46</v>
      </c>
      <c r="H469" s="6">
        <f t="shared" si="38"/>
        <v>-26.45999999999998</v>
      </c>
      <c r="I469" s="139">
        <v>111</v>
      </c>
      <c r="J469" s="6">
        <v>3.5</v>
      </c>
      <c r="K469" s="7">
        <f t="shared" si="36"/>
        <v>388.5</v>
      </c>
      <c r="L469" s="7">
        <f t="shared" si="37"/>
        <v>27.195000000000004</v>
      </c>
      <c r="M469" s="20">
        <f t="shared" si="40"/>
        <v>415.7</v>
      </c>
      <c r="N469" s="20">
        <f>SUM(G469+M469)</f>
        <v>820.16</v>
      </c>
    </row>
    <row r="470" spans="1:14" ht="24" customHeight="1" x14ac:dyDescent="0.4">
      <c r="A470" s="9">
        <v>466</v>
      </c>
      <c r="B470" s="3">
        <v>6020000466</v>
      </c>
      <c r="C470" s="2" t="s">
        <v>1313</v>
      </c>
      <c r="D470" s="4" t="s">
        <v>1314</v>
      </c>
      <c r="E470" s="4" t="s">
        <v>1307</v>
      </c>
      <c r="F470" s="2" t="s">
        <v>3449</v>
      </c>
      <c r="G470" s="6">
        <v>925.02</v>
      </c>
      <c r="H470" s="6">
        <f t="shared" si="38"/>
        <v>-60.515327102803667</v>
      </c>
      <c r="I470" s="139">
        <v>26</v>
      </c>
      <c r="J470" s="6">
        <v>3.5</v>
      </c>
      <c r="K470" s="7">
        <f t="shared" si="36"/>
        <v>91</v>
      </c>
      <c r="L470" s="7">
        <f t="shared" si="37"/>
        <v>6.370000000000001</v>
      </c>
      <c r="M470" s="20">
        <f t="shared" si="40"/>
        <v>97.37</v>
      </c>
      <c r="N470" s="20">
        <f t="shared" si="39"/>
        <v>1022.39</v>
      </c>
    </row>
    <row r="471" spans="1:14" ht="24" customHeight="1" x14ac:dyDescent="0.4">
      <c r="A471" s="9">
        <v>467</v>
      </c>
      <c r="B471" s="3">
        <v>6020000467</v>
      </c>
      <c r="C471" s="2" t="s">
        <v>1315</v>
      </c>
      <c r="D471" s="4" t="s">
        <v>1316</v>
      </c>
      <c r="E471" s="4" t="s">
        <v>1307</v>
      </c>
      <c r="F471" s="10" t="s">
        <v>3449</v>
      </c>
      <c r="G471" s="6">
        <v>1456.83</v>
      </c>
      <c r="H471" s="6">
        <f t="shared" si="38"/>
        <v>-95.306635514018581</v>
      </c>
      <c r="I471" s="139">
        <v>52</v>
      </c>
      <c r="J471" s="6">
        <v>3.5</v>
      </c>
      <c r="K471" s="7">
        <f t="shared" si="36"/>
        <v>182</v>
      </c>
      <c r="L471" s="7">
        <f t="shared" si="37"/>
        <v>12.740000000000002</v>
      </c>
      <c r="M471" s="20">
        <f t="shared" si="40"/>
        <v>194.74</v>
      </c>
      <c r="N471" s="20">
        <f>SUM(G471+M471)</f>
        <v>1651.57</v>
      </c>
    </row>
    <row r="472" spans="1:14" ht="24" customHeight="1" x14ac:dyDescent="0.4">
      <c r="A472" s="9">
        <v>468</v>
      </c>
      <c r="B472" s="3">
        <v>6020000468</v>
      </c>
      <c r="C472" s="2" t="s">
        <v>1317</v>
      </c>
      <c r="D472" s="4" t="s">
        <v>1318</v>
      </c>
      <c r="E472" s="4" t="s">
        <v>1307</v>
      </c>
      <c r="F472" s="2" t="s">
        <v>3449</v>
      </c>
      <c r="G472" s="6">
        <v>636.66999999999996</v>
      </c>
      <c r="H472" s="6">
        <f t="shared" si="38"/>
        <v>-41.651308411214927</v>
      </c>
      <c r="I472" s="139">
        <v>19</v>
      </c>
      <c r="J472" s="6">
        <v>3.5</v>
      </c>
      <c r="K472" s="7">
        <f t="shared" si="36"/>
        <v>66.5</v>
      </c>
      <c r="L472" s="7">
        <f t="shared" si="37"/>
        <v>4.6550000000000002</v>
      </c>
      <c r="M472" s="20">
        <f t="shared" si="40"/>
        <v>71.160000000000011</v>
      </c>
      <c r="N472" s="20">
        <f t="shared" si="39"/>
        <v>707.82999999999993</v>
      </c>
    </row>
    <row r="473" spans="1:14" ht="24" customHeight="1" x14ac:dyDescent="0.4">
      <c r="A473" s="9">
        <v>469</v>
      </c>
      <c r="B473" s="3">
        <v>6020000469</v>
      </c>
      <c r="C473" s="2" t="s">
        <v>1319</v>
      </c>
      <c r="D473" s="4" t="s">
        <v>1320</v>
      </c>
      <c r="E473" s="4" t="s">
        <v>1307</v>
      </c>
      <c r="F473" s="2" t="s">
        <v>3449</v>
      </c>
      <c r="G473" s="6">
        <v>599.22</v>
      </c>
      <c r="H473" s="6">
        <f t="shared" si="38"/>
        <v>-39.201308411214995</v>
      </c>
      <c r="I473" s="139">
        <v>21</v>
      </c>
      <c r="J473" s="6">
        <v>3.5</v>
      </c>
      <c r="K473" s="7">
        <f t="shared" si="36"/>
        <v>73.5</v>
      </c>
      <c r="L473" s="7">
        <f t="shared" si="37"/>
        <v>5.1450000000000005</v>
      </c>
      <c r="M473" s="20">
        <f t="shared" si="40"/>
        <v>78.650000000000006</v>
      </c>
      <c r="N473" s="20">
        <f>SUM(G473+M473)</f>
        <v>677.87</v>
      </c>
    </row>
    <row r="474" spans="1:14" ht="24" customHeight="1" x14ac:dyDescent="0.4">
      <c r="A474" s="9">
        <v>470</v>
      </c>
      <c r="B474" s="3">
        <v>6020000470</v>
      </c>
      <c r="C474" s="2" t="s">
        <v>1321</v>
      </c>
      <c r="D474" s="4" t="s">
        <v>1322</v>
      </c>
      <c r="E474" s="4" t="s">
        <v>1323</v>
      </c>
      <c r="F474" s="2" t="s">
        <v>3455</v>
      </c>
      <c r="G474" s="6">
        <v>149.80000000000001</v>
      </c>
      <c r="H474" s="6">
        <f t="shared" si="38"/>
        <v>-9.7999999999999829</v>
      </c>
      <c r="I474" s="139">
        <v>24</v>
      </c>
      <c r="J474" s="6">
        <v>3.5</v>
      </c>
      <c r="K474" s="7">
        <f t="shared" si="36"/>
        <v>84</v>
      </c>
      <c r="L474" s="7">
        <f t="shared" si="37"/>
        <v>5.8800000000000008</v>
      </c>
      <c r="M474" s="20">
        <f t="shared" si="40"/>
        <v>89.88</v>
      </c>
      <c r="N474" s="20">
        <f t="shared" si="39"/>
        <v>239.68</v>
      </c>
    </row>
    <row r="475" spans="1:14" ht="24" customHeight="1" x14ac:dyDescent="0.4">
      <c r="A475" s="9">
        <v>471</v>
      </c>
      <c r="B475" s="3">
        <v>6020000471</v>
      </c>
      <c r="C475" s="2" t="s">
        <v>1324</v>
      </c>
      <c r="D475" s="4" t="s">
        <v>1325</v>
      </c>
      <c r="E475" s="4" t="s">
        <v>1326</v>
      </c>
      <c r="F475" s="2" t="s">
        <v>3455</v>
      </c>
      <c r="G475" s="6">
        <v>1580.39</v>
      </c>
      <c r="H475" s="6">
        <f t="shared" si="38"/>
        <v>-103.3900000000001</v>
      </c>
      <c r="I475" s="139">
        <v>306</v>
      </c>
      <c r="J475" s="6">
        <v>3.5</v>
      </c>
      <c r="K475" s="7">
        <f t="shared" si="36"/>
        <v>1071</v>
      </c>
      <c r="L475" s="7">
        <f t="shared" si="37"/>
        <v>74.970000000000013</v>
      </c>
      <c r="M475" s="20">
        <f t="shared" si="40"/>
        <v>1145.97</v>
      </c>
      <c r="N475" s="20">
        <f>SUM(G475+M475)</f>
        <v>2726.36</v>
      </c>
    </row>
    <row r="476" spans="1:14" ht="24" customHeight="1" x14ac:dyDescent="0.4">
      <c r="A476" s="9">
        <v>472</v>
      </c>
      <c r="B476" s="3">
        <v>6020000472</v>
      </c>
      <c r="C476" s="2" t="s">
        <v>1327</v>
      </c>
      <c r="D476" s="4" t="s">
        <v>1328</v>
      </c>
      <c r="E476" s="4" t="s">
        <v>1329</v>
      </c>
      <c r="F476" s="2" t="s">
        <v>3449</v>
      </c>
      <c r="G476" s="6">
        <v>1078.58</v>
      </c>
      <c r="H476" s="6">
        <f t="shared" si="38"/>
        <v>-70.561308411214895</v>
      </c>
      <c r="I476" s="139">
        <v>32</v>
      </c>
      <c r="J476" s="6">
        <v>3.5</v>
      </c>
      <c r="K476" s="7">
        <f t="shared" si="36"/>
        <v>112</v>
      </c>
      <c r="L476" s="7">
        <f t="shared" si="37"/>
        <v>7.8400000000000007</v>
      </c>
      <c r="M476" s="20">
        <f t="shared" si="40"/>
        <v>119.84</v>
      </c>
      <c r="N476" s="20">
        <f t="shared" si="39"/>
        <v>1198.4199999999998</v>
      </c>
    </row>
    <row r="477" spans="1:14" ht="24" customHeight="1" x14ac:dyDescent="0.4">
      <c r="A477" s="9">
        <v>473</v>
      </c>
      <c r="B477" s="3">
        <v>6020000473</v>
      </c>
      <c r="C477" s="2" t="s">
        <v>1330</v>
      </c>
      <c r="D477" s="4" t="s">
        <v>1331</v>
      </c>
      <c r="E477" s="4" t="s">
        <v>1332</v>
      </c>
      <c r="F477" s="2" t="s">
        <v>18</v>
      </c>
      <c r="G477" s="6">
        <v>0</v>
      </c>
      <c r="H477" s="6">
        <f t="shared" si="38"/>
        <v>0</v>
      </c>
      <c r="I477" s="139">
        <v>17</v>
      </c>
      <c r="J477" s="6">
        <v>3.5</v>
      </c>
      <c r="K477" s="7">
        <f t="shared" si="36"/>
        <v>59.5</v>
      </c>
      <c r="L477" s="7">
        <f t="shared" si="37"/>
        <v>4.165</v>
      </c>
      <c r="M477" s="20">
        <f t="shared" si="40"/>
        <v>63.669999999999995</v>
      </c>
      <c r="N477" s="20">
        <f>SUM(G477+M477)</f>
        <v>63.669999999999995</v>
      </c>
    </row>
    <row r="478" spans="1:14" ht="24" customHeight="1" x14ac:dyDescent="0.4">
      <c r="A478" s="9">
        <v>474</v>
      </c>
      <c r="B478" s="3">
        <v>6020000474</v>
      </c>
      <c r="C478" s="2" t="s">
        <v>1333</v>
      </c>
      <c r="D478" s="4" t="s">
        <v>1334</v>
      </c>
      <c r="E478" s="4" t="s">
        <v>1335</v>
      </c>
      <c r="F478" s="2" t="s">
        <v>3455</v>
      </c>
      <c r="G478" s="6">
        <v>82.39</v>
      </c>
      <c r="H478" s="6">
        <f t="shared" si="38"/>
        <v>-5.3900000000000006</v>
      </c>
      <c r="I478" s="139">
        <v>26</v>
      </c>
      <c r="J478" s="6">
        <v>3.5</v>
      </c>
      <c r="K478" s="7">
        <f t="shared" si="36"/>
        <v>91</v>
      </c>
      <c r="L478" s="7">
        <f t="shared" si="37"/>
        <v>6.370000000000001</v>
      </c>
      <c r="M478" s="20">
        <f t="shared" si="40"/>
        <v>97.37</v>
      </c>
      <c r="N478" s="20">
        <f t="shared" si="39"/>
        <v>179.76</v>
      </c>
    </row>
    <row r="479" spans="1:14" ht="24" customHeight="1" x14ac:dyDescent="0.4">
      <c r="A479" s="9">
        <v>475</v>
      </c>
      <c r="B479" s="3">
        <v>6020000475</v>
      </c>
      <c r="C479" s="2" t="s">
        <v>1336</v>
      </c>
      <c r="D479" s="4" t="s">
        <v>720</v>
      </c>
      <c r="E479" s="4" t="s">
        <v>1337</v>
      </c>
      <c r="F479" s="2" t="s">
        <v>3449</v>
      </c>
      <c r="G479" s="6">
        <v>2426.77</v>
      </c>
      <c r="H479" s="6">
        <f t="shared" si="38"/>
        <v>-158.76065420560735</v>
      </c>
      <c r="I479" s="139">
        <v>51</v>
      </c>
      <c r="J479" s="6">
        <v>3.5</v>
      </c>
      <c r="K479" s="7">
        <f t="shared" si="36"/>
        <v>178.5</v>
      </c>
      <c r="L479" s="7">
        <f t="shared" si="37"/>
        <v>12.495000000000001</v>
      </c>
      <c r="M479" s="20">
        <f t="shared" si="40"/>
        <v>191</v>
      </c>
      <c r="N479" s="20">
        <f>SUM(G479+M479)</f>
        <v>2617.77</v>
      </c>
    </row>
    <row r="480" spans="1:14" ht="24" customHeight="1" x14ac:dyDescent="0.4">
      <c r="A480" s="9">
        <v>476</v>
      </c>
      <c r="B480" s="3">
        <v>6020000476</v>
      </c>
      <c r="C480" s="2" t="s">
        <v>1338</v>
      </c>
      <c r="D480" s="4" t="s">
        <v>1339</v>
      </c>
      <c r="E480" s="4" t="s">
        <v>1340</v>
      </c>
      <c r="F480" s="2" t="s">
        <v>18</v>
      </c>
      <c r="G480" s="6">
        <v>0</v>
      </c>
      <c r="H480" s="6">
        <f t="shared" si="38"/>
        <v>0</v>
      </c>
      <c r="I480" s="139">
        <v>11</v>
      </c>
      <c r="J480" s="6">
        <v>3.5</v>
      </c>
      <c r="K480" s="7">
        <f t="shared" si="36"/>
        <v>38.5</v>
      </c>
      <c r="L480" s="7">
        <f t="shared" si="37"/>
        <v>2.6950000000000003</v>
      </c>
      <c r="M480" s="20">
        <f t="shared" si="40"/>
        <v>41.199999999999996</v>
      </c>
      <c r="N480" s="20">
        <f t="shared" si="39"/>
        <v>41.199999999999996</v>
      </c>
    </row>
    <row r="481" spans="1:14" ht="24" customHeight="1" x14ac:dyDescent="0.4">
      <c r="A481" s="9">
        <v>477</v>
      </c>
      <c r="B481" s="3">
        <v>6020000477</v>
      </c>
      <c r="C481" s="2" t="s">
        <v>1341</v>
      </c>
      <c r="D481" s="4" t="s">
        <v>1342</v>
      </c>
      <c r="E481" s="4" t="s">
        <v>1343</v>
      </c>
      <c r="F481" s="2" t="s">
        <v>3449</v>
      </c>
      <c r="G481" s="6">
        <v>146.07</v>
      </c>
      <c r="H481" s="6">
        <f t="shared" si="38"/>
        <v>-9.5559813084112193</v>
      </c>
      <c r="I481" s="139">
        <v>6</v>
      </c>
      <c r="J481" s="6">
        <v>3.5</v>
      </c>
      <c r="K481" s="7">
        <f t="shared" si="36"/>
        <v>21</v>
      </c>
      <c r="L481" s="7">
        <f t="shared" si="37"/>
        <v>1.4700000000000002</v>
      </c>
      <c r="M481" s="20">
        <f t="shared" si="40"/>
        <v>22.47</v>
      </c>
      <c r="N481" s="20">
        <f>SUM(G481+M481)</f>
        <v>168.54</v>
      </c>
    </row>
    <row r="482" spans="1:14" ht="24" customHeight="1" x14ac:dyDescent="0.4">
      <c r="A482" s="9">
        <v>478</v>
      </c>
      <c r="B482" s="3">
        <v>6020000478</v>
      </c>
      <c r="C482" s="2" t="s">
        <v>1344</v>
      </c>
      <c r="D482" s="4" t="s">
        <v>1345</v>
      </c>
      <c r="E482" s="4" t="s">
        <v>1346</v>
      </c>
      <c r="F482" s="2" t="s">
        <v>18</v>
      </c>
      <c r="G482" s="6">
        <v>0</v>
      </c>
      <c r="H482" s="6">
        <f t="shared" si="38"/>
        <v>0</v>
      </c>
      <c r="I482" s="139">
        <v>13</v>
      </c>
      <c r="J482" s="6">
        <v>3.5</v>
      </c>
      <c r="K482" s="7">
        <f t="shared" si="36"/>
        <v>45.5</v>
      </c>
      <c r="L482" s="7">
        <f t="shared" si="37"/>
        <v>3.1850000000000005</v>
      </c>
      <c r="M482" s="20">
        <f t="shared" si="40"/>
        <v>48.69</v>
      </c>
      <c r="N482" s="20">
        <f t="shared" si="39"/>
        <v>48.69</v>
      </c>
    </row>
    <row r="483" spans="1:14" ht="24" customHeight="1" x14ac:dyDescent="0.4">
      <c r="A483" s="9">
        <v>479</v>
      </c>
      <c r="B483" s="3">
        <v>6020000479</v>
      </c>
      <c r="C483" s="2" t="s">
        <v>1347</v>
      </c>
      <c r="D483" s="4" t="s">
        <v>1348</v>
      </c>
      <c r="E483" s="4" t="s">
        <v>1349</v>
      </c>
      <c r="F483" s="2" t="s">
        <v>18</v>
      </c>
      <c r="G483" s="6">
        <v>0</v>
      </c>
      <c r="H483" s="6">
        <f t="shared" si="38"/>
        <v>0</v>
      </c>
      <c r="I483" s="139">
        <v>12</v>
      </c>
      <c r="J483" s="6">
        <v>3.5</v>
      </c>
      <c r="K483" s="7">
        <f t="shared" si="36"/>
        <v>42</v>
      </c>
      <c r="L483" s="7">
        <f t="shared" si="37"/>
        <v>2.9400000000000004</v>
      </c>
      <c r="M483" s="20">
        <f t="shared" si="40"/>
        <v>44.94</v>
      </c>
      <c r="N483" s="20">
        <f>SUM(G483+M483)</f>
        <v>44.94</v>
      </c>
    </row>
    <row r="484" spans="1:14" ht="24" customHeight="1" x14ac:dyDescent="0.4">
      <c r="A484" s="9">
        <v>480</v>
      </c>
      <c r="B484" s="3">
        <v>6020000480</v>
      </c>
      <c r="C484" s="2" t="s">
        <v>1350</v>
      </c>
      <c r="D484" s="4" t="s">
        <v>1351</v>
      </c>
      <c r="E484" s="4" t="s">
        <v>1352</v>
      </c>
      <c r="F484" s="2" t="s">
        <v>3452</v>
      </c>
      <c r="G484" s="6">
        <v>501.84</v>
      </c>
      <c r="H484" s="6">
        <f t="shared" si="38"/>
        <v>-32.830654205607459</v>
      </c>
      <c r="I484" s="139">
        <v>24</v>
      </c>
      <c r="J484" s="6">
        <v>3.5</v>
      </c>
      <c r="K484" s="7">
        <f t="shared" si="36"/>
        <v>84</v>
      </c>
      <c r="L484" s="7">
        <f t="shared" si="37"/>
        <v>5.8800000000000008</v>
      </c>
      <c r="M484" s="20">
        <f t="shared" si="40"/>
        <v>89.88</v>
      </c>
      <c r="N484" s="20">
        <f t="shared" si="39"/>
        <v>591.72</v>
      </c>
    </row>
    <row r="485" spans="1:14" ht="24" customHeight="1" x14ac:dyDescent="0.4">
      <c r="A485" s="9">
        <v>481</v>
      </c>
      <c r="B485" s="3">
        <v>6020000481</v>
      </c>
      <c r="C485" s="2" t="s">
        <v>1353</v>
      </c>
      <c r="D485" s="4" t="s">
        <v>1354</v>
      </c>
      <c r="E485" s="4" t="s">
        <v>1355</v>
      </c>
      <c r="F485" s="13" t="s">
        <v>3449</v>
      </c>
      <c r="G485" s="6">
        <v>280.89999999999998</v>
      </c>
      <c r="H485" s="6">
        <f t="shared" si="38"/>
        <v>-18.376635514018687</v>
      </c>
      <c r="I485" s="139">
        <v>5</v>
      </c>
      <c r="J485" s="6">
        <v>3.5</v>
      </c>
      <c r="K485" s="7">
        <f t="shared" si="36"/>
        <v>17.5</v>
      </c>
      <c r="L485" s="7">
        <f t="shared" si="37"/>
        <v>1.2250000000000001</v>
      </c>
      <c r="M485" s="20">
        <f t="shared" si="40"/>
        <v>18.73</v>
      </c>
      <c r="N485" s="20">
        <f>SUM(G485+M485)</f>
        <v>299.63</v>
      </c>
    </row>
    <row r="486" spans="1:14" ht="24" customHeight="1" x14ac:dyDescent="0.4">
      <c r="A486" s="9">
        <v>482</v>
      </c>
      <c r="B486" s="3">
        <v>6020000482</v>
      </c>
      <c r="C486" s="2" t="s">
        <v>1356</v>
      </c>
      <c r="D486" s="4" t="s">
        <v>1357</v>
      </c>
      <c r="E486" s="4" t="s">
        <v>1358</v>
      </c>
      <c r="F486" s="2" t="s">
        <v>3458</v>
      </c>
      <c r="G486" s="6">
        <v>44.95</v>
      </c>
      <c r="H486" s="6">
        <f t="shared" si="38"/>
        <v>-2.9406542056074798</v>
      </c>
      <c r="I486" s="139">
        <v>8</v>
      </c>
      <c r="J486" s="6">
        <v>3.5</v>
      </c>
      <c r="K486" s="7">
        <f t="shared" si="36"/>
        <v>28</v>
      </c>
      <c r="L486" s="7">
        <f t="shared" si="37"/>
        <v>1.9600000000000002</v>
      </c>
      <c r="M486" s="20">
        <f t="shared" si="40"/>
        <v>29.96</v>
      </c>
      <c r="N486" s="20">
        <f t="shared" si="39"/>
        <v>74.91</v>
      </c>
    </row>
    <row r="487" spans="1:14" ht="24" customHeight="1" x14ac:dyDescent="0.4">
      <c r="A487" s="9">
        <v>483</v>
      </c>
      <c r="B487" s="3">
        <v>6020000483</v>
      </c>
      <c r="C487" s="2" t="s">
        <v>1359</v>
      </c>
      <c r="D487" s="4" t="s">
        <v>1360</v>
      </c>
      <c r="E487" s="4" t="s">
        <v>1361</v>
      </c>
      <c r="F487" s="2" t="s">
        <v>3449</v>
      </c>
      <c r="G487" s="6">
        <v>183.51</v>
      </c>
      <c r="H487" s="6">
        <f t="shared" si="38"/>
        <v>-12.005327102803733</v>
      </c>
      <c r="I487" s="139">
        <v>8</v>
      </c>
      <c r="J487" s="6">
        <v>3.5</v>
      </c>
      <c r="K487" s="7">
        <f t="shared" si="36"/>
        <v>28</v>
      </c>
      <c r="L487" s="7">
        <f t="shared" si="37"/>
        <v>1.9600000000000002</v>
      </c>
      <c r="M487" s="20">
        <f t="shared" si="40"/>
        <v>29.96</v>
      </c>
      <c r="N487" s="20">
        <f>SUM(G487+M487)</f>
        <v>213.47</v>
      </c>
    </row>
    <row r="488" spans="1:14" ht="24" customHeight="1" x14ac:dyDescent="0.4">
      <c r="A488" s="9">
        <v>484</v>
      </c>
      <c r="B488" s="3">
        <v>6020000484</v>
      </c>
      <c r="C488" s="38" t="s">
        <v>1362</v>
      </c>
      <c r="D488" s="4" t="s">
        <v>1363</v>
      </c>
      <c r="E488" s="4" t="s">
        <v>1364</v>
      </c>
      <c r="F488" s="2" t="s">
        <v>3458</v>
      </c>
      <c r="G488" s="6">
        <v>157.30000000000001</v>
      </c>
      <c r="H488" s="6">
        <f t="shared" si="38"/>
        <v>-10.290654205607467</v>
      </c>
      <c r="I488" s="139">
        <v>10</v>
      </c>
      <c r="J488" s="6">
        <v>3.5</v>
      </c>
      <c r="K488" s="7">
        <f t="shared" si="36"/>
        <v>35</v>
      </c>
      <c r="L488" s="7">
        <f t="shared" si="37"/>
        <v>2.4500000000000002</v>
      </c>
      <c r="M488" s="20">
        <f t="shared" si="40"/>
        <v>37.450000000000003</v>
      </c>
      <c r="N488" s="20">
        <f t="shared" si="39"/>
        <v>194.75</v>
      </c>
    </row>
    <row r="489" spans="1:14" ht="24" customHeight="1" x14ac:dyDescent="0.4">
      <c r="A489" s="9">
        <v>485</v>
      </c>
      <c r="B489" s="3">
        <v>6020000485</v>
      </c>
      <c r="C489" s="2" t="s">
        <v>1365</v>
      </c>
      <c r="D489" s="4" t="s">
        <v>1366</v>
      </c>
      <c r="E489" s="4" t="s">
        <v>1367</v>
      </c>
      <c r="F489" s="2" t="s">
        <v>3449</v>
      </c>
      <c r="G489" s="6">
        <v>1505.5</v>
      </c>
      <c r="H489" s="6">
        <f t="shared" si="38"/>
        <v>-98.49065420560737</v>
      </c>
      <c r="I489" s="139">
        <v>49</v>
      </c>
      <c r="J489" s="6">
        <v>3.5</v>
      </c>
      <c r="K489" s="7">
        <f t="shared" si="36"/>
        <v>171.5</v>
      </c>
      <c r="L489" s="7">
        <f t="shared" si="37"/>
        <v>12.005000000000001</v>
      </c>
      <c r="M489" s="20">
        <f t="shared" si="40"/>
        <v>183.51</v>
      </c>
      <c r="N489" s="20">
        <f>SUM(G489+M489)</f>
        <v>1689.01</v>
      </c>
    </row>
    <row r="490" spans="1:14" ht="24" customHeight="1" x14ac:dyDescent="0.4">
      <c r="A490" s="9">
        <v>486</v>
      </c>
      <c r="B490" s="3">
        <v>6020000486</v>
      </c>
      <c r="C490" s="2" t="s">
        <v>1368</v>
      </c>
      <c r="D490" s="4" t="s">
        <v>1369</v>
      </c>
      <c r="E490" s="4" t="s">
        <v>1370</v>
      </c>
      <c r="F490" s="10" t="s">
        <v>18</v>
      </c>
      <c r="G490" s="6">
        <v>0</v>
      </c>
      <c r="H490" s="6">
        <f t="shared" si="38"/>
        <v>0</v>
      </c>
      <c r="I490" s="139">
        <v>22</v>
      </c>
      <c r="J490" s="6">
        <v>3.5</v>
      </c>
      <c r="K490" s="7">
        <f t="shared" si="36"/>
        <v>77</v>
      </c>
      <c r="L490" s="7">
        <f t="shared" si="37"/>
        <v>5.3900000000000006</v>
      </c>
      <c r="M490" s="20">
        <f t="shared" si="40"/>
        <v>82.39</v>
      </c>
      <c r="N490" s="20">
        <f t="shared" si="39"/>
        <v>82.39</v>
      </c>
    </row>
    <row r="491" spans="1:14" ht="24" customHeight="1" x14ac:dyDescent="0.4">
      <c r="A491" s="9">
        <v>487</v>
      </c>
      <c r="B491" s="3">
        <v>6020000487</v>
      </c>
      <c r="C491" s="2" t="s">
        <v>1371</v>
      </c>
      <c r="D491" s="4" t="s">
        <v>1372</v>
      </c>
      <c r="E491" s="4" t="s">
        <v>1373</v>
      </c>
      <c r="F491" s="2" t="s">
        <v>3449</v>
      </c>
      <c r="G491" s="6">
        <v>546.79</v>
      </c>
      <c r="H491" s="6">
        <f t="shared" si="38"/>
        <v>-35.771308411214932</v>
      </c>
      <c r="I491" s="139">
        <v>10</v>
      </c>
      <c r="J491" s="6">
        <v>3.5</v>
      </c>
      <c r="K491" s="7">
        <f t="shared" si="36"/>
        <v>35</v>
      </c>
      <c r="L491" s="7">
        <f t="shared" si="37"/>
        <v>2.4500000000000002</v>
      </c>
      <c r="M491" s="20">
        <f t="shared" si="40"/>
        <v>37.450000000000003</v>
      </c>
      <c r="N491" s="20">
        <f>SUM(G491+M491)</f>
        <v>584.24</v>
      </c>
    </row>
    <row r="492" spans="1:14" ht="24" customHeight="1" x14ac:dyDescent="0.4">
      <c r="A492" s="9">
        <v>488</v>
      </c>
      <c r="B492" s="3">
        <v>6020000488</v>
      </c>
      <c r="C492" s="2" t="s">
        <v>1374</v>
      </c>
      <c r="D492" s="4" t="s">
        <v>1375</v>
      </c>
      <c r="E492" s="4" t="s">
        <v>1376</v>
      </c>
      <c r="F492" s="10" t="s">
        <v>3449</v>
      </c>
      <c r="G492" s="6">
        <v>116.12</v>
      </c>
      <c r="H492" s="6">
        <f t="shared" si="38"/>
        <v>-7.5966355140187005</v>
      </c>
      <c r="I492" s="139">
        <v>1</v>
      </c>
      <c r="J492" s="6">
        <v>3.5</v>
      </c>
      <c r="K492" s="7">
        <f t="shared" si="36"/>
        <v>3.5</v>
      </c>
      <c r="L492" s="7">
        <f t="shared" si="37"/>
        <v>0.24500000000000002</v>
      </c>
      <c r="M492" s="20">
        <f t="shared" si="40"/>
        <v>3.75</v>
      </c>
      <c r="N492" s="20">
        <f t="shared" si="39"/>
        <v>119.87</v>
      </c>
    </row>
    <row r="493" spans="1:14" ht="24" customHeight="1" x14ac:dyDescent="0.4">
      <c r="A493" s="9">
        <v>489</v>
      </c>
      <c r="B493" s="3">
        <v>6020000489</v>
      </c>
      <c r="C493" s="2" t="s">
        <v>1377</v>
      </c>
      <c r="D493" s="4" t="s">
        <v>1378</v>
      </c>
      <c r="E493" s="4" t="s">
        <v>1379</v>
      </c>
      <c r="F493" s="2" t="s">
        <v>3449</v>
      </c>
      <c r="G493" s="6">
        <v>786.47</v>
      </c>
      <c r="H493" s="6">
        <f t="shared" si="38"/>
        <v>-51.451308411214995</v>
      </c>
      <c r="I493" s="139">
        <v>28</v>
      </c>
      <c r="J493" s="6">
        <v>3.5</v>
      </c>
      <c r="K493" s="7">
        <f t="shared" si="36"/>
        <v>98</v>
      </c>
      <c r="L493" s="7">
        <f t="shared" si="37"/>
        <v>6.86</v>
      </c>
      <c r="M493" s="20">
        <f t="shared" si="40"/>
        <v>104.86</v>
      </c>
      <c r="N493" s="20">
        <f>SUM(G493+M493)</f>
        <v>891.33</v>
      </c>
    </row>
    <row r="494" spans="1:14" ht="24" customHeight="1" x14ac:dyDescent="0.4">
      <c r="A494" s="9">
        <v>490</v>
      </c>
      <c r="B494" s="3">
        <v>6020000490</v>
      </c>
      <c r="C494" s="2" t="s">
        <v>1380</v>
      </c>
      <c r="D494" s="4" t="s">
        <v>1381</v>
      </c>
      <c r="E494" s="4" t="s">
        <v>1382</v>
      </c>
      <c r="F494" s="2" t="s">
        <v>18</v>
      </c>
      <c r="G494" s="6">
        <v>0</v>
      </c>
      <c r="H494" s="6">
        <f t="shared" si="38"/>
        <v>0</v>
      </c>
      <c r="I494" s="139">
        <v>11</v>
      </c>
      <c r="J494" s="6">
        <v>3.5</v>
      </c>
      <c r="K494" s="7">
        <f t="shared" si="36"/>
        <v>38.5</v>
      </c>
      <c r="L494" s="7">
        <f t="shared" si="37"/>
        <v>2.6950000000000003</v>
      </c>
      <c r="M494" s="20">
        <f t="shared" si="40"/>
        <v>41.199999999999996</v>
      </c>
      <c r="N494" s="20">
        <f t="shared" si="39"/>
        <v>41.199999999999996</v>
      </c>
    </row>
    <row r="495" spans="1:14" ht="24" customHeight="1" x14ac:dyDescent="0.4">
      <c r="A495" s="9">
        <v>491</v>
      </c>
      <c r="B495" s="3">
        <v>6020000491</v>
      </c>
      <c r="C495" s="2" t="s">
        <v>1383</v>
      </c>
      <c r="D495" s="4" t="s">
        <v>1375</v>
      </c>
      <c r="E495" s="4" t="s">
        <v>1384</v>
      </c>
      <c r="F495" s="2" t="s">
        <v>18</v>
      </c>
      <c r="G495" s="6">
        <v>0</v>
      </c>
      <c r="H495" s="6">
        <f t="shared" si="38"/>
        <v>0</v>
      </c>
      <c r="I495" s="139">
        <v>44</v>
      </c>
      <c r="J495" s="6">
        <v>3.5</v>
      </c>
      <c r="K495" s="7">
        <f t="shared" si="36"/>
        <v>154</v>
      </c>
      <c r="L495" s="7">
        <f t="shared" si="37"/>
        <v>10.780000000000001</v>
      </c>
      <c r="M495" s="20">
        <f t="shared" si="40"/>
        <v>164.78</v>
      </c>
      <c r="N495" s="20">
        <f>SUM(G495+M495)</f>
        <v>164.78</v>
      </c>
    </row>
    <row r="496" spans="1:14" ht="24" customHeight="1" x14ac:dyDescent="0.4">
      <c r="A496" s="9">
        <v>492</v>
      </c>
      <c r="B496" s="3">
        <v>6020000492</v>
      </c>
      <c r="C496" s="2" t="s">
        <v>1385</v>
      </c>
      <c r="D496" s="4" t="s">
        <v>1386</v>
      </c>
      <c r="E496" s="4" t="s">
        <v>1387</v>
      </c>
      <c r="F496" s="10" t="s">
        <v>3449</v>
      </c>
      <c r="G496" s="6">
        <v>895.07</v>
      </c>
      <c r="H496" s="6">
        <f t="shared" si="38"/>
        <v>-58.555981308411219</v>
      </c>
      <c r="I496" s="139">
        <v>37</v>
      </c>
      <c r="J496" s="6">
        <v>3.5</v>
      </c>
      <c r="K496" s="7">
        <f t="shared" si="36"/>
        <v>129.5</v>
      </c>
      <c r="L496" s="7">
        <f t="shared" si="37"/>
        <v>9.0650000000000013</v>
      </c>
      <c r="M496" s="20">
        <f t="shared" si="40"/>
        <v>138.57</v>
      </c>
      <c r="N496" s="20">
        <f t="shared" si="39"/>
        <v>1033.6400000000001</v>
      </c>
    </row>
    <row r="497" spans="1:14" ht="24" customHeight="1" x14ac:dyDescent="0.4">
      <c r="A497" s="9">
        <v>493</v>
      </c>
      <c r="B497" s="3">
        <v>6020000493</v>
      </c>
      <c r="C497" s="2" t="s">
        <v>1388</v>
      </c>
      <c r="D497" s="4" t="s">
        <v>1389</v>
      </c>
      <c r="E497" s="4" t="s">
        <v>1390</v>
      </c>
      <c r="F497" s="2" t="s">
        <v>18</v>
      </c>
      <c r="G497" s="6">
        <v>0</v>
      </c>
      <c r="H497" s="6">
        <f t="shared" si="38"/>
        <v>0</v>
      </c>
      <c r="I497" s="139">
        <v>421</v>
      </c>
      <c r="J497" s="6">
        <v>3.5</v>
      </c>
      <c r="K497" s="7">
        <f t="shared" si="36"/>
        <v>1473.5</v>
      </c>
      <c r="L497" s="7">
        <f t="shared" si="37"/>
        <v>103.14500000000001</v>
      </c>
      <c r="M497" s="20">
        <f t="shared" si="40"/>
        <v>1576.65</v>
      </c>
      <c r="N497" s="20">
        <f>SUM(G497+M497)</f>
        <v>1576.65</v>
      </c>
    </row>
    <row r="498" spans="1:14" ht="24" customHeight="1" x14ac:dyDescent="0.4">
      <c r="A498" s="9">
        <v>494</v>
      </c>
      <c r="B498" s="3">
        <v>6020000494</v>
      </c>
      <c r="C498" s="2" t="s">
        <v>1391</v>
      </c>
      <c r="D498" s="4" t="s">
        <v>1392</v>
      </c>
      <c r="E498" s="4" t="s">
        <v>1393</v>
      </c>
      <c r="F498" s="2" t="s">
        <v>18</v>
      </c>
      <c r="G498" s="6">
        <v>0</v>
      </c>
      <c r="H498" s="6">
        <f t="shared" si="38"/>
        <v>0</v>
      </c>
      <c r="I498" s="139">
        <v>68</v>
      </c>
      <c r="J498" s="6">
        <v>3.5</v>
      </c>
      <c r="K498" s="7">
        <f t="shared" si="36"/>
        <v>238</v>
      </c>
      <c r="L498" s="7">
        <f t="shared" si="37"/>
        <v>16.66</v>
      </c>
      <c r="M498" s="20">
        <f t="shared" si="40"/>
        <v>254.66</v>
      </c>
      <c r="N498" s="20">
        <f t="shared" si="39"/>
        <v>254.66</v>
      </c>
    </row>
    <row r="499" spans="1:14" ht="24" customHeight="1" x14ac:dyDescent="0.4">
      <c r="A499" s="9">
        <v>495</v>
      </c>
      <c r="B499" s="3">
        <v>6020000495</v>
      </c>
      <c r="C499" s="2" t="s">
        <v>1394</v>
      </c>
      <c r="D499" s="4" t="s">
        <v>1395</v>
      </c>
      <c r="E499" s="4" t="s">
        <v>1396</v>
      </c>
      <c r="F499" s="2" t="s">
        <v>3456</v>
      </c>
      <c r="G499" s="6">
        <v>898.82</v>
      </c>
      <c r="H499" s="6">
        <f t="shared" si="38"/>
        <v>-58.801308411215018</v>
      </c>
      <c r="I499" s="139">
        <v>66</v>
      </c>
      <c r="J499" s="6">
        <v>3.5</v>
      </c>
      <c r="K499" s="7">
        <f t="shared" si="36"/>
        <v>231</v>
      </c>
      <c r="L499" s="7">
        <f t="shared" si="37"/>
        <v>16.170000000000002</v>
      </c>
      <c r="M499" s="20">
        <f t="shared" si="40"/>
        <v>247.17</v>
      </c>
      <c r="N499" s="20">
        <f>SUM(G499+M499)</f>
        <v>1145.99</v>
      </c>
    </row>
    <row r="500" spans="1:14" ht="24" customHeight="1" x14ac:dyDescent="0.4">
      <c r="A500" s="9">
        <v>496</v>
      </c>
      <c r="B500" s="3">
        <v>6020000496</v>
      </c>
      <c r="C500" s="2" t="s">
        <v>1397</v>
      </c>
      <c r="D500" s="4" t="s">
        <v>1207</v>
      </c>
      <c r="E500" s="4" t="s">
        <v>1398</v>
      </c>
      <c r="F500" s="2" t="s">
        <v>3449</v>
      </c>
      <c r="G500" s="6">
        <v>434.43</v>
      </c>
      <c r="H500" s="6">
        <v>28.43</v>
      </c>
      <c r="I500" s="139">
        <v>25</v>
      </c>
      <c r="J500" s="6">
        <v>3.5</v>
      </c>
      <c r="K500" s="7">
        <f t="shared" si="36"/>
        <v>87.5</v>
      </c>
      <c r="L500" s="7">
        <f t="shared" si="37"/>
        <v>6.1250000000000009</v>
      </c>
      <c r="M500" s="20">
        <f t="shared" si="40"/>
        <v>93.63000000000001</v>
      </c>
      <c r="N500" s="20">
        <f t="shared" si="39"/>
        <v>528.06000000000006</v>
      </c>
    </row>
    <row r="501" spans="1:14" ht="24" customHeight="1" x14ac:dyDescent="0.4">
      <c r="A501" s="9">
        <v>497</v>
      </c>
      <c r="B501" s="3">
        <v>6020000497</v>
      </c>
      <c r="C501" s="2" t="s">
        <v>1399</v>
      </c>
      <c r="D501" s="4" t="s">
        <v>1207</v>
      </c>
      <c r="E501" s="4" t="s">
        <v>1400</v>
      </c>
      <c r="F501" s="2" t="s">
        <v>3449</v>
      </c>
      <c r="G501" s="6">
        <v>1820.09</v>
      </c>
      <c r="H501" s="6">
        <f t="shared" si="38"/>
        <v>-119.07130841121489</v>
      </c>
      <c r="I501" s="139">
        <v>94</v>
      </c>
      <c r="J501" s="6">
        <v>3.5</v>
      </c>
      <c r="K501" s="7">
        <f t="shared" si="36"/>
        <v>329</v>
      </c>
      <c r="L501" s="7">
        <f t="shared" si="37"/>
        <v>23.03</v>
      </c>
      <c r="M501" s="20">
        <f t="shared" si="40"/>
        <v>352.03</v>
      </c>
      <c r="N501" s="20">
        <f>SUM(G501+M501)</f>
        <v>2172.12</v>
      </c>
    </row>
    <row r="502" spans="1:14" ht="24" customHeight="1" x14ac:dyDescent="0.4">
      <c r="A502" s="9">
        <v>498</v>
      </c>
      <c r="B502" s="3">
        <v>6020000498</v>
      </c>
      <c r="C502" s="2" t="s">
        <v>1401</v>
      </c>
      <c r="D502" s="4" t="s">
        <v>1402</v>
      </c>
      <c r="E502" s="4" t="s">
        <v>1403</v>
      </c>
      <c r="F502" s="2" t="s">
        <v>3458</v>
      </c>
      <c r="G502" s="6">
        <v>1093.54</v>
      </c>
      <c r="H502" s="6">
        <f t="shared" si="38"/>
        <v>-71.539999999999964</v>
      </c>
      <c r="I502" s="139">
        <v>168</v>
      </c>
      <c r="J502" s="6">
        <v>3.5</v>
      </c>
      <c r="K502" s="7">
        <f t="shared" si="36"/>
        <v>588</v>
      </c>
      <c r="L502" s="7">
        <f t="shared" si="37"/>
        <v>41.160000000000004</v>
      </c>
      <c r="M502" s="20">
        <f t="shared" si="40"/>
        <v>629.16</v>
      </c>
      <c r="N502" s="20">
        <f t="shared" si="39"/>
        <v>1722.6999999999998</v>
      </c>
    </row>
    <row r="503" spans="1:14" ht="24" customHeight="1" x14ac:dyDescent="0.4">
      <c r="A503" s="9">
        <v>499</v>
      </c>
      <c r="B503" s="3">
        <v>6020000499</v>
      </c>
      <c r="C503" s="2" t="s">
        <v>1404</v>
      </c>
      <c r="D503" s="4" t="s">
        <v>1207</v>
      </c>
      <c r="E503" s="4" t="s">
        <v>1405</v>
      </c>
      <c r="F503" s="2" t="s">
        <v>3449</v>
      </c>
      <c r="G503" s="6">
        <v>138.58000000000001</v>
      </c>
      <c r="H503" s="6">
        <f t="shared" si="38"/>
        <v>-9.0659813084112102</v>
      </c>
      <c r="I503" s="139">
        <v>3</v>
      </c>
      <c r="J503" s="6">
        <v>3.5</v>
      </c>
      <c r="K503" s="7">
        <f t="shared" si="36"/>
        <v>10.5</v>
      </c>
      <c r="L503" s="7">
        <f t="shared" si="37"/>
        <v>0.7350000000000001</v>
      </c>
      <c r="M503" s="20">
        <f t="shared" si="40"/>
        <v>11.24</v>
      </c>
      <c r="N503" s="20">
        <f>SUM(G503+M503)</f>
        <v>149.82000000000002</v>
      </c>
    </row>
    <row r="504" spans="1:14" ht="24" customHeight="1" x14ac:dyDescent="0.4">
      <c r="A504" s="9">
        <v>500</v>
      </c>
      <c r="B504" s="3">
        <v>6020000500</v>
      </c>
      <c r="C504" s="2" t="s">
        <v>1406</v>
      </c>
      <c r="D504" s="4" t="s">
        <v>1207</v>
      </c>
      <c r="E504" s="4" t="s">
        <v>1407</v>
      </c>
      <c r="F504" s="2" t="s">
        <v>3431</v>
      </c>
      <c r="G504" s="6">
        <v>101.12</v>
      </c>
      <c r="H504" s="6">
        <f t="shared" si="38"/>
        <v>-6.6153271028037466</v>
      </c>
      <c r="I504" s="139">
        <v>0</v>
      </c>
      <c r="J504" s="6">
        <v>3.5</v>
      </c>
      <c r="K504" s="7">
        <f t="shared" si="36"/>
        <v>0</v>
      </c>
      <c r="L504" s="7">
        <f t="shared" si="37"/>
        <v>0</v>
      </c>
      <c r="M504" s="20">
        <f t="shared" si="40"/>
        <v>0</v>
      </c>
      <c r="N504" s="20">
        <f t="shared" si="39"/>
        <v>101.12</v>
      </c>
    </row>
    <row r="505" spans="1:14" ht="24" customHeight="1" x14ac:dyDescent="0.4">
      <c r="A505" s="9">
        <v>501</v>
      </c>
      <c r="B505" s="3">
        <v>6020000501</v>
      </c>
      <c r="C505" s="2" t="s">
        <v>1408</v>
      </c>
      <c r="D505" s="4" t="s">
        <v>1409</v>
      </c>
      <c r="E505" s="4" t="s">
        <v>1410</v>
      </c>
      <c r="F505" s="2" t="s">
        <v>3455</v>
      </c>
      <c r="G505" s="6">
        <v>74.900000000000006</v>
      </c>
      <c r="H505" s="6">
        <f t="shared" si="38"/>
        <v>-4.8999999999999915</v>
      </c>
      <c r="I505" s="139">
        <v>13</v>
      </c>
      <c r="J505" s="6">
        <v>3.5</v>
      </c>
      <c r="K505" s="7">
        <f t="shared" si="36"/>
        <v>45.5</v>
      </c>
      <c r="L505" s="7">
        <f t="shared" si="37"/>
        <v>3.1850000000000005</v>
      </c>
      <c r="M505" s="20">
        <f t="shared" si="40"/>
        <v>48.69</v>
      </c>
      <c r="N505" s="20">
        <f>SUM(G505+M505)</f>
        <v>123.59</v>
      </c>
    </row>
    <row r="506" spans="1:14" ht="24" customHeight="1" x14ac:dyDescent="0.4">
      <c r="A506" s="9">
        <v>502</v>
      </c>
      <c r="B506" s="3">
        <v>6020000502</v>
      </c>
      <c r="C506" s="2" t="s">
        <v>1411</v>
      </c>
      <c r="D506" s="4" t="s">
        <v>1322</v>
      </c>
      <c r="E506" s="4" t="s">
        <v>1412</v>
      </c>
      <c r="F506" s="10" t="s">
        <v>3452</v>
      </c>
      <c r="G506" s="6">
        <v>205.98</v>
      </c>
      <c r="H506" s="6">
        <f t="shared" si="38"/>
        <v>-13.475327102803732</v>
      </c>
      <c r="I506" s="139">
        <v>10</v>
      </c>
      <c r="J506" s="6">
        <v>3.5</v>
      </c>
      <c r="K506" s="7">
        <f t="shared" si="36"/>
        <v>35</v>
      </c>
      <c r="L506" s="7">
        <f t="shared" si="37"/>
        <v>2.4500000000000002</v>
      </c>
      <c r="M506" s="20">
        <f t="shared" si="40"/>
        <v>37.450000000000003</v>
      </c>
      <c r="N506" s="20">
        <f t="shared" si="39"/>
        <v>243.43</v>
      </c>
    </row>
    <row r="507" spans="1:14" ht="24" customHeight="1" x14ac:dyDescent="0.4">
      <c r="A507" s="9">
        <v>503</v>
      </c>
      <c r="B507" s="3">
        <v>6020000503</v>
      </c>
      <c r="C507" s="2" t="s">
        <v>1413</v>
      </c>
      <c r="D507" s="4" t="s">
        <v>1322</v>
      </c>
      <c r="E507" s="4" t="s">
        <v>1414</v>
      </c>
      <c r="F507" s="2" t="s">
        <v>3452</v>
      </c>
      <c r="G507" s="6">
        <v>123.6</v>
      </c>
      <c r="H507" s="6">
        <f t="shared" si="38"/>
        <v>-8.0859813084112062</v>
      </c>
      <c r="I507" s="139">
        <v>8</v>
      </c>
      <c r="J507" s="6">
        <v>3.5</v>
      </c>
      <c r="K507" s="7">
        <f t="shared" si="36"/>
        <v>28</v>
      </c>
      <c r="L507" s="7">
        <f t="shared" si="37"/>
        <v>1.9600000000000002</v>
      </c>
      <c r="M507" s="20">
        <f t="shared" si="40"/>
        <v>29.96</v>
      </c>
      <c r="N507" s="20">
        <f>SUM(G507+M507)</f>
        <v>153.56</v>
      </c>
    </row>
    <row r="508" spans="1:14" ht="24" customHeight="1" x14ac:dyDescent="0.4">
      <c r="A508" s="9">
        <v>504</v>
      </c>
      <c r="B508" s="3">
        <v>6020000504</v>
      </c>
      <c r="C508" s="2" t="s">
        <v>1415</v>
      </c>
      <c r="D508" s="4" t="s">
        <v>1322</v>
      </c>
      <c r="E508" s="4" t="s">
        <v>1416</v>
      </c>
      <c r="F508" s="2" t="s">
        <v>3452</v>
      </c>
      <c r="G508" s="6">
        <v>284.62</v>
      </c>
      <c r="H508" s="6">
        <f t="shared" si="38"/>
        <v>-18.620000000000005</v>
      </c>
      <c r="I508" s="139">
        <v>9</v>
      </c>
      <c r="J508" s="6">
        <v>3.5</v>
      </c>
      <c r="K508" s="7">
        <f t="shared" si="36"/>
        <v>31.5</v>
      </c>
      <c r="L508" s="7">
        <f t="shared" si="37"/>
        <v>2.2050000000000001</v>
      </c>
      <c r="M508" s="20">
        <f t="shared" si="40"/>
        <v>33.71</v>
      </c>
      <c r="N508" s="20">
        <f t="shared" si="39"/>
        <v>318.33</v>
      </c>
    </row>
    <row r="509" spans="1:14" ht="24" customHeight="1" x14ac:dyDescent="0.4">
      <c r="A509" s="9">
        <v>505</v>
      </c>
      <c r="B509" s="3">
        <v>6020000505</v>
      </c>
      <c r="C509" s="2" t="s">
        <v>1417</v>
      </c>
      <c r="D509" s="4" t="s">
        <v>1322</v>
      </c>
      <c r="E509" s="4" t="s">
        <v>1418</v>
      </c>
      <c r="F509" s="2" t="s">
        <v>3452</v>
      </c>
      <c r="G509" s="6">
        <v>232.2</v>
      </c>
      <c r="H509" s="6">
        <f t="shared" si="38"/>
        <v>-15.190654205607473</v>
      </c>
      <c r="I509" s="139">
        <v>16</v>
      </c>
      <c r="J509" s="6">
        <v>3.5</v>
      </c>
      <c r="K509" s="7">
        <f t="shared" si="36"/>
        <v>56</v>
      </c>
      <c r="L509" s="7">
        <f t="shared" si="37"/>
        <v>3.9200000000000004</v>
      </c>
      <c r="M509" s="20">
        <f t="shared" si="40"/>
        <v>59.92</v>
      </c>
      <c r="N509" s="20">
        <f>SUM(G509+M509)</f>
        <v>292.12</v>
      </c>
    </row>
    <row r="510" spans="1:14" ht="24" customHeight="1" x14ac:dyDescent="0.4">
      <c r="A510" s="9">
        <v>506</v>
      </c>
      <c r="B510" s="3">
        <v>6020000506</v>
      </c>
      <c r="C510" s="2" t="s">
        <v>1419</v>
      </c>
      <c r="D510" s="4" t="s">
        <v>1420</v>
      </c>
      <c r="E510" s="4" t="s">
        <v>1421</v>
      </c>
      <c r="F510" s="10" t="s">
        <v>3455</v>
      </c>
      <c r="G510" s="6">
        <v>116.1</v>
      </c>
      <c r="H510" s="6">
        <f t="shared" si="38"/>
        <v>-7.5953271028037364</v>
      </c>
      <c r="I510" s="139">
        <v>46</v>
      </c>
      <c r="J510" s="6">
        <v>3.5</v>
      </c>
      <c r="K510" s="7">
        <f t="shared" si="36"/>
        <v>161</v>
      </c>
      <c r="L510" s="7">
        <f t="shared" si="37"/>
        <v>11.270000000000001</v>
      </c>
      <c r="M510" s="20">
        <f t="shared" si="40"/>
        <v>172.27</v>
      </c>
      <c r="N510" s="20">
        <f t="shared" si="39"/>
        <v>288.37</v>
      </c>
    </row>
    <row r="511" spans="1:14" ht="24" customHeight="1" x14ac:dyDescent="0.4">
      <c r="A511" s="9">
        <v>507</v>
      </c>
      <c r="B511" s="3">
        <v>6020000507</v>
      </c>
      <c r="C511" s="2" t="s">
        <v>1422</v>
      </c>
      <c r="D511" s="4" t="s">
        <v>1420</v>
      </c>
      <c r="E511" s="4" t="s">
        <v>1423</v>
      </c>
      <c r="F511" s="2" t="s">
        <v>3455</v>
      </c>
      <c r="G511" s="6">
        <v>101.12</v>
      </c>
      <c r="H511" s="6">
        <f t="shared" si="38"/>
        <v>-6.6153271028037466</v>
      </c>
      <c r="I511" s="139">
        <v>12</v>
      </c>
      <c r="J511" s="6">
        <v>3.5</v>
      </c>
      <c r="K511" s="7">
        <f t="shared" si="36"/>
        <v>42</v>
      </c>
      <c r="L511" s="7">
        <f t="shared" si="37"/>
        <v>2.9400000000000004</v>
      </c>
      <c r="M511" s="20">
        <f t="shared" si="40"/>
        <v>44.94</v>
      </c>
      <c r="N511" s="20">
        <f>SUM(G511+M511)</f>
        <v>146.06</v>
      </c>
    </row>
    <row r="512" spans="1:14" ht="24" customHeight="1" x14ac:dyDescent="0.4">
      <c r="A512" s="9">
        <v>508</v>
      </c>
      <c r="B512" s="3">
        <v>6020000508</v>
      </c>
      <c r="C512" s="2" t="s">
        <v>1424</v>
      </c>
      <c r="D512" s="4" t="s">
        <v>1420</v>
      </c>
      <c r="E512" s="4" t="s">
        <v>1425</v>
      </c>
      <c r="F512" s="10" t="s">
        <v>3455</v>
      </c>
      <c r="G512" s="6">
        <v>258.41000000000003</v>
      </c>
      <c r="H512" s="6">
        <f t="shared" si="38"/>
        <v>-16.905327102803739</v>
      </c>
      <c r="I512" s="139">
        <v>104</v>
      </c>
      <c r="J512" s="6">
        <v>3.5</v>
      </c>
      <c r="K512" s="7">
        <f t="shared" si="36"/>
        <v>364</v>
      </c>
      <c r="L512" s="7">
        <f t="shared" si="37"/>
        <v>25.480000000000004</v>
      </c>
      <c r="M512" s="20">
        <f t="shared" si="40"/>
        <v>389.48</v>
      </c>
      <c r="N512" s="20">
        <f t="shared" si="39"/>
        <v>647.8900000000001</v>
      </c>
    </row>
    <row r="513" spans="1:14" ht="24" customHeight="1" x14ac:dyDescent="0.4">
      <c r="A513" s="9">
        <v>509</v>
      </c>
      <c r="B513" s="3">
        <v>6020000509</v>
      </c>
      <c r="C513" s="2" t="s">
        <v>1426</v>
      </c>
      <c r="D513" s="4" t="s">
        <v>1322</v>
      </c>
      <c r="E513" s="4" t="s">
        <v>1427</v>
      </c>
      <c r="F513" s="10" t="s">
        <v>3455</v>
      </c>
      <c r="G513" s="6">
        <v>202.23</v>
      </c>
      <c r="H513" s="6">
        <f t="shared" si="38"/>
        <v>-13.22999999999999</v>
      </c>
      <c r="I513" s="139">
        <v>41</v>
      </c>
      <c r="J513" s="6">
        <v>3.5</v>
      </c>
      <c r="K513" s="7">
        <f t="shared" si="36"/>
        <v>143.5</v>
      </c>
      <c r="L513" s="7">
        <f t="shared" si="37"/>
        <v>10.045000000000002</v>
      </c>
      <c r="M513" s="20">
        <f t="shared" si="40"/>
        <v>153.54999999999998</v>
      </c>
      <c r="N513" s="20">
        <f>SUM(G513+M513)</f>
        <v>355.78</v>
      </c>
    </row>
    <row r="514" spans="1:14" ht="24" customHeight="1" x14ac:dyDescent="0.4">
      <c r="A514" s="9">
        <v>510</v>
      </c>
      <c r="B514" s="3">
        <v>6020000510</v>
      </c>
      <c r="C514" s="2" t="s">
        <v>1428</v>
      </c>
      <c r="D514" s="4" t="s">
        <v>1429</v>
      </c>
      <c r="E514" s="4" t="s">
        <v>1430</v>
      </c>
      <c r="F514" s="10" t="s">
        <v>3455</v>
      </c>
      <c r="G514" s="6">
        <v>161.04</v>
      </c>
      <c r="H514" s="6">
        <f t="shared" si="38"/>
        <v>-10.535327102803734</v>
      </c>
      <c r="I514" s="139">
        <v>59</v>
      </c>
      <c r="J514" s="6">
        <v>3.5</v>
      </c>
      <c r="K514" s="7">
        <f t="shared" ref="K514:K573" si="41">SUM(I514*J514)</f>
        <v>206.5</v>
      </c>
      <c r="L514" s="7">
        <f t="shared" ref="L514:L573" si="42">SUM(K514*7%)</f>
        <v>14.455000000000002</v>
      </c>
      <c r="M514" s="20">
        <f t="shared" si="40"/>
        <v>220.95999999999998</v>
      </c>
      <c r="N514" s="20">
        <f t="shared" si="39"/>
        <v>382</v>
      </c>
    </row>
    <row r="515" spans="1:14" ht="24" customHeight="1" x14ac:dyDescent="0.4">
      <c r="A515" s="9">
        <v>511</v>
      </c>
      <c r="B515" s="3">
        <v>6020000511</v>
      </c>
      <c r="C515" s="2" t="s">
        <v>1431</v>
      </c>
      <c r="D515" s="4" t="s">
        <v>1322</v>
      </c>
      <c r="E515" s="4" t="s">
        <v>1432</v>
      </c>
      <c r="F515" s="10" t="s">
        <v>3455</v>
      </c>
      <c r="G515" s="6">
        <v>404.46</v>
      </c>
      <c r="H515" s="6">
        <f t="shared" si="38"/>
        <v>-26.45999999999998</v>
      </c>
      <c r="I515" s="139">
        <v>81</v>
      </c>
      <c r="J515" s="6">
        <v>3.5</v>
      </c>
      <c r="K515" s="7">
        <f t="shared" si="41"/>
        <v>283.5</v>
      </c>
      <c r="L515" s="7">
        <f t="shared" si="42"/>
        <v>19.845000000000002</v>
      </c>
      <c r="M515" s="20">
        <f t="shared" si="40"/>
        <v>303.34999999999997</v>
      </c>
      <c r="N515" s="20">
        <f>SUM(G515+M515)</f>
        <v>707.81</v>
      </c>
    </row>
    <row r="516" spans="1:14" ht="24" customHeight="1" x14ac:dyDescent="0.4">
      <c r="A516" s="9">
        <v>512</v>
      </c>
      <c r="B516" s="3">
        <v>6020000512</v>
      </c>
      <c r="C516" s="2" t="s">
        <v>1433</v>
      </c>
      <c r="D516" s="4" t="s">
        <v>1434</v>
      </c>
      <c r="E516" s="4" t="s">
        <v>1435</v>
      </c>
      <c r="F516" s="10" t="s">
        <v>3452</v>
      </c>
      <c r="G516" s="6">
        <v>44.95</v>
      </c>
      <c r="H516" s="6">
        <f t="shared" si="38"/>
        <v>-2.9406542056074798</v>
      </c>
      <c r="I516" s="139">
        <v>1</v>
      </c>
      <c r="J516" s="6">
        <v>3.5</v>
      </c>
      <c r="K516" s="7">
        <f t="shared" si="41"/>
        <v>3.5</v>
      </c>
      <c r="L516" s="7">
        <f t="shared" si="42"/>
        <v>0.24500000000000002</v>
      </c>
      <c r="M516" s="20">
        <f t="shared" ref="M516:M575" si="43">ROUNDUP(K516+L516,2)</f>
        <v>3.75</v>
      </c>
      <c r="N516" s="20">
        <f t="shared" ref="N516:N574" si="44">SUM(G516+M516)</f>
        <v>48.7</v>
      </c>
    </row>
    <row r="517" spans="1:14" ht="24" customHeight="1" x14ac:dyDescent="0.4">
      <c r="A517" s="9">
        <v>513</v>
      </c>
      <c r="B517" s="3">
        <v>6020000513</v>
      </c>
      <c r="C517" s="2" t="s">
        <v>1436</v>
      </c>
      <c r="D517" s="4" t="s">
        <v>1437</v>
      </c>
      <c r="E517" s="4" t="s">
        <v>1438</v>
      </c>
      <c r="F517" s="10" t="s">
        <v>3452</v>
      </c>
      <c r="G517" s="6">
        <v>89.9</v>
      </c>
      <c r="H517" s="6">
        <f t="shared" si="38"/>
        <v>-5.8813084112149596</v>
      </c>
      <c r="I517" s="139">
        <v>3</v>
      </c>
      <c r="J517" s="6">
        <v>3.5</v>
      </c>
      <c r="K517" s="7">
        <f t="shared" si="41"/>
        <v>10.5</v>
      </c>
      <c r="L517" s="7">
        <f t="shared" si="42"/>
        <v>0.7350000000000001</v>
      </c>
      <c r="M517" s="20">
        <f t="shared" si="43"/>
        <v>11.24</v>
      </c>
      <c r="N517" s="20">
        <f>SUM(G517+M517)</f>
        <v>101.14</v>
      </c>
    </row>
    <row r="518" spans="1:14" ht="24" customHeight="1" x14ac:dyDescent="0.4">
      <c r="A518" s="9">
        <v>514</v>
      </c>
      <c r="B518" s="3">
        <v>6020000514</v>
      </c>
      <c r="C518" s="2" t="s">
        <v>1439</v>
      </c>
      <c r="D518" s="4" t="s">
        <v>1440</v>
      </c>
      <c r="E518" s="4" t="s">
        <v>1441</v>
      </c>
      <c r="F518" s="2" t="s">
        <v>3452</v>
      </c>
      <c r="G518" s="6">
        <v>131.09</v>
      </c>
      <c r="H518" s="6">
        <f t="shared" ref="H518:H581" si="45">G518*100/107-G518</f>
        <v>-8.5759813084112153</v>
      </c>
      <c r="I518" s="139">
        <v>7</v>
      </c>
      <c r="J518" s="6">
        <v>3.5</v>
      </c>
      <c r="K518" s="7">
        <f t="shared" si="41"/>
        <v>24.5</v>
      </c>
      <c r="L518" s="7">
        <f t="shared" si="42"/>
        <v>1.7150000000000001</v>
      </c>
      <c r="M518" s="20">
        <f t="shared" si="43"/>
        <v>26.220000000000002</v>
      </c>
      <c r="N518" s="20">
        <f t="shared" si="44"/>
        <v>157.31</v>
      </c>
    </row>
    <row r="519" spans="1:14" ht="24" customHeight="1" x14ac:dyDescent="0.4">
      <c r="A519" s="9">
        <v>515</v>
      </c>
      <c r="B519" s="3">
        <v>6020000515</v>
      </c>
      <c r="C519" s="2" t="s">
        <v>1442</v>
      </c>
      <c r="D519" s="4" t="s">
        <v>1322</v>
      </c>
      <c r="E519" s="4" t="s">
        <v>1443</v>
      </c>
      <c r="F519" s="10" t="s">
        <v>3452</v>
      </c>
      <c r="G519" s="6">
        <v>606.70000000000005</v>
      </c>
      <c r="H519" s="6">
        <f t="shared" si="45"/>
        <v>-39.690654205607416</v>
      </c>
      <c r="I519" s="139">
        <v>50</v>
      </c>
      <c r="J519" s="6">
        <v>3.5</v>
      </c>
      <c r="K519" s="7">
        <f t="shared" si="41"/>
        <v>175</v>
      </c>
      <c r="L519" s="7">
        <f t="shared" si="42"/>
        <v>12.250000000000002</v>
      </c>
      <c r="M519" s="20">
        <f t="shared" si="43"/>
        <v>187.25</v>
      </c>
      <c r="N519" s="20">
        <f>SUM(G519+M519)</f>
        <v>793.95</v>
      </c>
    </row>
    <row r="520" spans="1:14" ht="24" customHeight="1" x14ac:dyDescent="0.4">
      <c r="A520" s="9">
        <v>516</v>
      </c>
      <c r="B520" s="3">
        <v>6020000516</v>
      </c>
      <c r="C520" s="2" t="s">
        <v>1444</v>
      </c>
      <c r="D520" s="4" t="s">
        <v>1437</v>
      </c>
      <c r="E520" s="4" t="s">
        <v>1445</v>
      </c>
      <c r="F520" s="10" t="s">
        <v>3452</v>
      </c>
      <c r="G520" s="6">
        <v>67.42</v>
      </c>
      <c r="H520" s="6">
        <f t="shared" si="45"/>
        <v>-4.4106542056074787</v>
      </c>
      <c r="I520" s="139">
        <v>2</v>
      </c>
      <c r="J520" s="6">
        <v>3.5</v>
      </c>
      <c r="K520" s="7">
        <f t="shared" si="41"/>
        <v>7</v>
      </c>
      <c r="L520" s="7">
        <f t="shared" si="42"/>
        <v>0.49000000000000005</v>
      </c>
      <c r="M520" s="20">
        <f t="shared" si="43"/>
        <v>7.49</v>
      </c>
      <c r="N520" s="20">
        <f t="shared" si="44"/>
        <v>74.91</v>
      </c>
    </row>
    <row r="521" spans="1:14" ht="24" customHeight="1" x14ac:dyDescent="0.4">
      <c r="A521" s="9">
        <v>517</v>
      </c>
      <c r="B521" s="3">
        <v>6020000517</v>
      </c>
      <c r="C521" s="2" t="s">
        <v>1446</v>
      </c>
      <c r="D521" s="4" t="s">
        <v>1447</v>
      </c>
      <c r="E521" s="4" t="s">
        <v>1448</v>
      </c>
      <c r="F521" s="10" t="s">
        <v>3452</v>
      </c>
      <c r="G521" s="6">
        <v>48.7</v>
      </c>
      <c r="H521" s="6">
        <f t="shared" si="45"/>
        <v>-3.1859813084112147</v>
      </c>
      <c r="I521" s="139">
        <v>1</v>
      </c>
      <c r="J521" s="6">
        <v>3.5</v>
      </c>
      <c r="K521" s="7">
        <f t="shared" si="41"/>
        <v>3.5</v>
      </c>
      <c r="L521" s="7">
        <f t="shared" si="42"/>
        <v>0.24500000000000002</v>
      </c>
      <c r="M521" s="20">
        <f t="shared" si="43"/>
        <v>3.75</v>
      </c>
      <c r="N521" s="20">
        <f>SUM(G521+M521)</f>
        <v>52.45</v>
      </c>
    </row>
    <row r="522" spans="1:14" ht="24" customHeight="1" x14ac:dyDescent="0.4">
      <c r="A522" s="9">
        <v>518</v>
      </c>
      <c r="B522" s="3">
        <v>6020000518</v>
      </c>
      <c r="C522" s="2" t="s">
        <v>1449</v>
      </c>
      <c r="D522" s="4" t="s">
        <v>1437</v>
      </c>
      <c r="E522" s="4" t="s">
        <v>1450</v>
      </c>
      <c r="F522" s="2" t="s">
        <v>3452</v>
      </c>
      <c r="G522" s="6">
        <v>37.46</v>
      </c>
      <c r="H522" s="6">
        <f t="shared" si="45"/>
        <v>-2.4506542056074778</v>
      </c>
      <c r="I522" s="139">
        <v>1</v>
      </c>
      <c r="J522" s="6">
        <v>3.5</v>
      </c>
      <c r="K522" s="7">
        <f t="shared" si="41"/>
        <v>3.5</v>
      </c>
      <c r="L522" s="7">
        <f t="shared" si="42"/>
        <v>0.24500000000000002</v>
      </c>
      <c r="M522" s="20">
        <f t="shared" si="43"/>
        <v>3.75</v>
      </c>
      <c r="N522" s="20">
        <f t="shared" si="44"/>
        <v>41.21</v>
      </c>
    </row>
    <row r="523" spans="1:14" ht="24" customHeight="1" x14ac:dyDescent="0.4">
      <c r="A523" s="9">
        <v>519</v>
      </c>
      <c r="B523" s="3">
        <v>6020000519</v>
      </c>
      <c r="C523" s="2" t="s">
        <v>1451</v>
      </c>
      <c r="D523" s="4" t="s">
        <v>1452</v>
      </c>
      <c r="E523" s="4" t="s">
        <v>1453</v>
      </c>
      <c r="F523" s="2" t="s">
        <v>3455</v>
      </c>
      <c r="G523" s="6">
        <v>78.650000000000006</v>
      </c>
      <c r="H523" s="6">
        <f t="shared" si="45"/>
        <v>-5.1453271028037335</v>
      </c>
      <c r="I523" s="139">
        <v>20</v>
      </c>
      <c r="J523" s="6">
        <v>3.5</v>
      </c>
      <c r="K523" s="7">
        <f t="shared" si="41"/>
        <v>70</v>
      </c>
      <c r="L523" s="7">
        <f t="shared" si="42"/>
        <v>4.9000000000000004</v>
      </c>
      <c r="M523" s="20">
        <f t="shared" si="43"/>
        <v>74.900000000000006</v>
      </c>
      <c r="N523" s="20">
        <f>SUM(G523+M523)</f>
        <v>153.55000000000001</v>
      </c>
    </row>
    <row r="524" spans="1:14" ht="24" customHeight="1" x14ac:dyDescent="0.4">
      <c r="A524" s="9">
        <v>520</v>
      </c>
      <c r="B524" s="3">
        <v>6020000520</v>
      </c>
      <c r="C524" s="2" t="s">
        <v>1454</v>
      </c>
      <c r="D524" s="4" t="s">
        <v>1322</v>
      </c>
      <c r="E524" s="4" t="s">
        <v>1455</v>
      </c>
      <c r="F524" s="2" t="s">
        <v>3455</v>
      </c>
      <c r="G524" s="6">
        <v>41.2</v>
      </c>
      <c r="H524" s="6">
        <f t="shared" si="45"/>
        <v>-2.6953271028037378</v>
      </c>
      <c r="I524" s="139">
        <v>8</v>
      </c>
      <c r="J524" s="6">
        <v>3.5</v>
      </c>
      <c r="K524" s="7">
        <f t="shared" si="41"/>
        <v>28</v>
      </c>
      <c r="L524" s="7">
        <f t="shared" si="42"/>
        <v>1.9600000000000002</v>
      </c>
      <c r="M524" s="20">
        <f t="shared" si="43"/>
        <v>29.96</v>
      </c>
      <c r="N524" s="20">
        <f t="shared" si="44"/>
        <v>71.16</v>
      </c>
    </row>
    <row r="525" spans="1:14" ht="24" customHeight="1" x14ac:dyDescent="0.4">
      <c r="A525" s="9">
        <v>521</v>
      </c>
      <c r="B525" s="3">
        <v>6020000521</v>
      </c>
      <c r="C525" s="2" t="s">
        <v>1456</v>
      </c>
      <c r="D525" s="4" t="s">
        <v>1457</v>
      </c>
      <c r="E525" s="4" t="s">
        <v>1458</v>
      </c>
      <c r="F525" s="2" t="s">
        <v>3452</v>
      </c>
      <c r="G525" s="6">
        <v>280.89</v>
      </c>
      <c r="H525" s="6">
        <f t="shared" si="45"/>
        <v>-18.375981308411212</v>
      </c>
      <c r="I525" s="139">
        <v>7</v>
      </c>
      <c r="J525" s="6">
        <v>3.5</v>
      </c>
      <c r="K525" s="7">
        <f t="shared" si="41"/>
        <v>24.5</v>
      </c>
      <c r="L525" s="7">
        <f t="shared" si="42"/>
        <v>1.7150000000000001</v>
      </c>
      <c r="M525" s="20">
        <f t="shared" si="43"/>
        <v>26.220000000000002</v>
      </c>
      <c r="N525" s="20">
        <f>SUM(G525+M525)</f>
        <v>307.11</v>
      </c>
    </row>
    <row r="526" spans="1:14" ht="24" customHeight="1" x14ac:dyDescent="0.4">
      <c r="A526" s="9">
        <v>522</v>
      </c>
      <c r="B526" s="3">
        <v>6020000522</v>
      </c>
      <c r="C526" s="2" t="s">
        <v>1459</v>
      </c>
      <c r="D526" s="4" t="s">
        <v>1322</v>
      </c>
      <c r="E526" s="4" t="s">
        <v>1460</v>
      </c>
      <c r="F526" s="2" t="s">
        <v>3455</v>
      </c>
      <c r="G526" s="6">
        <v>18.73</v>
      </c>
      <c r="H526" s="6">
        <f t="shared" si="45"/>
        <v>-1.2253271028037389</v>
      </c>
      <c r="I526" s="139">
        <v>6</v>
      </c>
      <c r="J526" s="6">
        <v>3.5</v>
      </c>
      <c r="K526" s="7">
        <f t="shared" si="41"/>
        <v>21</v>
      </c>
      <c r="L526" s="7">
        <f t="shared" si="42"/>
        <v>1.4700000000000002</v>
      </c>
      <c r="M526" s="20">
        <f t="shared" si="43"/>
        <v>22.47</v>
      </c>
      <c r="N526" s="20">
        <f t="shared" si="44"/>
        <v>41.2</v>
      </c>
    </row>
    <row r="527" spans="1:14" ht="24" customHeight="1" x14ac:dyDescent="0.4">
      <c r="A527" s="9">
        <v>523</v>
      </c>
      <c r="B527" s="3">
        <v>6020000523</v>
      </c>
      <c r="C527" s="2" t="s">
        <v>1461</v>
      </c>
      <c r="D527" s="4" t="s">
        <v>1462</v>
      </c>
      <c r="E527" s="4" t="s">
        <v>1463</v>
      </c>
      <c r="F527" s="2" t="s">
        <v>3452</v>
      </c>
      <c r="G527" s="6">
        <v>44.95</v>
      </c>
      <c r="H527" s="6">
        <f t="shared" si="45"/>
        <v>-2.9406542056074798</v>
      </c>
      <c r="I527" s="139">
        <v>0</v>
      </c>
      <c r="J527" s="6">
        <v>3.5</v>
      </c>
      <c r="K527" s="7">
        <f t="shared" si="41"/>
        <v>0</v>
      </c>
      <c r="L527" s="7">
        <f t="shared" si="42"/>
        <v>0</v>
      </c>
      <c r="M527" s="20">
        <f t="shared" si="43"/>
        <v>0</v>
      </c>
      <c r="N527" s="20">
        <f>SUM(G527+M527)</f>
        <v>44.95</v>
      </c>
    </row>
    <row r="528" spans="1:14" ht="24" customHeight="1" x14ac:dyDescent="0.4">
      <c r="A528" s="9">
        <v>524</v>
      </c>
      <c r="B528" s="3">
        <v>6020000524</v>
      </c>
      <c r="C528" s="2" t="s">
        <v>1464</v>
      </c>
      <c r="D528" s="4" t="s">
        <v>1465</v>
      </c>
      <c r="E528" s="4" t="s">
        <v>1466</v>
      </c>
      <c r="F528" s="2" t="s">
        <v>3452</v>
      </c>
      <c r="G528" s="6">
        <v>220.97</v>
      </c>
      <c r="H528" s="6">
        <f t="shared" si="45"/>
        <v>-14.455981308411225</v>
      </c>
      <c r="I528" s="139">
        <v>5</v>
      </c>
      <c r="J528" s="6">
        <v>3.5</v>
      </c>
      <c r="K528" s="7">
        <f t="shared" si="41"/>
        <v>17.5</v>
      </c>
      <c r="L528" s="7">
        <f t="shared" si="42"/>
        <v>1.2250000000000001</v>
      </c>
      <c r="M528" s="20">
        <f t="shared" si="43"/>
        <v>18.73</v>
      </c>
      <c r="N528" s="20">
        <f t="shared" si="44"/>
        <v>239.7</v>
      </c>
    </row>
    <row r="529" spans="1:14" ht="24" customHeight="1" x14ac:dyDescent="0.4">
      <c r="A529" s="9">
        <v>525</v>
      </c>
      <c r="B529" s="3">
        <v>6020000525</v>
      </c>
      <c r="C529" s="2" t="s">
        <v>1467</v>
      </c>
      <c r="D529" s="4" t="s">
        <v>1322</v>
      </c>
      <c r="E529" s="4" t="s">
        <v>1468</v>
      </c>
      <c r="F529" s="2" t="s">
        <v>3452</v>
      </c>
      <c r="G529" s="6">
        <v>52.44</v>
      </c>
      <c r="H529" s="6">
        <f t="shared" si="45"/>
        <v>-3.4306542056074747</v>
      </c>
      <c r="I529" s="139">
        <v>5</v>
      </c>
      <c r="J529" s="6">
        <v>3.5</v>
      </c>
      <c r="K529" s="7">
        <f t="shared" si="41"/>
        <v>17.5</v>
      </c>
      <c r="L529" s="7">
        <f t="shared" si="42"/>
        <v>1.2250000000000001</v>
      </c>
      <c r="M529" s="20">
        <f t="shared" si="43"/>
        <v>18.73</v>
      </c>
      <c r="N529" s="20">
        <f>SUM(G529+M529)</f>
        <v>71.17</v>
      </c>
    </row>
    <row r="530" spans="1:14" ht="24" customHeight="1" x14ac:dyDescent="0.4">
      <c r="A530" s="9">
        <v>526</v>
      </c>
      <c r="B530" s="3">
        <v>6020000526</v>
      </c>
      <c r="C530" s="2" t="s">
        <v>1469</v>
      </c>
      <c r="D530" s="4" t="s">
        <v>1470</v>
      </c>
      <c r="E530" s="4" t="s">
        <v>1471</v>
      </c>
      <c r="F530" s="2" t="s">
        <v>3452</v>
      </c>
      <c r="G530" s="6">
        <v>153.55000000000001</v>
      </c>
      <c r="H530" s="6">
        <f t="shared" si="45"/>
        <v>-10.045327102803725</v>
      </c>
      <c r="I530" s="139">
        <v>6</v>
      </c>
      <c r="J530" s="6">
        <v>3.5</v>
      </c>
      <c r="K530" s="7">
        <f t="shared" si="41"/>
        <v>21</v>
      </c>
      <c r="L530" s="7">
        <f t="shared" si="42"/>
        <v>1.4700000000000002</v>
      </c>
      <c r="M530" s="20">
        <f t="shared" si="43"/>
        <v>22.47</v>
      </c>
      <c r="N530" s="20">
        <f t="shared" si="44"/>
        <v>176.02</v>
      </c>
    </row>
    <row r="531" spans="1:14" ht="24" customHeight="1" x14ac:dyDescent="0.4">
      <c r="A531" s="9">
        <v>527</v>
      </c>
      <c r="B531" s="3">
        <v>6020000527</v>
      </c>
      <c r="C531" s="2" t="s">
        <v>1472</v>
      </c>
      <c r="D531" s="4" t="s">
        <v>1322</v>
      </c>
      <c r="E531" s="4" t="s">
        <v>1473</v>
      </c>
      <c r="F531" s="10" t="s">
        <v>3455</v>
      </c>
      <c r="G531" s="6">
        <v>33.71</v>
      </c>
      <c r="H531" s="6">
        <f t="shared" si="45"/>
        <v>-2.2053271028037393</v>
      </c>
      <c r="I531" s="139">
        <v>13</v>
      </c>
      <c r="J531" s="6">
        <v>3.5</v>
      </c>
      <c r="K531" s="7">
        <f t="shared" si="41"/>
        <v>45.5</v>
      </c>
      <c r="L531" s="7">
        <f t="shared" si="42"/>
        <v>3.1850000000000005</v>
      </c>
      <c r="M531" s="20">
        <f t="shared" si="43"/>
        <v>48.69</v>
      </c>
      <c r="N531" s="20">
        <f>SUM(G531+M531)</f>
        <v>82.4</v>
      </c>
    </row>
    <row r="532" spans="1:14" ht="24" customHeight="1" x14ac:dyDescent="0.4">
      <c r="A532" s="9">
        <v>528</v>
      </c>
      <c r="B532" s="3">
        <v>6020000528</v>
      </c>
      <c r="C532" s="2" t="s">
        <v>1474</v>
      </c>
      <c r="D532" s="4" t="s">
        <v>1475</v>
      </c>
      <c r="E532" s="4" t="s">
        <v>1476</v>
      </c>
      <c r="F532" s="2" t="s">
        <v>3452</v>
      </c>
      <c r="G532" s="6">
        <v>194.75</v>
      </c>
      <c r="H532" s="6">
        <f t="shared" si="45"/>
        <v>-12.740654205607484</v>
      </c>
      <c r="I532" s="139">
        <v>20</v>
      </c>
      <c r="J532" s="6">
        <v>3.5</v>
      </c>
      <c r="K532" s="7">
        <f t="shared" si="41"/>
        <v>70</v>
      </c>
      <c r="L532" s="7">
        <f t="shared" si="42"/>
        <v>4.9000000000000004</v>
      </c>
      <c r="M532" s="20">
        <f t="shared" si="43"/>
        <v>74.900000000000006</v>
      </c>
      <c r="N532" s="20">
        <f t="shared" si="44"/>
        <v>269.64999999999998</v>
      </c>
    </row>
    <row r="533" spans="1:14" ht="24" customHeight="1" x14ac:dyDescent="0.4">
      <c r="A533" s="9">
        <v>529</v>
      </c>
      <c r="B533" s="3">
        <v>6020000529</v>
      </c>
      <c r="C533" s="2" t="s">
        <v>1477</v>
      </c>
      <c r="D533" s="4" t="s">
        <v>1478</v>
      </c>
      <c r="E533" s="4" t="s">
        <v>1479</v>
      </c>
      <c r="F533" s="2" t="s">
        <v>3455</v>
      </c>
      <c r="G533" s="6">
        <v>3.75</v>
      </c>
      <c r="H533" s="6">
        <f t="shared" si="45"/>
        <v>-0.24532710280373848</v>
      </c>
      <c r="I533" s="139">
        <v>0</v>
      </c>
      <c r="J533" s="6">
        <v>3.5</v>
      </c>
      <c r="K533" s="7">
        <f t="shared" si="41"/>
        <v>0</v>
      </c>
      <c r="L533" s="7">
        <f t="shared" si="42"/>
        <v>0</v>
      </c>
      <c r="M533" s="20">
        <f t="shared" si="43"/>
        <v>0</v>
      </c>
      <c r="N533" s="20">
        <f>SUM(G533+M533)</f>
        <v>3.75</v>
      </c>
    </row>
    <row r="534" spans="1:14" ht="24" customHeight="1" x14ac:dyDescent="0.4">
      <c r="A534" s="9">
        <v>530</v>
      </c>
      <c r="B534" s="3">
        <v>6020000530</v>
      </c>
      <c r="C534" s="2" t="s">
        <v>1480</v>
      </c>
      <c r="D534" s="4" t="s">
        <v>1322</v>
      </c>
      <c r="E534" s="4" t="s">
        <v>1481</v>
      </c>
      <c r="F534" s="2" t="s">
        <v>3455</v>
      </c>
      <c r="G534" s="6">
        <v>22.47</v>
      </c>
      <c r="H534" s="6">
        <f t="shared" si="45"/>
        <v>-1.4699999999999989</v>
      </c>
      <c r="I534" s="139">
        <v>5</v>
      </c>
      <c r="J534" s="6">
        <v>3.5</v>
      </c>
      <c r="K534" s="7">
        <f t="shared" si="41"/>
        <v>17.5</v>
      </c>
      <c r="L534" s="7">
        <f t="shared" si="42"/>
        <v>1.2250000000000001</v>
      </c>
      <c r="M534" s="20">
        <f t="shared" si="43"/>
        <v>18.73</v>
      </c>
      <c r="N534" s="20">
        <f t="shared" si="44"/>
        <v>41.2</v>
      </c>
    </row>
    <row r="535" spans="1:14" ht="24" customHeight="1" x14ac:dyDescent="0.4">
      <c r="A535" s="9">
        <v>531</v>
      </c>
      <c r="B535" s="3">
        <v>6020000531</v>
      </c>
      <c r="C535" s="2" t="s">
        <v>1482</v>
      </c>
      <c r="D535" s="4" t="s">
        <v>1483</v>
      </c>
      <c r="E535" s="4" t="s">
        <v>1484</v>
      </c>
      <c r="F535" s="2" t="s">
        <v>3452</v>
      </c>
      <c r="G535" s="6">
        <v>74.91</v>
      </c>
      <c r="H535" s="6">
        <f t="shared" si="45"/>
        <v>-4.9006542056074665</v>
      </c>
      <c r="I535" s="139">
        <v>7</v>
      </c>
      <c r="J535" s="6">
        <v>3.5</v>
      </c>
      <c r="K535" s="7">
        <f t="shared" si="41"/>
        <v>24.5</v>
      </c>
      <c r="L535" s="7">
        <f t="shared" si="42"/>
        <v>1.7150000000000001</v>
      </c>
      <c r="M535" s="20">
        <f t="shared" si="43"/>
        <v>26.220000000000002</v>
      </c>
      <c r="N535" s="20">
        <f>SUM(G535+M535)</f>
        <v>101.13</v>
      </c>
    </row>
    <row r="536" spans="1:14" ht="24" customHeight="1" x14ac:dyDescent="0.4">
      <c r="A536" s="9">
        <v>532</v>
      </c>
      <c r="B536" s="3">
        <v>6020000532</v>
      </c>
      <c r="C536" s="2" t="s">
        <v>1485</v>
      </c>
      <c r="D536" s="4" t="s">
        <v>1322</v>
      </c>
      <c r="E536" s="4" t="s">
        <v>1486</v>
      </c>
      <c r="F536" s="2" t="s">
        <v>3452</v>
      </c>
      <c r="G536" s="6">
        <v>127.35</v>
      </c>
      <c r="H536" s="6">
        <f t="shared" si="45"/>
        <v>-8.3313084112149483</v>
      </c>
      <c r="I536" s="139">
        <v>6</v>
      </c>
      <c r="J536" s="6">
        <v>3.5</v>
      </c>
      <c r="K536" s="7">
        <f t="shared" si="41"/>
        <v>21</v>
      </c>
      <c r="L536" s="7">
        <f t="shared" si="42"/>
        <v>1.4700000000000002</v>
      </c>
      <c r="M536" s="20">
        <f t="shared" si="43"/>
        <v>22.47</v>
      </c>
      <c r="N536" s="20">
        <f t="shared" si="44"/>
        <v>149.82</v>
      </c>
    </row>
    <row r="537" spans="1:14" ht="24" customHeight="1" x14ac:dyDescent="0.4">
      <c r="A537" s="9">
        <v>533</v>
      </c>
      <c r="B537" s="3">
        <v>6020000533</v>
      </c>
      <c r="C537" s="2" t="s">
        <v>1487</v>
      </c>
      <c r="D537" s="4" t="s">
        <v>1488</v>
      </c>
      <c r="E537" s="4" t="s">
        <v>1489</v>
      </c>
      <c r="F537" s="2" t="s">
        <v>18</v>
      </c>
      <c r="G537" s="6">
        <v>0</v>
      </c>
      <c r="H537" s="6">
        <f t="shared" si="45"/>
        <v>0</v>
      </c>
      <c r="I537" s="139">
        <v>2</v>
      </c>
      <c r="J537" s="6">
        <v>3.5</v>
      </c>
      <c r="K537" s="7">
        <f t="shared" si="41"/>
        <v>7</v>
      </c>
      <c r="L537" s="7">
        <f t="shared" si="42"/>
        <v>0.49000000000000005</v>
      </c>
      <c r="M537" s="20">
        <f t="shared" si="43"/>
        <v>7.49</v>
      </c>
      <c r="N537" s="20">
        <f>SUM(G537+M537)</f>
        <v>7.49</v>
      </c>
    </row>
    <row r="538" spans="1:14" ht="24" customHeight="1" x14ac:dyDescent="0.4">
      <c r="A538" s="9">
        <v>534</v>
      </c>
      <c r="B538" s="3">
        <v>6020000534</v>
      </c>
      <c r="C538" s="2" t="s">
        <v>1490</v>
      </c>
      <c r="D538" s="4" t="s">
        <v>1322</v>
      </c>
      <c r="E538" s="4" t="s">
        <v>1491</v>
      </c>
      <c r="F538" s="2" t="s">
        <v>3455</v>
      </c>
      <c r="G538" s="6">
        <v>11.24</v>
      </c>
      <c r="H538" s="6">
        <f t="shared" si="45"/>
        <v>-0.7353271028037387</v>
      </c>
      <c r="I538" s="139">
        <v>4</v>
      </c>
      <c r="J538" s="6">
        <v>3.5</v>
      </c>
      <c r="K538" s="7">
        <f t="shared" si="41"/>
        <v>14</v>
      </c>
      <c r="L538" s="7">
        <f t="shared" si="42"/>
        <v>0.98000000000000009</v>
      </c>
      <c r="M538" s="20">
        <f t="shared" si="43"/>
        <v>14.98</v>
      </c>
      <c r="N538" s="20">
        <f t="shared" si="44"/>
        <v>26.22</v>
      </c>
    </row>
    <row r="539" spans="1:14" ht="24" customHeight="1" x14ac:dyDescent="0.4">
      <c r="A539" s="9">
        <v>535</v>
      </c>
      <c r="B539" s="3">
        <v>6020000535</v>
      </c>
      <c r="C539" s="2" t="s">
        <v>1492</v>
      </c>
      <c r="D539" s="4" t="s">
        <v>1493</v>
      </c>
      <c r="E539" s="4" t="s">
        <v>1494</v>
      </c>
      <c r="F539" s="10" t="s">
        <v>3455</v>
      </c>
      <c r="G539" s="6">
        <v>18.73</v>
      </c>
      <c r="H539" s="6">
        <f t="shared" si="45"/>
        <v>-1.2253271028037389</v>
      </c>
      <c r="I539" s="139">
        <v>5</v>
      </c>
      <c r="J539" s="6">
        <v>3.5</v>
      </c>
      <c r="K539" s="7">
        <f t="shared" si="41"/>
        <v>17.5</v>
      </c>
      <c r="L539" s="7">
        <f t="shared" si="42"/>
        <v>1.2250000000000001</v>
      </c>
      <c r="M539" s="20">
        <f t="shared" si="43"/>
        <v>18.73</v>
      </c>
      <c r="N539" s="20">
        <f>SUM(G539+M539)</f>
        <v>37.46</v>
      </c>
    </row>
    <row r="540" spans="1:14" ht="24" customHeight="1" x14ac:dyDescent="0.4">
      <c r="A540" s="9">
        <v>536</v>
      </c>
      <c r="B540" s="3">
        <v>6020000536</v>
      </c>
      <c r="C540" s="2" t="s">
        <v>1495</v>
      </c>
      <c r="D540" s="4" t="s">
        <v>1322</v>
      </c>
      <c r="E540" s="4" t="s">
        <v>1496</v>
      </c>
      <c r="F540" s="10" t="s">
        <v>3455</v>
      </c>
      <c r="G540" s="6">
        <v>11.24</v>
      </c>
      <c r="H540" s="6">
        <f t="shared" si="45"/>
        <v>-0.7353271028037387</v>
      </c>
      <c r="I540" s="139">
        <v>2</v>
      </c>
      <c r="J540" s="6">
        <v>3.5</v>
      </c>
      <c r="K540" s="7">
        <f t="shared" si="41"/>
        <v>7</v>
      </c>
      <c r="L540" s="7">
        <f t="shared" si="42"/>
        <v>0.49000000000000005</v>
      </c>
      <c r="M540" s="20">
        <f t="shared" si="43"/>
        <v>7.49</v>
      </c>
      <c r="N540" s="20">
        <f t="shared" si="44"/>
        <v>18.73</v>
      </c>
    </row>
    <row r="541" spans="1:14" ht="24" customHeight="1" x14ac:dyDescent="0.4">
      <c r="A541" s="9">
        <v>537</v>
      </c>
      <c r="B541" s="3">
        <v>6020000537</v>
      </c>
      <c r="C541" s="2" t="s">
        <v>1497</v>
      </c>
      <c r="D541" s="4" t="s">
        <v>1498</v>
      </c>
      <c r="E541" s="4" t="s">
        <v>1499</v>
      </c>
      <c r="F541" s="2" t="s">
        <v>3455</v>
      </c>
      <c r="G541" s="6">
        <v>26.22</v>
      </c>
      <c r="H541" s="6">
        <f t="shared" si="45"/>
        <v>-1.7153271028037373</v>
      </c>
      <c r="I541" s="139">
        <v>8</v>
      </c>
      <c r="J541" s="6">
        <v>3.5</v>
      </c>
      <c r="K541" s="7">
        <f t="shared" si="41"/>
        <v>28</v>
      </c>
      <c r="L541" s="7">
        <f t="shared" si="42"/>
        <v>1.9600000000000002</v>
      </c>
      <c r="M541" s="20">
        <f t="shared" si="43"/>
        <v>29.96</v>
      </c>
      <c r="N541" s="20">
        <f>SUM(G541+M541)</f>
        <v>56.18</v>
      </c>
    </row>
    <row r="542" spans="1:14" ht="24" customHeight="1" x14ac:dyDescent="0.4">
      <c r="A542" s="9">
        <v>538</v>
      </c>
      <c r="B542" s="3">
        <v>6020000538</v>
      </c>
      <c r="C542" s="2" t="s">
        <v>1500</v>
      </c>
      <c r="D542" s="4" t="s">
        <v>1501</v>
      </c>
      <c r="E542" s="4" t="s">
        <v>1502</v>
      </c>
      <c r="F542" s="10" t="s">
        <v>3449</v>
      </c>
      <c r="G542" s="6">
        <v>910.05</v>
      </c>
      <c r="H542" s="6">
        <f t="shared" si="45"/>
        <v>-59.535981308411124</v>
      </c>
      <c r="I542" s="139">
        <v>28</v>
      </c>
      <c r="J542" s="6">
        <v>3.5</v>
      </c>
      <c r="K542" s="7">
        <f t="shared" si="41"/>
        <v>98</v>
      </c>
      <c r="L542" s="7">
        <f t="shared" si="42"/>
        <v>6.86</v>
      </c>
      <c r="M542" s="20">
        <f t="shared" si="43"/>
        <v>104.86</v>
      </c>
      <c r="N542" s="20">
        <f t="shared" si="44"/>
        <v>1014.91</v>
      </c>
    </row>
    <row r="543" spans="1:14" ht="24" customHeight="1" x14ac:dyDescent="0.4">
      <c r="A543" s="9">
        <v>539</v>
      </c>
      <c r="B543" s="3">
        <v>6020000539</v>
      </c>
      <c r="C543" s="2" t="s">
        <v>1503</v>
      </c>
      <c r="D543" s="4" t="s">
        <v>1504</v>
      </c>
      <c r="E543" s="4" t="s">
        <v>1505</v>
      </c>
      <c r="F543" s="10" t="s">
        <v>18</v>
      </c>
      <c r="G543" s="6">
        <v>0</v>
      </c>
      <c r="H543" s="6">
        <f t="shared" si="45"/>
        <v>0</v>
      </c>
      <c r="I543" s="139">
        <v>1</v>
      </c>
      <c r="J543" s="6">
        <v>3.5</v>
      </c>
      <c r="K543" s="7">
        <f t="shared" si="41"/>
        <v>3.5</v>
      </c>
      <c r="L543" s="7">
        <f t="shared" si="42"/>
        <v>0.24500000000000002</v>
      </c>
      <c r="M543" s="20">
        <f t="shared" si="43"/>
        <v>3.75</v>
      </c>
      <c r="N543" s="20">
        <f>SUM(G543+M543)</f>
        <v>3.75</v>
      </c>
    </row>
    <row r="544" spans="1:14" ht="24" customHeight="1" x14ac:dyDescent="0.4">
      <c r="A544" s="9">
        <v>540</v>
      </c>
      <c r="B544" s="3">
        <v>6020000540</v>
      </c>
      <c r="C544" s="2" t="s">
        <v>1506</v>
      </c>
      <c r="D544" s="4" t="s">
        <v>1507</v>
      </c>
      <c r="E544" s="4" t="s">
        <v>1508</v>
      </c>
      <c r="F544" s="2" t="s">
        <v>3458</v>
      </c>
      <c r="G544" s="6">
        <v>67.42</v>
      </c>
      <c r="H544" s="6">
        <f t="shared" si="45"/>
        <v>-4.4106542056074787</v>
      </c>
      <c r="I544" s="139">
        <v>10</v>
      </c>
      <c r="J544" s="6">
        <v>3.5</v>
      </c>
      <c r="K544" s="7">
        <f t="shared" si="41"/>
        <v>35</v>
      </c>
      <c r="L544" s="7">
        <f t="shared" si="42"/>
        <v>2.4500000000000002</v>
      </c>
      <c r="M544" s="20">
        <f t="shared" si="43"/>
        <v>37.450000000000003</v>
      </c>
      <c r="N544" s="20">
        <f t="shared" si="44"/>
        <v>104.87</v>
      </c>
    </row>
    <row r="545" spans="1:14" ht="24" customHeight="1" x14ac:dyDescent="0.4">
      <c r="A545" s="9">
        <v>541</v>
      </c>
      <c r="B545" s="3">
        <v>6020000541</v>
      </c>
      <c r="C545" s="2" t="s">
        <v>1509</v>
      </c>
      <c r="D545" s="4" t="s">
        <v>1507</v>
      </c>
      <c r="E545" s="4" t="s">
        <v>1510</v>
      </c>
      <c r="F545" s="2" t="s">
        <v>18</v>
      </c>
      <c r="G545" s="6">
        <v>0</v>
      </c>
      <c r="H545" s="6">
        <f t="shared" si="45"/>
        <v>0</v>
      </c>
      <c r="I545" s="139">
        <v>12</v>
      </c>
      <c r="J545" s="6">
        <v>3.5</v>
      </c>
      <c r="K545" s="7">
        <f t="shared" si="41"/>
        <v>42</v>
      </c>
      <c r="L545" s="7">
        <f t="shared" si="42"/>
        <v>2.9400000000000004</v>
      </c>
      <c r="M545" s="20">
        <f t="shared" si="43"/>
        <v>44.94</v>
      </c>
      <c r="N545" s="20">
        <f>SUM(G545+M545)</f>
        <v>44.94</v>
      </c>
    </row>
    <row r="546" spans="1:14" ht="24" customHeight="1" x14ac:dyDescent="0.4">
      <c r="A546" s="9">
        <v>542</v>
      </c>
      <c r="B546" s="3">
        <v>6020000542</v>
      </c>
      <c r="C546" s="2" t="s">
        <v>1511</v>
      </c>
      <c r="D546" s="4" t="s">
        <v>1512</v>
      </c>
      <c r="E546" s="4" t="s">
        <v>1513</v>
      </c>
      <c r="F546" s="2" t="s">
        <v>18</v>
      </c>
      <c r="G546" s="6">
        <v>0</v>
      </c>
      <c r="H546" s="6">
        <f t="shared" si="45"/>
        <v>0</v>
      </c>
      <c r="I546" s="139">
        <v>25</v>
      </c>
      <c r="J546" s="6">
        <v>3.5</v>
      </c>
      <c r="K546" s="7">
        <f t="shared" si="41"/>
        <v>87.5</v>
      </c>
      <c r="L546" s="7">
        <f t="shared" si="42"/>
        <v>6.1250000000000009</v>
      </c>
      <c r="M546" s="20">
        <f t="shared" si="43"/>
        <v>93.63000000000001</v>
      </c>
      <c r="N546" s="20">
        <f t="shared" si="44"/>
        <v>93.63000000000001</v>
      </c>
    </row>
    <row r="547" spans="1:14" ht="24" customHeight="1" x14ac:dyDescent="0.4">
      <c r="A547" s="9">
        <v>543</v>
      </c>
      <c r="B547" s="3">
        <v>6020000543</v>
      </c>
      <c r="C547" s="2" t="s">
        <v>1514</v>
      </c>
      <c r="D547" s="4" t="s">
        <v>1515</v>
      </c>
      <c r="E547" s="4" t="s">
        <v>1516</v>
      </c>
      <c r="F547" s="2" t="s">
        <v>3438</v>
      </c>
      <c r="G547" s="6">
        <v>37.46</v>
      </c>
      <c r="H547" s="6">
        <f t="shared" si="45"/>
        <v>-2.4506542056074778</v>
      </c>
      <c r="I547" s="139">
        <v>0</v>
      </c>
      <c r="J547" s="6">
        <v>3.5</v>
      </c>
      <c r="K547" s="7">
        <f t="shared" si="41"/>
        <v>0</v>
      </c>
      <c r="L547" s="7">
        <f t="shared" si="42"/>
        <v>0</v>
      </c>
      <c r="M547" s="20">
        <f t="shared" si="43"/>
        <v>0</v>
      </c>
      <c r="N547" s="20">
        <f>SUM(G547+M547)</f>
        <v>37.46</v>
      </c>
    </row>
    <row r="548" spans="1:14" ht="24" customHeight="1" x14ac:dyDescent="0.4">
      <c r="A548" s="9">
        <v>544</v>
      </c>
      <c r="B548" s="3">
        <v>6020000544</v>
      </c>
      <c r="C548" s="2" t="s">
        <v>1517</v>
      </c>
      <c r="D548" s="4" t="s">
        <v>1518</v>
      </c>
      <c r="E548" s="4" t="s">
        <v>1519</v>
      </c>
      <c r="F548" s="2" t="s">
        <v>3449</v>
      </c>
      <c r="G548" s="6">
        <v>172.29</v>
      </c>
      <c r="H548" s="6">
        <f t="shared" si="45"/>
        <v>-11.271308411214932</v>
      </c>
      <c r="I548" s="139">
        <v>2</v>
      </c>
      <c r="J548" s="6">
        <v>3.5</v>
      </c>
      <c r="K548" s="7">
        <f t="shared" si="41"/>
        <v>7</v>
      </c>
      <c r="L548" s="7">
        <f t="shared" si="42"/>
        <v>0.49000000000000005</v>
      </c>
      <c r="M548" s="20">
        <f t="shared" si="43"/>
        <v>7.49</v>
      </c>
      <c r="N548" s="20">
        <f t="shared" si="44"/>
        <v>179.78</v>
      </c>
    </row>
    <row r="549" spans="1:14" ht="24" customHeight="1" x14ac:dyDescent="0.4">
      <c r="A549" s="9">
        <v>545</v>
      </c>
      <c r="B549" s="3">
        <v>6020000545</v>
      </c>
      <c r="C549" s="2" t="s">
        <v>1520</v>
      </c>
      <c r="D549" s="4" t="s">
        <v>1521</v>
      </c>
      <c r="E549" s="4" t="s">
        <v>1522</v>
      </c>
      <c r="F549" s="2" t="s">
        <v>3449</v>
      </c>
      <c r="G549" s="6">
        <v>704.08</v>
      </c>
      <c r="H549" s="6">
        <f t="shared" si="45"/>
        <v>-46.061308411215009</v>
      </c>
      <c r="I549" s="139">
        <v>20</v>
      </c>
      <c r="J549" s="6">
        <v>3.5</v>
      </c>
      <c r="K549" s="7">
        <f t="shared" si="41"/>
        <v>70</v>
      </c>
      <c r="L549" s="7">
        <f t="shared" si="42"/>
        <v>4.9000000000000004</v>
      </c>
      <c r="M549" s="20">
        <f t="shared" si="43"/>
        <v>74.900000000000006</v>
      </c>
      <c r="N549" s="20">
        <f>SUM(G549+M549)</f>
        <v>778.98</v>
      </c>
    </row>
    <row r="550" spans="1:14" ht="24" customHeight="1" x14ac:dyDescent="0.4">
      <c r="A550" s="9">
        <v>546</v>
      </c>
      <c r="B550" s="3">
        <v>6020000546</v>
      </c>
      <c r="C550" s="2" t="s">
        <v>1523</v>
      </c>
      <c r="D550" s="4" t="s">
        <v>1524</v>
      </c>
      <c r="E550" s="4" t="s">
        <v>1525</v>
      </c>
      <c r="F550" s="2" t="s">
        <v>3449</v>
      </c>
      <c r="G550" s="6">
        <v>1239.6199999999999</v>
      </c>
      <c r="H550" s="6">
        <f t="shared" si="45"/>
        <v>-81.096635514018772</v>
      </c>
      <c r="I550" s="139">
        <v>34</v>
      </c>
      <c r="J550" s="6">
        <v>3.5</v>
      </c>
      <c r="K550" s="7">
        <f t="shared" si="41"/>
        <v>119</v>
      </c>
      <c r="L550" s="7">
        <f t="shared" si="42"/>
        <v>8.33</v>
      </c>
      <c r="M550" s="20">
        <f t="shared" si="43"/>
        <v>127.33</v>
      </c>
      <c r="N550" s="20">
        <f t="shared" si="44"/>
        <v>1366.9499999999998</v>
      </c>
    </row>
    <row r="551" spans="1:14" ht="24" customHeight="1" x14ac:dyDescent="0.4">
      <c r="A551" s="9">
        <v>547</v>
      </c>
      <c r="B551" s="3">
        <v>6020000547</v>
      </c>
      <c r="C551" s="2" t="s">
        <v>1526</v>
      </c>
      <c r="D551" s="4" t="s">
        <v>1527</v>
      </c>
      <c r="E551" s="4" t="s">
        <v>1528</v>
      </c>
      <c r="F551" s="2" t="s">
        <v>3449</v>
      </c>
      <c r="G551" s="6">
        <v>816.43</v>
      </c>
      <c r="H551" s="6">
        <f t="shared" si="45"/>
        <v>-53.411308411214918</v>
      </c>
      <c r="I551" s="139">
        <v>34</v>
      </c>
      <c r="J551" s="6">
        <v>3.5</v>
      </c>
      <c r="K551" s="7">
        <f t="shared" si="41"/>
        <v>119</v>
      </c>
      <c r="L551" s="7">
        <f t="shared" si="42"/>
        <v>8.33</v>
      </c>
      <c r="M551" s="20">
        <f t="shared" si="43"/>
        <v>127.33</v>
      </c>
      <c r="N551" s="20">
        <f>SUM(G551+M551)</f>
        <v>943.76</v>
      </c>
    </row>
    <row r="552" spans="1:14" ht="24" customHeight="1" x14ac:dyDescent="0.4">
      <c r="A552" s="9">
        <v>548</v>
      </c>
      <c r="B552" s="3">
        <v>6020000548</v>
      </c>
      <c r="C552" s="2" t="s">
        <v>1529</v>
      </c>
      <c r="D552" s="4" t="s">
        <v>1530</v>
      </c>
      <c r="E552" s="4" t="s">
        <v>1531</v>
      </c>
      <c r="F552" s="2" t="s">
        <v>3449</v>
      </c>
      <c r="G552" s="6">
        <v>865.12</v>
      </c>
      <c r="H552" s="6">
        <f t="shared" si="45"/>
        <v>-56.596635514018658</v>
      </c>
      <c r="I552" s="139">
        <v>31</v>
      </c>
      <c r="J552" s="6">
        <v>3.5</v>
      </c>
      <c r="K552" s="7">
        <f t="shared" si="41"/>
        <v>108.5</v>
      </c>
      <c r="L552" s="7">
        <f t="shared" si="42"/>
        <v>7.5950000000000006</v>
      </c>
      <c r="M552" s="20">
        <f t="shared" si="43"/>
        <v>116.10000000000001</v>
      </c>
      <c r="N552" s="20">
        <f t="shared" si="44"/>
        <v>981.22</v>
      </c>
    </row>
    <row r="553" spans="1:14" ht="24" customHeight="1" x14ac:dyDescent="0.4">
      <c r="A553" s="9">
        <v>549</v>
      </c>
      <c r="B553" s="3">
        <v>6020000549</v>
      </c>
      <c r="C553" s="2" t="s">
        <v>1532</v>
      </c>
      <c r="D553" s="4" t="s">
        <v>1533</v>
      </c>
      <c r="E553" s="4" t="s">
        <v>1534</v>
      </c>
      <c r="F553" s="2" t="s">
        <v>3449</v>
      </c>
      <c r="G553" s="6">
        <v>172.29</v>
      </c>
      <c r="H553" s="6">
        <f t="shared" si="45"/>
        <v>-11.271308411214932</v>
      </c>
      <c r="I553" s="139">
        <v>7</v>
      </c>
      <c r="J553" s="6">
        <v>3.5</v>
      </c>
      <c r="K553" s="7">
        <f t="shared" si="41"/>
        <v>24.5</v>
      </c>
      <c r="L553" s="7">
        <f t="shared" si="42"/>
        <v>1.7150000000000001</v>
      </c>
      <c r="M553" s="20">
        <f t="shared" si="43"/>
        <v>26.220000000000002</v>
      </c>
      <c r="N553" s="20">
        <f>SUM(G553+M553)</f>
        <v>198.51</v>
      </c>
    </row>
    <row r="554" spans="1:14" ht="24" customHeight="1" x14ac:dyDescent="0.4">
      <c r="A554" s="9">
        <v>550</v>
      </c>
      <c r="B554" s="3">
        <v>6020000550</v>
      </c>
      <c r="C554" s="2" t="s">
        <v>1535</v>
      </c>
      <c r="D554" s="4" t="s">
        <v>1536</v>
      </c>
      <c r="E554" s="4" t="s">
        <v>1537</v>
      </c>
      <c r="F554" s="2" t="s">
        <v>3449</v>
      </c>
      <c r="G554" s="6">
        <v>614.21</v>
      </c>
      <c r="H554" s="6">
        <f t="shared" si="45"/>
        <v>-40.181962616822489</v>
      </c>
      <c r="I554" s="139">
        <v>25</v>
      </c>
      <c r="J554" s="6">
        <v>3.5</v>
      </c>
      <c r="K554" s="7">
        <f t="shared" si="41"/>
        <v>87.5</v>
      </c>
      <c r="L554" s="7">
        <f t="shared" si="42"/>
        <v>6.1250000000000009</v>
      </c>
      <c r="M554" s="20">
        <f t="shared" si="43"/>
        <v>93.63000000000001</v>
      </c>
      <c r="N554" s="20">
        <f t="shared" si="44"/>
        <v>707.84</v>
      </c>
    </row>
    <row r="555" spans="1:14" ht="24" customHeight="1" x14ac:dyDescent="0.4">
      <c r="A555" s="9">
        <v>551</v>
      </c>
      <c r="B555" s="3">
        <v>6020000551</v>
      </c>
      <c r="C555" s="2" t="s">
        <v>1538</v>
      </c>
      <c r="D555" s="4" t="s">
        <v>1539</v>
      </c>
      <c r="E555" s="4" t="s">
        <v>1540</v>
      </c>
      <c r="F555" s="2" t="s">
        <v>3449</v>
      </c>
      <c r="G555" s="6">
        <v>1273.32</v>
      </c>
      <c r="H555" s="6">
        <f t="shared" si="45"/>
        <v>-83.301308411214904</v>
      </c>
      <c r="I555" s="139">
        <v>43</v>
      </c>
      <c r="J555" s="6">
        <v>3.5</v>
      </c>
      <c r="K555" s="7">
        <f t="shared" si="41"/>
        <v>150.5</v>
      </c>
      <c r="L555" s="7">
        <f t="shared" si="42"/>
        <v>10.535</v>
      </c>
      <c r="M555" s="20">
        <f t="shared" si="43"/>
        <v>161.04</v>
      </c>
      <c r="N555" s="20">
        <f>SUM(G555+M555)</f>
        <v>1434.36</v>
      </c>
    </row>
    <row r="556" spans="1:14" ht="24" customHeight="1" x14ac:dyDescent="0.4">
      <c r="A556" s="9">
        <v>552</v>
      </c>
      <c r="B556" s="3">
        <v>6020000552</v>
      </c>
      <c r="C556" s="2" t="s">
        <v>1541</v>
      </c>
      <c r="D556" s="4" t="s">
        <v>1542</v>
      </c>
      <c r="E556" s="4" t="s">
        <v>1543</v>
      </c>
      <c r="F556" s="2" t="s">
        <v>18</v>
      </c>
      <c r="G556" s="6">
        <v>0</v>
      </c>
      <c r="H556" s="6">
        <f t="shared" si="45"/>
        <v>0</v>
      </c>
      <c r="I556" s="139">
        <v>3</v>
      </c>
      <c r="J556" s="6">
        <v>3.5</v>
      </c>
      <c r="K556" s="7">
        <f t="shared" si="41"/>
        <v>10.5</v>
      </c>
      <c r="L556" s="7">
        <f t="shared" si="42"/>
        <v>0.7350000000000001</v>
      </c>
      <c r="M556" s="20">
        <f t="shared" si="43"/>
        <v>11.24</v>
      </c>
      <c r="N556" s="20">
        <f t="shared" si="44"/>
        <v>11.24</v>
      </c>
    </row>
    <row r="557" spans="1:14" ht="24" customHeight="1" x14ac:dyDescent="0.4">
      <c r="A557" s="9">
        <v>553</v>
      </c>
      <c r="B557" s="3">
        <v>6020000553</v>
      </c>
      <c r="C557" s="2" t="s">
        <v>1544</v>
      </c>
      <c r="D557" s="4" t="s">
        <v>1545</v>
      </c>
      <c r="E557" s="4" t="s">
        <v>1546</v>
      </c>
      <c r="F557" s="2" t="s">
        <v>3452</v>
      </c>
      <c r="G557" s="6">
        <v>48.7</v>
      </c>
      <c r="H557" s="6">
        <f t="shared" si="45"/>
        <v>-3.1859813084112147</v>
      </c>
      <c r="I557" s="139">
        <v>2</v>
      </c>
      <c r="J557" s="6">
        <v>3.5</v>
      </c>
      <c r="K557" s="7">
        <f t="shared" si="41"/>
        <v>7</v>
      </c>
      <c r="L557" s="7">
        <f t="shared" si="42"/>
        <v>0.49000000000000005</v>
      </c>
      <c r="M557" s="20">
        <f t="shared" si="43"/>
        <v>7.49</v>
      </c>
      <c r="N557" s="20">
        <f>SUM(G557+M557)</f>
        <v>56.190000000000005</v>
      </c>
    </row>
    <row r="558" spans="1:14" ht="24" customHeight="1" x14ac:dyDescent="0.4">
      <c r="A558" s="9">
        <v>554</v>
      </c>
      <c r="B558" s="3">
        <v>6020000554</v>
      </c>
      <c r="C558" s="2" t="s">
        <v>1547</v>
      </c>
      <c r="D558" s="4" t="s">
        <v>1548</v>
      </c>
      <c r="E558" s="4" t="s">
        <v>1549</v>
      </c>
      <c r="F558" s="2" t="s">
        <v>3449</v>
      </c>
      <c r="G558" s="6">
        <v>1333.23</v>
      </c>
      <c r="H558" s="6">
        <f t="shared" si="45"/>
        <v>-87.220654205607389</v>
      </c>
      <c r="I558" s="139">
        <v>43</v>
      </c>
      <c r="J558" s="6">
        <v>3.5</v>
      </c>
      <c r="K558" s="7">
        <f t="shared" si="41"/>
        <v>150.5</v>
      </c>
      <c r="L558" s="7">
        <f t="shared" si="42"/>
        <v>10.535</v>
      </c>
      <c r="M558" s="20">
        <f t="shared" si="43"/>
        <v>161.04</v>
      </c>
      <c r="N558" s="20">
        <f t="shared" si="44"/>
        <v>1494.27</v>
      </c>
    </row>
    <row r="559" spans="1:14" ht="24" customHeight="1" x14ac:dyDescent="0.4">
      <c r="A559" s="9">
        <v>555</v>
      </c>
      <c r="B559" s="3">
        <v>6020000555</v>
      </c>
      <c r="C559" s="2" t="s">
        <v>1550</v>
      </c>
      <c r="D559" s="4" t="s">
        <v>1551</v>
      </c>
      <c r="E559" s="4" t="s">
        <v>1552</v>
      </c>
      <c r="F559" s="2" t="s">
        <v>3449</v>
      </c>
      <c r="G559" s="6">
        <v>516.82000000000005</v>
      </c>
      <c r="H559" s="6">
        <f t="shared" si="45"/>
        <v>-33.810654205607477</v>
      </c>
      <c r="I559" s="139">
        <v>20</v>
      </c>
      <c r="J559" s="6">
        <v>3.5</v>
      </c>
      <c r="K559" s="7">
        <f t="shared" si="41"/>
        <v>70</v>
      </c>
      <c r="L559" s="7">
        <f t="shared" si="42"/>
        <v>4.9000000000000004</v>
      </c>
      <c r="M559" s="20">
        <f t="shared" si="43"/>
        <v>74.900000000000006</v>
      </c>
      <c r="N559" s="20">
        <f>SUM(G559+M559)</f>
        <v>591.72</v>
      </c>
    </row>
    <row r="560" spans="1:14" ht="24" customHeight="1" x14ac:dyDescent="0.4">
      <c r="A560" s="9">
        <v>556</v>
      </c>
      <c r="B560" s="3">
        <v>6020000556</v>
      </c>
      <c r="C560" s="136" t="s">
        <v>1553</v>
      </c>
      <c r="D560" s="4" t="s">
        <v>1554</v>
      </c>
      <c r="E560" s="4" t="s">
        <v>1552</v>
      </c>
      <c r="F560" s="2" t="s">
        <v>3431</v>
      </c>
      <c r="G560" s="6">
        <v>333.33</v>
      </c>
      <c r="H560" s="6">
        <v>21.83</v>
      </c>
      <c r="I560" s="139">
        <v>8</v>
      </c>
      <c r="J560" s="6">
        <v>3.5</v>
      </c>
      <c r="K560" s="7">
        <f t="shared" si="41"/>
        <v>28</v>
      </c>
      <c r="L560" s="7">
        <f t="shared" si="42"/>
        <v>1.9600000000000002</v>
      </c>
      <c r="M560" s="20">
        <f t="shared" si="43"/>
        <v>29.96</v>
      </c>
      <c r="N560" s="20">
        <f t="shared" si="44"/>
        <v>363.28999999999996</v>
      </c>
    </row>
    <row r="561" spans="1:14" ht="24" customHeight="1" x14ac:dyDescent="0.4">
      <c r="A561" s="9">
        <v>557</v>
      </c>
      <c r="B561" s="3">
        <v>6020000557</v>
      </c>
      <c r="C561" s="136" t="s">
        <v>1555</v>
      </c>
      <c r="D561" s="4" t="s">
        <v>1554</v>
      </c>
      <c r="E561" s="4" t="s">
        <v>1556</v>
      </c>
      <c r="F561" s="2" t="s">
        <v>3449</v>
      </c>
      <c r="G561" s="6">
        <v>621.67999999999995</v>
      </c>
      <c r="H561" s="6">
        <f t="shared" si="45"/>
        <v>-40.670654205607548</v>
      </c>
      <c r="I561" s="139">
        <v>24</v>
      </c>
      <c r="J561" s="6">
        <v>3.5</v>
      </c>
      <c r="K561" s="7">
        <f t="shared" si="41"/>
        <v>84</v>
      </c>
      <c r="L561" s="7">
        <f t="shared" si="42"/>
        <v>5.8800000000000008</v>
      </c>
      <c r="M561" s="20">
        <f t="shared" si="43"/>
        <v>89.88</v>
      </c>
      <c r="N561" s="20">
        <f>SUM(G561+M561)</f>
        <v>711.56</v>
      </c>
    </row>
    <row r="562" spans="1:14" ht="24" customHeight="1" x14ac:dyDescent="0.4">
      <c r="A562" s="9">
        <v>558</v>
      </c>
      <c r="B562" s="3">
        <v>6020000558</v>
      </c>
      <c r="C562" s="2" t="s">
        <v>1557</v>
      </c>
      <c r="D562" s="4" t="s">
        <v>1558</v>
      </c>
      <c r="E562" s="4" t="s">
        <v>1559</v>
      </c>
      <c r="F562" s="2" t="s">
        <v>3455</v>
      </c>
      <c r="G562" s="6">
        <v>86.14</v>
      </c>
      <c r="H562" s="6">
        <f t="shared" si="45"/>
        <v>-5.6353271028037426</v>
      </c>
      <c r="I562" s="139">
        <v>24</v>
      </c>
      <c r="J562" s="6">
        <v>3.5</v>
      </c>
      <c r="K562" s="7">
        <f t="shared" si="41"/>
        <v>84</v>
      </c>
      <c r="L562" s="7">
        <f t="shared" si="42"/>
        <v>5.8800000000000008</v>
      </c>
      <c r="M562" s="20">
        <f t="shared" si="43"/>
        <v>89.88</v>
      </c>
      <c r="N562" s="20">
        <f t="shared" si="44"/>
        <v>176.01999999999998</v>
      </c>
    </row>
    <row r="563" spans="1:14" ht="24" customHeight="1" x14ac:dyDescent="0.4">
      <c r="A563" s="9">
        <v>559</v>
      </c>
      <c r="B563" s="3">
        <v>6020000559</v>
      </c>
      <c r="C563" s="2" t="s">
        <v>1560</v>
      </c>
      <c r="D563" s="4" t="s">
        <v>1561</v>
      </c>
      <c r="E563" s="4" t="s">
        <v>1562</v>
      </c>
      <c r="F563" s="2" t="s">
        <v>3449</v>
      </c>
      <c r="G563" s="6">
        <v>2662.71</v>
      </c>
      <c r="H563" s="6">
        <f t="shared" si="45"/>
        <v>-174.19598130841132</v>
      </c>
      <c r="I563" s="139">
        <v>60</v>
      </c>
      <c r="J563" s="6">
        <v>3.5</v>
      </c>
      <c r="K563" s="7">
        <f t="shared" si="41"/>
        <v>210</v>
      </c>
      <c r="L563" s="7">
        <f t="shared" si="42"/>
        <v>14.700000000000001</v>
      </c>
      <c r="M563" s="20">
        <f t="shared" si="43"/>
        <v>224.7</v>
      </c>
      <c r="N563" s="20">
        <f>SUM(G563+M563)</f>
        <v>2887.41</v>
      </c>
    </row>
    <row r="564" spans="1:14" ht="24" customHeight="1" x14ac:dyDescent="0.4">
      <c r="A564" s="9">
        <v>560</v>
      </c>
      <c r="B564" s="3">
        <v>6020000560</v>
      </c>
      <c r="C564" s="2" t="s">
        <v>1563</v>
      </c>
      <c r="D564" s="4" t="s">
        <v>1564</v>
      </c>
      <c r="E564" s="4" t="s">
        <v>1565</v>
      </c>
      <c r="F564" s="2" t="s">
        <v>3452</v>
      </c>
      <c r="G564" s="6">
        <v>655.38</v>
      </c>
      <c r="H564" s="6">
        <f t="shared" si="45"/>
        <v>-42.875327102803681</v>
      </c>
      <c r="I564" s="139">
        <v>28</v>
      </c>
      <c r="J564" s="6">
        <v>3.5</v>
      </c>
      <c r="K564" s="7">
        <f t="shared" si="41"/>
        <v>98</v>
      </c>
      <c r="L564" s="7">
        <f t="shared" si="42"/>
        <v>6.86</v>
      </c>
      <c r="M564" s="20">
        <f t="shared" si="43"/>
        <v>104.86</v>
      </c>
      <c r="N564" s="20">
        <f t="shared" si="44"/>
        <v>760.24</v>
      </c>
    </row>
    <row r="565" spans="1:14" ht="24" customHeight="1" x14ac:dyDescent="0.4">
      <c r="A565" s="9">
        <v>561</v>
      </c>
      <c r="B565" s="3">
        <v>6020000561</v>
      </c>
      <c r="C565" s="2" t="s">
        <v>1566</v>
      </c>
      <c r="D565" s="4" t="s">
        <v>1567</v>
      </c>
      <c r="E565" s="4" t="s">
        <v>1568</v>
      </c>
      <c r="F565" s="2" t="s">
        <v>3449</v>
      </c>
      <c r="G565" s="6">
        <v>501.86</v>
      </c>
      <c r="H565" s="6">
        <f t="shared" si="45"/>
        <v>-32.831962616822466</v>
      </c>
      <c r="I565" s="139">
        <v>28</v>
      </c>
      <c r="J565" s="6">
        <v>3.5</v>
      </c>
      <c r="K565" s="7">
        <f t="shared" si="41"/>
        <v>98</v>
      </c>
      <c r="L565" s="7">
        <f t="shared" si="42"/>
        <v>6.86</v>
      </c>
      <c r="M565" s="20">
        <f t="shared" si="43"/>
        <v>104.86</v>
      </c>
      <c r="N565" s="20">
        <f>SUM(G565+M565)</f>
        <v>606.72</v>
      </c>
    </row>
    <row r="566" spans="1:14" ht="24" customHeight="1" x14ac:dyDescent="0.4">
      <c r="A566" s="9">
        <v>562</v>
      </c>
      <c r="B566" s="3">
        <v>6020000562</v>
      </c>
      <c r="C566" s="2" t="s">
        <v>1569</v>
      </c>
      <c r="D566" s="4" t="s">
        <v>1570</v>
      </c>
      <c r="E566" s="4" t="s">
        <v>1571</v>
      </c>
      <c r="F566" s="2" t="s">
        <v>3449</v>
      </c>
      <c r="G566" s="6">
        <v>370.77</v>
      </c>
      <c r="H566" s="6">
        <f t="shared" si="45"/>
        <v>-24.255981308411208</v>
      </c>
      <c r="I566" s="139">
        <v>10</v>
      </c>
      <c r="J566" s="6">
        <v>3.5</v>
      </c>
      <c r="K566" s="7">
        <f t="shared" si="41"/>
        <v>35</v>
      </c>
      <c r="L566" s="7">
        <f t="shared" si="42"/>
        <v>2.4500000000000002</v>
      </c>
      <c r="M566" s="20">
        <f t="shared" si="43"/>
        <v>37.450000000000003</v>
      </c>
      <c r="N566" s="20">
        <f t="shared" si="44"/>
        <v>408.21999999999997</v>
      </c>
    </row>
    <row r="567" spans="1:14" ht="24" customHeight="1" x14ac:dyDescent="0.4">
      <c r="A567" s="9">
        <v>563</v>
      </c>
      <c r="B567" s="3">
        <v>6020000563</v>
      </c>
      <c r="C567" s="2" t="s">
        <v>1572</v>
      </c>
      <c r="D567" s="4" t="s">
        <v>1570</v>
      </c>
      <c r="E567" s="4" t="s">
        <v>1573</v>
      </c>
      <c r="F567" s="2" t="s">
        <v>3449</v>
      </c>
      <c r="G567" s="6">
        <v>2554.11</v>
      </c>
      <c r="H567" s="6">
        <f t="shared" si="45"/>
        <v>-167.09130841121487</v>
      </c>
      <c r="I567" s="139">
        <v>90</v>
      </c>
      <c r="J567" s="6">
        <v>3.5</v>
      </c>
      <c r="K567" s="7">
        <f t="shared" si="41"/>
        <v>315</v>
      </c>
      <c r="L567" s="7">
        <f t="shared" si="42"/>
        <v>22.05</v>
      </c>
      <c r="M567" s="20">
        <f t="shared" si="43"/>
        <v>337.05</v>
      </c>
      <c r="N567" s="20">
        <f>SUM(G567+M567)</f>
        <v>2891.1600000000003</v>
      </c>
    </row>
    <row r="568" spans="1:14" ht="24" customHeight="1" x14ac:dyDescent="0.4">
      <c r="A568" s="9">
        <v>564</v>
      </c>
      <c r="B568" s="3">
        <v>6020000564</v>
      </c>
      <c r="C568" s="2" t="s">
        <v>1574</v>
      </c>
      <c r="D568" s="4" t="s">
        <v>1575</v>
      </c>
      <c r="E568" s="4" t="s">
        <v>1576</v>
      </c>
      <c r="F568" s="2" t="s">
        <v>3455</v>
      </c>
      <c r="G568" s="6">
        <v>74.900000000000006</v>
      </c>
      <c r="H568" s="6">
        <f t="shared" si="45"/>
        <v>-4.8999999999999915</v>
      </c>
      <c r="I568" s="139">
        <v>14</v>
      </c>
      <c r="J568" s="6">
        <v>3.5</v>
      </c>
      <c r="K568" s="7">
        <f t="shared" si="41"/>
        <v>49</v>
      </c>
      <c r="L568" s="7">
        <f t="shared" si="42"/>
        <v>3.43</v>
      </c>
      <c r="M568" s="20">
        <f t="shared" si="43"/>
        <v>52.43</v>
      </c>
      <c r="N568" s="20">
        <f t="shared" si="44"/>
        <v>127.33000000000001</v>
      </c>
    </row>
    <row r="569" spans="1:14" ht="24" customHeight="1" x14ac:dyDescent="0.4">
      <c r="A569" s="9">
        <v>565</v>
      </c>
      <c r="B569" s="3">
        <v>6020000565</v>
      </c>
      <c r="C569" s="2" t="s">
        <v>1577</v>
      </c>
      <c r="D569" s="4" t="s">
        <v>1578</v>
      </c>
      <c r="E569" s="4" t="s">
        <v>1579</v>
      </c>
      <c r="F569" s="2" t="s">
        <v>3449</v>
      </c>
      <c r="G569" s="6">
        <v>280.88</v>
      </c>
      <c r="H569" s="6">
        <f t="shared" si="45"/>
        <v>-18.375327102803737</v>
      </c>
      <c r="I569" s="139">
        <v>5</v>
      </c>
      <c r="J569" s="6">
        <v>3.5</v>
      </c>
      <c r="K569" s="7">
        <f t="shared" si="41"/>
        <v>17.5</v>
      </c>
      <c r="L569" s="7">
        <f t="shared" si="42"/>
        <v>1.2250000000000001</v>
      </c>
      <c r="M569" s="20">
        <f t="shared" si="43"/>
        <v>18.73</v>
      </c>
      <c r="N569" s="20">
        <f>SUM(G569+M569)</f>
        <v>299.61</v>
      </c>
    </row>
    <row r="570" spans="1:14" ht="24" customHeight="1" x14ac:dyDescent="0.4">
      <c r="A570" s="9">
        <v>566</v>
      </c>
      <c r="B570" s="3">
        <v>6020000566</v>
      </c>
      <c r="C570" s="2" t="s">
        <v>1580</v>
      </c>
      <c r="D570" s="4" t="s">
        <v>1581</v>
      </c>
      <c r="E570" s="4" t="s">
        <v>1582</v>
      </c>
      <c r="F570" s="2" t="s">
        <v>18</v>
      </c>
      <c r="G570" s="6">
        <v>0</v>
      </c>
      <c r="H570" s="6">
        <f t="shared" si="45"/>
        <v>0</v>
      </c>
      <c r="I570" s="139">
        <v>5</v>
      </c>
      <c r="J570" s="6">
        <v>3.5</v>
      </c>
      <c r="K570" s="7">
        <f t="shared" si="41"/>
        <v>17.5</v>
      </c>
      <c r="L570" s="7">
        <f t="shared" si="42"/>
        <v>1.2250000000000001</v>
      </c>
      <c r="M570" s="20">
        <f t="shared" si="43"/>
        <v>18.73</v>
      </c>
      <c r="N570" s="20">
        <f t="shared" si="44"/>
        <v>18.73</v>
      </c>
    </row>
    <row r="571" spans="1:14" ht="24" customHeight="1" x14ac:dyDescent="0.4">
      <c r="A571" s="9">
        <v>567</v>
      </c>
      <c r="B571" s="3">
        <v>6020000567</v>
      </c>
      <c r="C571" s="2" t="s">
        <v>1583</v>
      </c>
      <c r="D571" s="4" t="s">
        <v>1584</v>
      </c>
      <c r="E571" s="4" t="s">
        <v>1585</v>
      </c>
      <c r="F571" s="2" t="s">
        <v>3432</v>
      </c>
      <c r="G571" s="6">
        <v>7.5</v>
      </c>
      <c r="H571" s="6">
        <f t="shared" si="45"/>
        <v>-0.49065420560747697</v>
      </c>
      <c r="I571" s="139">
        <v>0</v>
      </c>
      <c r="J571" s="6">
        <v>3.5</v>
      </c>
      <c r="K571" s="7">
        <f t="shared" si="41"/>
        <v>0</v>
      </c>
      <c r="L571" s="7">
        <f t="shared" si="42"/>
        <v>0</v>
      </c>
      <c r="M571" s="20">
        <f t="shared" si="43"/>
        <v>0</v>
      </c>
      <c r="N571" s="20">
        <f>SUM(G571+M571)</f>
        <v>7.5</v>
      </c>
    </row>
    <row r="572" spans="1:14" ht="24" customHeight="1" x14ac:dyDescent="0.4">
      <c r="A572" s="9">
        <v>568</v>
      </c>
      <c r="B572" s="3">
        <v>6020000568</v>
      </c>
      <c r="C572" s="2" t="s">
        <v>1586</v>
      </c>
      <c r="D572" s="4" t="s">
        <v>1587</v>
      </c>
      <c r="E572" s="4" t="s">
        <v>1588</v>
      </c>
      <c r="F572" s="2" t="s">
        <v>3432</v>
      </c>
      <c r="G572" s="6">
        <v>41.2</v>
      </c>
      <c r="H572" s="6">
        <f t="shared" si="45"/>
        <v>-2.6953271028037378</v>
      </c>
      <c r="I572" s="139">
        <v>9</v>
      </c>
      <c r="J572" s="6">
        <v>3.5</v>
      </c>
      <c r="K572" s="7">
        <f t="shared" si="41"/>
        <v>31.5</v>
      </c>
      <c r="L572" s="7">
        <f t="shared" si="42"/>
        <v>2.2050000000000001</v>
      </c>
      <c r="M572" s="20">
        <f t="shared" si="43"/>
        <v>33.71</v>
      </c>
      <c r="N572" s="20">
        <f t="shared" si="44"/>
        <v>74.91</v>
      </c>
    </row>
    <row r="573" spans="1:14" ht="24" customHeight="1" x14ac:dyDescent="0.4">
      <c r="A573" s="9">
        <v>569</v>
      </c>
      <c r="B573" s="3">
        <v>6020000569</v>
      </c>
      <c r="C573" s="2" t="s">
        <v>1589</v>
      </c>
      <c r="D573" s="4" t="s">
        <v>1590</v>
      </c>
      <c r="E573" s="4" t="s">
        <v>1591</v>
      </c>
      <c r="F573" s="2" t="s">
        <v>3449</v>
      </c>
      <c r="G573" s="6">
        <v>352.05</v>
      </c>
      <c r="H573" s="6">
        <f t="shared" si="45"/>
        <v>-23.03130841121498</v>
      </c>
      <c r="I573" s="139">
        <v>29</v>
      </c>
      <c r="J573" s="6">
        <v>3.5</v>
      </c>
      <c r="K573" s="7">
        <f t="shared" si="41"/>
        <v>101.5</v>
      </c>
      <c r="L573" s="7">
        <f t="shared" si="42"/>
        <v>7.1050000000000004</v>
      </c>
      <c r="M573" s="20">
        <f t="shared" si="43"/>
        <v>108.61</v>
      </c>
      <c r="N573" s="20">
        <f>SUM(G573+M573)</f>
        <v>460.66</v>
      </c>
    </row>
    <row r="574" spans="1:14" ht="24" customHeight="1" x14ac:dyDescent="0.4">
      <c r="A574" s="9">
        <v>570</v>
      </c>
      <c r="B574" s="3">
        <v>6020000570</v>
      </c>
      <c r="C574" s="2" t="s">
        <v>1592</v>
      </c>
      <c r="D574" s="4" t="s">
        <v>1593</v>
      </c>
      <c r="E574" s="4" t="s">
        <v>1594</v>
      </c>
      <c r="F574" s="2" t="s">
        <v>18</v>
      </c>
      <c r="G574" s="6">
        <v>0</v>
      </c>
      <c r="H574" s="6">
        <f t="shared" si="45"/>
        <v>0</v>
      </c>
      <c r="I574" s="139">
        <v>22</v>
      </c>
      <c r="J574" s="6">
        <v>3.5</v>
      </c>
      <c r="K574" s="7">
        <f t="shared" ref="K574:K639" si="46">SUM(I574*J574)</f>
        <v>77</v>
      </c>
      <c r="L574" s="7">
        <f t="shared" ref="L574:L639" si="47">SUM(K574*7%)</f>
        <v>5.3900000000000006</v>
      </c>
      <c r="M574" s="20">
        <f t="shared" si="43"/>
        <v>82.39</v>
      </c>
      <c r="N574" s="20">
        <f t="shared" si="44"/>
        <v>82.39</v>
      </c>
    </row>
    <row r="575" spans="1:14" ht="24" customHeight="1" x14ac:dyDescent="0.4">
      <c r="A575" s="9">
        <v>571</v>
      </c>
      <c r="B575" s="3">
        <v>6020000571</v>
      </c>
      <c r="C575" s="2" t="s">
        <v>1595</v>
      </c>
      <c r="D575" s="4" t="s">
        <v>1596</v>
      </c>
      <c r="E575" s="4" t="s">
        <v>1597</v>
      </c>
      <c r="F575" s="2" t="s">
        <v>3452</v>
      </c>
      <c r="G575" s="6">
        <v>400.72</v>
      </c>
      <c r="H575" s="6">
        <f t="shared" si="45"/>
        <v>-26.215327102803769</v>
      </c>
      <c r="I575" s="139">
        <v>24</v>
      </c>
      <c r="J575" s="6">
        <v>3.5</v>
      </c>
      <c r="K575" s="7">
        <f t="shared" si="46"/>
        <v>84</v>
      </c>
      <c r="L575" s="7">
        <f t="shared" si="47"/>
        <v>5.8800000000000008</v>
      </c>
      <c r="M575" s="20">
        <f t="shared" si="43"/>
        <v>89.88</v>
      </c>
      <c r="N575" s="20">
        <f t="shared" ref="N575:N606" si="48">SUM(G575+M575)</f>
        <v>490.6</v>
      </c>
    </row>
    <row r="576" spans="1:14" ht="24" customHeight="1" x14ac:dyDescent="0.4">
      <c r="A576" s="9">
        <v>572</v>
      </c>
      <c r="B576" s="3">
        <v>6020000572</v>
      </c>
      <c r="C576" s="2" t="s">
        <v>1598</v>
      </c>
      <c r="D576" s="4" t="s">
        <v>1599</v>
      </c>
      <c r="E576" s="4" t="s">
        <v>1600</v>
      </c>
      <c r="F576" s="2" t="s">
        <v>18</v>
      </c>
      <c r="G576" s="6">
        <v>0</v>
      </c>
      <c r="H576" s="6">
        <f t="shared" si="45"/>
        <v>0</v>
      </c>
      <c r="I576" s="139">
        <v>3</v>
      </c>
      <c r="J576" s="6">
        <v>3.5</v>
      </c>
      <c r="K576" s="7">
        <f t="shared" si="46"/>
        <v>10.5</v>
      </c>
      <c r="L576" s="7">
        <f t="shared" si="47"/>
        <v>0.7350000000000001</v>
      </c>
      <c r="M576" s="20">
        <f t="shared" ref="M576:M641" si="49">ROUNDUP(K576+L576,2)</f>
        <v>11.24</v>
      </c>
      <c r="N576" s="20">
        <f t="shared" si="48"/>
        <v>11.24</v>
      </c>
    </row>
    <row r="577" spans="1:14" ht="24" customHeight="1" x14ac:dyDescent="0.4">
      <c r="A577" s="9">
        <v>573</v>
      </c>
      <c r="B577" s="3">
        <v>6020000573</v>
      </c>
      <c r="C577" s="140" t="s">
        <v>3477</v>
      </c>
      <c r="D577" s="149" t="s">
        <v>1599</v>
      </c>
      <c r="E577" s="149" t="s">
        <v>3488</v>
      </c>
      <c r="F577" s="138" t="s">
        <v>18</v>
      </c>
      <c r="G577" s="6">
        <v>0</v>
      </c>
      <c r="H577" s="6">
        <f t="shared" si="45"/>
        <v>0</v>
      </c>
      <c r="I577" s="139">
        <v>4</v>
      </c>
      <c r="J577" s="6">
        <v>3.5</v>
      </c>
      <c r="K577" s="7">
        <f>SUM(I577*J577)</f>
        <v>14</v>
      </c>
      <c r="L577" s="7">
        <f>SUM(K577*7%)</f>
        <v>0.98000000000000009</v>
      </c>
      <c r="M577" s="7">
        <f>ROUNDUP(K577+L577,2)</f>
        <v>14.98</v>
      </c>
      <c r="N577" s="20">
        <f t="shared" si="48"/>
        <v>14.98</v>
      </c>
    </row>
    <row r="578" spans="1:14" ht="24" customHeight="1" x14ac:dyDescent="0.4">
      <c r="A578" s="9">
        <v>574</v>
      </c>
      <c r="B578" s="3">
        <v>6020000574</v>
      </c>
      <c r="C578" s="140" t="s">
        <v>3478</v>
      </c>
      <c r="D578" s="149" t="s">
        <v>1599</v>
      </c>
      <c r="E578" s="149" t="s">
        <v>3489</v>
      </c>
      <c r="F578" s="138" t="s">
        <v>18</v>
      </c>
      <c r="G578" s="6">
        <v>0</v>
      </c>
      <c r="H578" s="6">
        <f t="shared" si="45"/>
        <v>0</v>
      </c>
      <c r="I578" s="139">
        <v>1</v>
      </c>
      <c r="J578" s="6">
        <v>3.5</v>
      </c>
      <c r="K578" s="7">
        <f>SUM(I578*J578)</f>
        <v>3.5</v>
      </c>
      <c r="L578" s="7">
        <f>SUM(K578*7%)</f>
        <v>0.24500000000000002</v>
      </c>
      <c r="M578" s="7">
        <f>ROUNDUP(K578+L578,2)</f>
        <v>3.75</v>
      </c>
      <c r="N578" s="7">
        <f t="shared" si="48"/>
        <v>3.75</v>
      </c>
    </row>
    <row r="579" spans="1:14" ht="24" customHeight="1" x14ac:dyDescent="0.4">
      <c r="A579" s="9">
        <v>575</v>
      </c>
      <c r="B579" s="3">
        <v>6020000575</v>
      </c>
      <c r="C579" s="2" t="s">
        <v>1601</v>
      </c>
      <c r="D579" s="4" t="s">
        <v>1602</v>
      </c>
      <c r="E579" s="4" t="s">
        <v>1603</v>
      </c>
      <c r="F579" s="2" t="s">
        <v>3441</v>
      </c>
      <c r="G579" s="6">
        <v>37.46</v>
      </c>
      <c r="H579" s="6">
        <f t="shared" si="45"/>
        <v>-2.4506542056074778</v>
      </c>
      <c r="I579" s="139">
        <v>0</v>
      </c>
      <c r="J579" s="6">
        <v>3.5</v>
      </c>
      <c r="K579" s="7">
        <f t="shared" si="46"/>
        <v>0</v>
      </c>
      <c r="L579" s="7">
        <f t="shared" si="47"/>
        <v>0</v>
      </c>
      <c r="M579" s="20">
        <f t="shared" si="49"/>
        <v>0</v>
      </c>
      <c r="N579" s="20">
        <f t="shared" si="48"/>
        <v>37.46</v>
      </c>
    </row>
    <row r="580" spans="1:14" ht="24" customHeight="1" x14ac:dyDescent="0.4">
      <c r="A580" s="9">
        <v>576</v>
      </c>
      <c r="B580" s="3">
        <v>6020000576</v>
      </c>
      <c r="C580" s="2" t="s">
        <v>1604</v>
      </c>
      <c r="D580" s="4" t="s">
        <v>1605</v>
      </c>
      <c r="E580" s="4" t="s">
        <v>1606</v>
      </c>
      <c r="F580" s="2" t="s">
        <v>3455</v>
      </c>
      <c r="G580" s="6">
        <v>93.63</v>
      </c>
      <c r="H580" s="6">
        <f t="shared" si="45"/>
        <v>-6.1253271028037375</v>
      </c>
      <c r="I580" s="139">
        <v>23</v>
      </c>
      <c r="J580" s="6">
        <v>3.5</v>
      </c>
      <c r="K580" s="7">
        <f t="shared" si="46"/>
        <v>80.5</v>
      </c>
      <c r="L580" s="7">
        <f t="shared" si="47"/>
        <v>5.6350000000000007</v>
      </c>
      <c r="M580" s="20">
        <f t="shared" si="49"/>
        <v>86.14</v>
      </c>
      <c r="N580" s="20">
        <f t="shared" si="48"/>
        <v>179.76999999999998</v>
      </c>
    </row>
    <row r="581" spans="1:14" ht="24" customHeight="1" x14ac:dyDescent="0.4">
      <c r="A581" s="9">
        <v>577</v>
      </c>
      <c r="B581" s="3">
        <v>6020000577</v>
      </c>
      <c r="C581" s="2" t="s">
        <v>1607</v>
      </c>
      <c r="D581" s="4" t="s">
        <v>1608</v>
      </c>
      <c r="E581" s="4" t="s">
        <v>1609</v>
      </c>
      <c r="F581" s="2" t="s">
        <v>18</v>
      </c>
      <c r="G581" s="6">
        <v>0</v>
      </c>
      <c r="H581" s="6">
        <f t="shared" si="45"/>
        <v>0</v>
      </c>
      <c r="I581" s="139">
        <v>20</v>
      </c>
      <c r="J581" s="6">
        <v>3.5</v>
      </c>
      <c r="K581" s="7">
        <f t="shared" si="46"/>
        <v>70</v>
      </c>
      <c r="L581" s="7">
        <f t="shared" si="47"/>
        <v>4.9000000000000004</v>
      </c>
      <c r="M581" s="20">
        <f t="shared" si="49"/>
        <v>74.900000000000006</v>
      </c>
      <c r="N581" s="20">
        <f t="shared" si="48"/>
        <v>74.900000000000006</v>
      </c>
    </row>
    <row r="582" spans="1:14" ht="24" customHeight="1" x14ac:dyDescent="0.4">
      <c r="A582" s="9">
        <v>578</v>
      </c>
      <c r="B582" s="3">
        <v>6020000578</v>
      </c>
      <c r="C582" s="2" t="s">
        <v>1610</v>
      </c>
      <c r="D582" s="4" t="s">
        <v>1611</v>
      </c>
      <c r="E582" s="4" t="s">
        <v>1612</v>
      </c>
      <c r="F582" s="2" t="s">
        <v>3449</v>
      </c>
      <c r="G582" s="6">
        <v>1554.19</v>
      </c>
      <c r="H582" s="6">
        <f t="shared" ref="H582:H645" si="50">G582*100/107-G582</f>
        <v>-101.67598130841134</v>
      </c>
      <c r="I582" s="139">
        <v>56</v>
      </c>
      <c r="J582" s="6">
        <v>3.5</v>
      </c>
      <c r="K582" s="7">
        <f t="shared" si="46"/>
        <v>196</v>
      </c>
      <c r="L582" s="7">
        <f t="shared" si="47"/>
        <v>13.72</v>
      </c>
      <c r="M582" s="20">
        <f t="shared" si="49"/>
        <v>209.72</v>
      </c>
      <c r="N582" s="20">
        <f t="shared" si="48"/>
        <v>1763.91</v>
      </c>
    </row>
    <row r="583" spans="1:14" ht="24" customHeight="1" x14ac:dyDescent="0.4">
      <c r="A583" s="9">
        <v>579</v>
      </c>
      <c r="B583" s="3">
        <v>6020000579</v>
      </c>
      <c r="C583" s="2" t="s">
        <v>1613</v>
      </c>
      <c r="D583" s="4" t="s">
        <v>1611</v>
      </c>
      <c r="E583" s="4" t="s">
        <v>1614</v>
      </c>
      <c r="F583" s="2" t="s">
        <v>3452</v>
      </c>
      <c r="G583" s="6">
        <v>404.48</v>
      </c>
      <c r="H583" s="6">
        <f t="shared" si="50"/>
        <v>-26.461308411214986</v>
      </c>
      <c r="I583" s="139">
        <v>10</v>
      </c>
      <c r="J583" s="6">
        <v>3.5</v>
      </c>
      <c r="K583" s="7">
        <f t="shared" si="46"/>
        <v>35</v>
      </c>
      <c r="L583" s="7">
        <f t="shared" si="47"/>
        <v>2.4500000000000002</v>
      </c>
      <c r="M583" s="20">
        <f t="shared" si="49"/>
        <v>37.450000000000003</v>
      </c>
      <c r="N583" s="20">
        <f t="shared" si="48"/>
        <v>441.93</v>
      </c>
    </row>
    <row r="584" spans="1:14" ht="24" customHeight="1" x14ac:dyDescent="0.4">
      <c r="A584" s="9">
        <v>580</v>
      </c>
      <c r="B584" s="3">
        <v>6020000580</v>
      </c>
      <c r="C584" s="2" t="s">
        <v>1615</v>
      </c>
      <c r="D584" s="4" t="s">
        <v>1616</v>
      </c>
      <c r="E584" s="4" t="s">
        <v>1617</v>
      </c>
      <c r="F584" s="2" t="s">
        <v>3449</v>
      </c>
      <c r="G584" s="6">
        <v>1924.94</v>
      </c>
      <c r="H584" s="6">
        <f t="shared" si="50"/>
        <v>-125.93065420560742</v>
      </c>
      <c r="I584" s="139">
        <v>52</v>
      </c>
      <c r="J584" s="6">
        <v>3.5</v>
      </c>
      <c r="K584" s="7">
        <f t="shared" si="46"/>
        <v>182</v>
      </c>
      <c r="L584" s="7">
        <f t="shared" si="47"/>
        <v>12.740000000000002</v>
      </c>
      <c r="M584" s="20">
        <f t="shared" si="49"/>
        <v>194.74</v>
      </c>
      <c r="N584" s="20">
        <f t="shared" si="48"/>
        <v>2119.6800000000003</v>
      </c>
    </row>
    <row r="585" spans="1:14" ht="24" customHeight="1" x14ac:dyDescent="0.4">
      <c r="A585" s="9">
        <v>581</v>
      </c>
      <c r="B585" s="3">
        <v>6020000581</v>
      </c>
      <c r="C585" s="2" t="s">
        <v>1618</v>
      </c>
      <c r="D585" s="4" t="s">
        <v>1619</v>
      </c>
      <c r="E585" s="4" t="s">
        <v>1620</v>
      </c>
      <c r="F585" s="2" t="s">
        <v>3450</v>
      </c>
      <c r="G585" s="6">
        <v>280.88</v>
      </c>
      <c r="H585" s="6">
        <f t="shared" si="50"/>
        <v>-18.375327102803737</v>
      </c>
      <c r="I585" s="139">
        <v>21</v>
      </c>
      <c r="J585" s="6">
        <v>3.5</v>
      </c>
      <c r="K585" s="7">
        <f t="shared" si="46"/>
        <v>73.5</v>
      </c>
      <c r="L585" s="7">
        <f t="shared" si="47"/>
        <v>5.1450000000000005</v>
      </c>
      <c r="M585" s="20">
        <f t="shared" si="49"/>
        <v>78.650000000000006</v>
      </c>
      <c r="N585" s="20">
        <f t="shared" si="48"/>
        <v>359.53</v>
      </c>
    </row>
    <row r="586" spans="1:14" ht="24" customHeight="1" x14ac:dyDescent="0.4">
      <c r="A586" s="9">
        <v>582</v>
      </c>
      <c r="B586" s="3">
        <v>6020000582</v>
      </c>
      <c r="C586" s="2" t="s">
        <v>1621</v>
      </c>
      <c r="D586" s="4" t="s">
        <v>1622</v>
      </c>
      <c r="E586" s="4" t="s">
        <v>1623</v>
      </c>
      <c r="F586" s="2" t="s">
        <v>3449</v>
      </c>
      <c r="G586" s="6">
        <v>292.12</v>
      </c>
      <c r="H586" s="6">
        <f t="shared" si="50"/>
        <v>-19.110654205607489</v>
      </c>
      <c r="I586" s="139">
        <v>16</v>
      </c>
      <c r="J586" s="6">
        <v>3.5</v>
      </c>
      <c r="K586" s="7">
        <f t="shared" si="46"/>
        <v>56</v>
      </c>
      <c r="L586" s="7">
        <f t="shared" si="47"/>
        <v>3.9200000000000004</v>
      </c>
      <c r="M586" s="20">
        <f t="shared" si="49"/>
        <v>59.92</v>
      </c>
      <c r="N586" s="20">
        <f t="shared" si="48"/>
        <v>352.04</v>
      </c>
    </row>
    <row r="587" spans="1:14" ht="24" customHeight="1" x14ac:dyDescent="0.4">
      <c r="A587" s="9">
        <v>583</v>
      </c>
      <c r="B587" s="3">
        <v>6020000583</v>
      </c>
      <c r="C587" s="2" t="s">
        <v>1624</v>
      </c>
      <c r="D587" s="4" t="s">
        <v>1625</v>
      </c>
      <c r="E587" s="4" t="s">
        <v>1626</v>
      </c>
      <c r="F587" s="2" t="s">
        <v>18</v>
      </c>
      <c r="G587" s="6">
        <v>0</v>
      </c>
      <c r="H587" s="6">
        <f t="shared" si="50"/>
        <v>0</v>
      </c>
      <c r="I587" s="139">
        <v>4</v>
      </c>
      <c r="J587" s="6">
        <v>3.5</v>
      </c>
      <c r="K587" s="7">
        <f t="shared" si="46"/>
        <v>14</v>
      </c>
      <c r="L587" s="7">
        <f t="shared" si="47"/>
        <v>0.98000000000000009</v>
      </c>
      <c r="M587" s="20">
        <f t="shared" si="49"/>
        <v>14.98</v>
      </c>
      <c r="N587" s="20">
        <f t="shared" si="48"/>
        <v>14.98</v>
      </c>
    </row>
    <row r="588" spans="1:14" ht="24" customHeight="1" x14ac:dyDescent="0.4">
      <c r="A588" s="9">
        <v>584</v>
      </c>
      <c r="B588" s="3">
        <v>6020000584</v>
      </c>
      <c r="C588" s="2" t="s">
        <v>1627</v>
      </c>
      <c r="D588" s="4" t="s">
        <v>1625</v>
      </c>
      <c r="E588" s="4" t="s">
        <v>1628</v>
      </c>
      <c r="F588" s="2" t="s">
        <v>3449</v>
      </c>
      <c r="G588" s="6">
        <v>194.75</v>
      </c>
      <c r="H588" s="6">
        <f t="shared" si="50"/>
        <v>-12.740654205607484</v>
      </c>
      <c r="I588" s="139">
        <v>15</v>
      </c>
      <c r="J588" s="6">
        <v>3.5</v>
      </c>
      <c r="K588" s="7">
        <f t="shared" si="46"/>
        <v>52.5</v>
      </c>
      <c r="L588" s="7">
        <f t="shared" si="47"/>
        <v>3.6750000000000003</v>
      </c>
      <c r="M588" s="20">
        <f t="shared" si="49"/>
        <v>56.18</v>
      </c>
      <c r="N588" s="20">
        <f t="shared" si="48"/>
        <v>250.93</v>
      </c>
    </row>
    <row r="589" spans="1:14" ht="24" customHeight="1" x14ac:dyDescent="0.4">
      <c r="A589" s="9">
        <v>585</v>
      </c>
      <c r="B589" s="3">
        <v>6020000585</v>
      </c>
      <c r="C589" s="2" t="s">
        <v>1629</v>
      </c>
      <c r="D589" s="4" t="s">
        <v>1625</v>
      </c>
      <c r="E589" s="4" t="s">
        <v>1630</v>
      </c>
      <c r="F589" s="2" t="s">
        <v>18</v>
      </c>
      <c r="G589" s="6">
        <v>0</v>
      </c>
      <c r="H589" s="6">
        <f t="shared" si="50"/>
        <v>0</v>
      </c>
      <c r="I589" s="139">
        <v>7</v>
      </c>
      <c r="J589" s="6">
        <v>3.5</v>
      </c>
      <c r="K589" s="7">
        <f t="shared" si="46"/>
        <v>24.5</v>
      </c>
      <c r="L589" s="7">
        <f t="shared" si="47"/>
        <v>1.7150000000000001</v>
      </c>
      <c r="M589" s="20">
        <f t="shared" si="49"/>
        <v>26.220000000000002</v>
      </c>
      <c r="N589" s="20">
        <f t="shared" si="48"/>
        <v>26.220000000000002</v>
      </c>
    </row>
    <row r="590" spans="1:14" ht="24" customHeight="1" x14ac:dyDescent="0.4">
      <c r="A590" s="9">
        <v>586</v>
      </c>
      <c r="B590" s="3">
        <v>6020000586</v>
      </c>
      <c r="C590" s="2" t="s">
        <v>1631</v>
      </c>
      <c r="D590" s="4" t="s">
        <v>1632</v>
      </c>
      <c r="E590" s="4" t="s">
        <v>1633</v>
      </c>
      <c r="F590" s="2" t="s">
        <v>18</v>
      </c>
      <c r="G590" s="6">
        <v>0</v>
      </c>
      <c r="H590" s="6">
        <f t="shared" si="50"/>
        <v>0</v>
      </c>
      <c r="I590" s="139">
        <v>13</v>
      </c>
      <c r="J590" s="6">
        <v>3.5</v>
      </c>
      <c r="K590" s="7">
        <f t="shared" si="46"/>
        <v>45.5</v>
      </c>
      <c r="L590" s="7">
        <f t="shared" si="47"/>
        <v>3.1850000000000005</v>
      </c>
      <c r="M590" s="20">
        <f t="shared" si="49"/>
        <v>48.69</v>
      </c>
      <c r="N590" s="20">
        <f t="shared" si="48"/>
        <v>48.69</v>
      </c>
    </row>
    <row r="591" spans="1:14" ht="24" customHeight="1" x14ac:dyDescent="0.4">
      <c r="A591" s="9">
        <v>587</v>
      </c>
      <c r="B591" s="3">
        <v>6020000587</v>
      </c>
      <c r="C591" s="2" t="s">
        <v>1634</v>
      </c>
      <c r="D591" s="4" t="s">
        <v>1635</v>
      </c>
      <c r="E591" s="4" t="s">
        <v>1636</v>
      </c>
      <c r="F591" s="2" t="s">
        <v>3449</v>
      </c>
      <c r="G591" s="6">
        <v>318.33999999999997</v>
      </c>
      <c r="H591" s="6">
        <f t="shared" si="50"/>
        <v>-20.825981308411201</v>
      </c>
      <c r="I591" s="139">
        <v>15</v>
      </c>
      <c r="J591" s="6">
        <v>3.5</v>
      </c>
      <c r="K591" s="7">
        <f t="shared" si="46"/>
        <v>52.5</v>
      </c>
      <c r="L591" s="7">
        <f t="shared" si="47"/>
        <v>3.6750000000000003</v>
      </c>
      <c r="M591" s="20">
        <f t="shared" si="49"/>
        <v>56.18</v>
      </c>
      <c r="N591" s="20">
        <f t="shared" si="48"/>
        <v>374.52</v>
      </c>
    </row>
    <row r="592" spans="1:14" ht="24" customHeight="1" x14ac:dyDescent="0.4">
      <c r="A592" s="9">
        <v>588</v>
      </c>
      <c r="B592" s="3">
        <v>6020000588</v>
      </c>
      <c r="C592" s="2" t="s">
        <v>1637</v>
      </c>
      <c r="D592" s="4" t="s">
        <v>1638</v>
      </c>
      <c r="E592" s="4" t="s">
        <v>1639</v>
      </c>
      <c r="F592" s="10" t="s">
        <v>3449</v>
      </c>
      <c r="G592" s="6">
        <v>142.34</v>
      </c>
      <c r="H592" s="6">
        <f t="shared" si="50"/>
        <v>-9.3119626168224272</v>
      </c>
      <c r="I592" s="139">
        <v>6</v>
      </c>
      <c r="J592" s="6">
        <v>3.5</v>
      </c>
      <c r="K592" s="7">
        <f t="shared" si="46"/>
        <v>21</v>
      </c>
      <c r="L592" s="7">
        <f t="shared" si="47"/>
        <v>1.4700000000000002</v>
      </c>
      <c r="M592" s="20">
        <f t="shared" si="49"/>
        <v>22.47</v>
      </c>
      <c r="N592" s="20">
        <f t="shared" si="48"/>
        <v>164.81</v>
      </c>
    </row>
    <row r="593" spans="1:14" ht="24" customHeight="1" x14ac:dyDescent="0.4">
      <c r="A593" s="9">
        <v>589</v>
      </c>
      <c r="B593" s="3">
        <v>6020000589</v>
      </c>
      <c r="C593" s="2" t="s">
        <v>1640</v>
      </c>
      <c r="D593" s="4" t="s">
        <v>1641</v>
      </c>
      <c r="E593" s="4" t="s">
        <v>1642</v>
      </c>
      <c r="F593" s="2" t="s">
        <v>3455</v>
      </c>
      <c r="G593" s="6">
        <v>71.16</v>
      </c>
      <c r="H593" s="6">
        <f t="shared" si="50"/>
        <v>-4.6553271028037386</v>
      </c>
      <c r="I593" s="139">
        <v>13</v>
      </c>
      <c r="J593" s="6">
        <v>3.5</v>
      </c>
      <c r="K593" s="7">
        <f t="shared" si="46"/>
        <v>45.5</v>
      </c>
      <c r="L593" s="7">
        <f t="shared" si="47"/>
        <v>3.1850000000000005</v>
      </c>
      <c r="M593" s="20">
        <f t="shared" si="49"/>
        <v>48.69</v>
      </c>
      <c r="N593" s="20">
        <f t="shared" si="48"/>
        <v>119.85</v>
      </c>
    </row>
    <row r="594" spans="1:14" ht="24" customHeight="1" x14ac:dyDescent="0.4">
      <c r="A594" s="9">
        <v>590</v>
      </c>
      <c r="B594" s="3">
        <v>6020000590</v>
      </c>
      <c r="C594" s="2" t="s">
        <v>1643</v>
      </c>
      <c r="D594" s="4" t="s">
        <v>1644</v>
      </c>
      <c r="E594" s="4" t="s">
        <v>1645</v>
      </c>
      <c r="F594" s="2" t="s">
        <v>18</v>
      </c>
      <c r="G594" s="6">
        <v>0</v>
      </c>
      <c r="H594" s="6">
        <f t="shared" si="50"/>
        <v>0</v>
      </c>
      <c r="I594" s="139">
        <v>24</v>
      </c>
      <c r="J594" s="6">
        <v>3.5</v>
      </c>
      <c r="K594" s="7">
        <f t="shared" si="46"/>
        <v>84</v>
      </c>
      <c r="L594" s="7">
        <f t="shared" si="47"/>
        <v>5.8800000000000008</v>
      </c>
      <c r="M594" s="20">
        <f t="shared" si="49"/>
        <v>89.88</v>
      </c>
      <c r="N594" s="20">
        <f t="shared" si="48"/>
        <v>89.88</v>
      </c>
    </row>
    <row r="595" spans="1:14" ht="24" customHeight="1" x14ac:dyDescent="0.4">
      <c r="A595" s="9">
        <v>591</v>
      </c>
      <c r="B595" s="3">
        <v>6020000591</v>
      </c>
      <c r="C595" s="2" t="s">
        <v>1646</v>
      </c>
      <c r="D595" s="4" t="s">
        <v>1644</v>
      </c>
      <c r="E595" s="4" t="s">
        <v>1647</v>
      </c>
      <c r="F595" s="2" t="s">
        <v>18</v>
      </c>
      <c r="G595" s="6">
        <v>0</v>
      </c>
      <c r="H595" s="6">
        <f t="shared" si="50"/>
        <v>0</v>
      </c>
      <c r="I595" s="139">
        <v>18</v>
      </c>
      <c r="J595" s="6">
        <v>3.5</v>
      </c>
      <c r="K595" s="7">
        <f t="shared" si="46"/>
        <v>63</v>
      </c>
      <c r="L595" s="7">
        <f t="shared" si="47"/>
        <v>4.41</v>
      </c>
      <c r="M595" s="20">
        <f t="shared" si="49"/>
        <v>67.41</v>
      </c>
      <c r="N595" s="20">
        <f t="shared" si="48"/>
        <v>67.41</v>
      </c>
    </row>
    <row r="596" spans="1:14" ht="24" customHeight="1" x14ac:dyDescent="0.4">
      <c r="A596" s="9">
        <v>592</v>
      </c>
      <c r="B596" s="3">
        <v>6020000592</v>
      </c>
      <c r="C596" s="2" t="s">
        <v>1648</v>
      </c>
      <c r="D596" s="4" t="s">
        <v>1649</v>
      </c>
      <c r="E596" s="4" t="s">
        <v>1650</v>
      </c>
      <c r="F596" s="2" t="s">
        <v>3452</v>
      </c>
      <c r="G596" s="6">
        <v>947.5</v>
      </c>
      <c r="H596" s="6">
        <f t="shared" si="50"/>
        <v>-61.985981308411169</v>
      </c>
      <c r="I596" s="139">
        <v>57</v>
      </c>
      <c r="J596" s="6">
        <v>3.5</v>
      </c>
      <c r="K596" s="7">
        <f t="shared" si="46"/>
        <v>199.5</v>
      </c>
      <c r="L596" s="7">
        <f t="shared" si="47"/>
        <v>13.965000000000002</v>
      </c>
      <c r="M596" s="20">
        <f t="shared" si="49"/>
        <v>213.47</v>
      </c>
      <c r="N596" s="20">
        <f t="shared" si="48"/>
        <v>1160.97</v>
      </c>
    </row>
    <row r="597" spans="1:14" ht="24" customHeight="1" x14ac:dyDescent="0.4">
      <c r="A597" s="9">
        <v>593</v>
      </c>
      <c r="B597" s="3">
        <v>6020000593</v>
      </c>
      <c r="C597" s="2" t="s">
        <v>1651</v>
      </c>
      <c r="D597" s="4" t="s">
        <v>1652</v>
      </c>
      <c r="E597" s="4" t="s">
        <v>1653</v>
      </c>
      <c r="F597" s="2" t="s">
        <v>3449</v>
      </c>
      <c r="G597" s="6">
        <v>640.41999999999996</v>
      </c>
      <c r="H597" s="6">
        <f t="shared" si="50"/>
        <v>-41.896635514018726</v>
      </c>
      <c r="I597" s="139">
        <v>23</v>
      </c>
      <c r="J597" s="6">
        <v>3.5</v>
      </c>
      <c r="K597" s="7">
        <f t="shared" si="46"/>
        <v>80.5</v>
      </c>
      <c r="L597" s="7">
        <f t="shared" si="47"/>
        <v>5.6350000000000007</v>
      </c>
      <c r="M597" s="20">
        <f t="shared" si="49"/>
        <v>86.14</v>
      </c>
      <c r="N597" s="20">
        <f t="shared" si="48"/>
        <v>726.56</v>
      </c>
    </row>
    <row r="598" spans="1:14" ht="24" customHeight="1" x14ac:dyDescent="0.4">
      <c r="A598" s="9">
        <v>594</v>
      </c>
      <c r="B598" s="3">
        <v>6020000594</v>
      </c>
      <c r="C598" s="2" t="s">
        <v>1654</v>
      </c>
      <c r="D598" s="4" t="s">
        <v>1655</v>
      </c>
      <c r="E598" s="4" t="s">
        <v>1656</v>
      </c>
      <c r="F598" s="2" t="s">
        <v>18</v>
      </c>
      <c r="G598" s="6">
        <v>0</v>
      </c>
      <c r="H598" s="6">
        <f t="shared" si="50"/>
        <v>0</v>
      </c>
      <c r="I598" s="139">
        <v>60</v>
      </c>
      <c r="J598" s="6">
        <v>3.5</v>
      </c>
      <c r="K598" s="7">
        <f t="shared" si="46"/>
        <v>210</v>
      </c>
      <c r="L598" s="7">
        <f t="shared" si="47"/>
        <v>14.700000000000001</v>
      </c>
      <c r="M598" s="20">
        <f t="shared" si="49"/>
        <v>224.7</v>
      </c>
      <c r="N598" s="20">
        <f t="shared" si="48"/>
        <v>224.7</v>
      </c>
    </row>
    <row r="599" spans="1:14" ht="24" customHeight="1" x14ac:dyDescent="0.4">
      <c r="A599" s="9">
        <v>595</v>
      </c>
      <c r="B599" s="3">
        <v>6020000595</v>
      </c>
      <c r="C599" s="2" t="s">
        <v>1657</v>
      </c>
      <c r="D599" s="4" t="s">
        <v>1658</v>
      </c>
      <c r="E599" s="4" t="s">
        <v>1659</v>
      </c>
      <c r="F599" s="2" t="s">
        <v>3449</v>
      </c>
      <c r="G599" s="6">
        <v>932.51</v>
      </c>
      <c r="H599" s="6">
        <f t="shared" si="50"/>
        <v>-61.005327102803676</v>
      </c>
      <c r="I599" s="139">
        <v>50</v>
      </c>
      <c r="J599" s="6">
        <v>3.5</v>
      </c>
      <c r="K599" s="7">
        <f t="shared" si="46"/>
        <v>175</v>
      </c>
      <c r="L599" s="7">
        <f t="shared" si="47"/>
        <v>12.250000000000002</v>
      </c>
      <c r="M599" s="20">
        <f t="shared" si="49"/>
        <v>187.25</v>
      </c>
      <c r="N599" s="20">
        <f t="shared" si="48"/>
        <v>1119.76</v>
      </c>
    </row>
    <row r="600" spans="1:14" ht="24" customHeight="1" x14ac:dyDescent="0.4">
      <c r="A600" s="9">
        <v>596</v>
      </c>
      <c r="B600" s="3">
        <v>6020000596</v>
      </c>
      <c r="C600" s="2" t="s">
        <v>1660</v>
      </c>
      <c r="D600" s="4" t="s">
        <v>1661</v>
      </c>
      <c r="E600" s="4" t="s">
        <v>1662</v>
      </c>
      <c r="F600" s="2" t="s">
        <v>3455</v>
      </c>
      <c r="G600" s="6">
        <v>67.41</v>
      </c>
      <c r="H600" s="6">
        <f t="shared" si="50"/>
        <v>-4.4099999999999966</v>
      </c>
      <c r="I600" s="139">
        <v>20</v>
      </c>
      <c r="J600" s="6">
        <v>3.5</v>
      </c>
      <c r="K600" s="7">
        <f t="shared" si="46"/>
        <v>70</v>
      </c>
      <c r="L600" s="7">
        <f t="shared" si="47"/>
        <v>4.9000000000000004</v>
      </c>
      <c r="M600" s="20">
        <f t="shared" si="49"/>
        <v>74.900000000000006</v>
      </c>
      <c r="N600" s="20">
        <f t="shared" si="48"/>
        <v>142.31</v>
      </c>
    </row>
    <row r="601" spans="1:14" ht="24" customHeight="1" x14ac:dyDescent="0.4">
      <c r="A601" s="9">
        <v>597</v>
      </c>
      <c r="B601" s="3">
        <v>6020000597</v>
      </c>
      <c r="C601" s="2" t="s">
        <v>1663</v>
      </c>
      <c r="D601" s="4" t="s">
        <v>1664</v>
      </c>
      <c r="E601" s="4" t="s">
        <v>1665</v>
      </c>
      <c r="F601" s="2" t="s">
        <v>3452</v>
      </c>
      <c r="G601" s="6">
        <v>202.24</v>
      </c>
      <c r="H601" s="6">
        <f t="shared" si="50"/>
        <v>-13.230654205607493</v>
      </c>
      <c r="I601" s="139">
        <v>17</v>
      </c>
      <c r="J601" s="6">
        <v>3.5</v>
      </c>
      <c r="K601" s="7">
        <f t="shared" si="46"/>
        <v>59.5</v>
      </c>
      <c r="L601" s="7">
        <f t="shared" si="47"/>
        <v>4.165</v>
      </c>
      <c r="M601" s="20">
        <f t="shared" si="49"/>
        <v>63.669999999999995</v>
      </c>
      <c r="N601" s="20">
        <f t="shared" si="48"/>
        <v>265.91000000000003</v>
      </c>
    </row>
    <row r="602" spans="1:14" ht="24" customHeight="1" x14ac:dyDescent="0.4">
      <c r="A602" s="9">
        <v>598</v>
      </c>
      <c r="B602" s="3">
        <v>6020000598</v>
      </c>
      <c r="C602" s="2" t="s">
        <v>1666</v>
      </c>
      <c r="D602" s="4" t="s">
        <v>1667</v>
      </c>
      <c r="E602" s="4" t="s">
        <v>1668</v>
      </c>
      <c r="F602" s="10" t="s">
        <v>18</v>
      </c>
      <c r="G602" s="6">
        <v>0</v>
      </c>
      <c r="H602" s="6">
        <f t="shared" si="50"/>
        <v>0</v>
      </c>
      <c r="I602" s="139">
        <v>8</v>
      </c>
      <c r="J602" s="6">
        <v>3.5</v>
      </c>
      <c r="K602" s="7">
        <f t="shared" si="46"/>
        <v>28</v>
      </c>
      <c r="L602" s="7">
        <f t="shared" si="47"/>
        <v>1.9600000000000002</v>
      </c>
      <c r="M602" s="20">
        <f t="shared" si="49"/>
        <v>29.96</v>
      </c>
      <c r="N602" s="20">
        <f t="shared" si="48"/>
        <v>29.96</v>
      </c>
    </row>
    <row r="603" spans="1:14" ht="24" customHeight="1" x14ac:dyDescent="0.4">
      <c r="A603" s="9">
        <v>599</v>
      </c>
      <c r="B603" s="3">
        <v>6020000599</v>
      </c>
      <c r="C603" s="2" t="s">
        <v>1669</v>
      </c>
      <c r="D603" s="4" t="s">
        <v>1670</v>
      </c>
      <c r="E603" s="4" t="s">
        <v>1671</v>
      </c>
      <c r="F603" s="2" t="s">
        <v>3449</v>
      </c>
      <c r="G603" s="6">
        <v>486.87</v>
      </c>
      <c r="H603" s="6">
        <f t="shared" si="50"/>
        <v>-31.851308411214973</v>
      </c>
      <c r="I603" s="139">
        <v>14</v>
      </c>
      <c r="J603" s="6">
        <v>3.5</v>
      </c>
      <c r="K603" s="7">
        <f t="shared" si="46"/>
        <v>49</v>
      </c>
      <c r="L603" s="7">
        <f t="shared" si="47"/>
        <v>3.43</v>
      </c>
      <c r="M603" s="20">
        <f t="shared" si="49"/>
        <v>52.43</v>
      </c>
      <c r="N603" s="20">
        <f t="shared" si="48"/>
        <v>539.29999999999995</v>
      </c>
    </row>
    <row r="604" spans="1:14" ht="24" customHeight="1" x14ac:dyDescent="0.4">
      <c r="A604" s="9">
        <v>600</v>
      </c>
      <c r="B604" s="3">
        <v>6020000600</v>
      </c>
      <c r="C604" s="2" t="s">
        <v>1672</v>
      </c>
      <c r="D604" s="4" t="s">
        <v>1673</v>
      </c>
      <c r="E604" s="4" t="s">
        <v>1674</v>
      </c>
      <c r="F604" s="2" t="s">
        <v>18</v>
      </c>
      <c r="G604" s="6">
        <v>0</v>
      </c>
      <c r="H604" s="6">
        <f t="shared" si="50"/>
        <v>0</v>
      </c>
      <c r="I604" s="139">
        <v>23</v>
      </c>
      <c r="J604" s="6">
        <v>3.5</v>
      </c>
      <c r="K604" s="7">
        <f t="shared" si="46"/>
        <v>80.5</v>
      </c>
      <c r="L604" s="7">
        <f t="shared" si="47"/>
        <v>5.6350000000000007</v>
      </c>
      <c r="M604" s="20">
        <f t="shared" si="49"/>
        <v>86.14</v>
      </c>
      <c r="N604" s="20">
        <f t="shared" si="48"/>
        <v>86.14</v>
      </c>
    </row>
    <row r="605" spans="1:14" ht="24" customHeight="1" x14ac:dyDescent="0.4">
      <c r="A605" s="9">
        <v>601</v>
      </c>
      <c r="B605" s="3">
        <v>6020000601</v>
      </c>
      <c r="C605" s="2" t="s">
        <v>1675</v>
      </c>
      <c r="D605" s="4" t="s">
        <v>1676</v>
      </c>
      <c r="E605" s="4" t="s">
        <v>1677</v>
      </c>
      <c r="F605" s="2" t="s">
        <v>3455</v>
      </c>
      <c r="G605" s="6">
        <v>44.94</v>
      </c>
      <c r="H605" s="6">
        <f t="shared" si="50"/>
        <v>-2.9399999999999977</v>
      </c>
      <c r="I605" s="139">
        <v>12</v>
      </c>
      <c r="J605" s="6">
        <v>3.5</v>
      </c>
      <c r="K605" s="7">
        <f t="shared" si="46"/>
        <v>42</v>
      </c>
      <c r="L605" s="7">
        <f t="shared" si="47"/>
        <v>2.9400000000000004</v>
      </c>
      <c r="M605" s="20">
        <f t="shared" si="49"/>
        <v>44.94</v>
      </c>
      <c r="N605" s="20">
        <f t="shared" si="48"/>
        <v>89.88</v>
      </c>
    </row>
    <row r="606" spans="1:14" ht="24" customHeight="1" x14ac:dyDescent="0.4">
      <c r="A606" s="9">
        <v>602</v>
      </c>
      <c r="B606" s="3">
        <v>6020000602</v>
      </c>
      <c r="C606" s="2" t="s">
        <v>1678</v>
      </c>
      <c r="D606" s="4" t="s">
        <v>1679</v>
      </c>
      <c r="E606" s="4" t="s">
        <v>1680</v>
      </c>
      <c r="F606" s="10" t="s">
        <v>3465</v>
      </c>
      <c r="G606" s="6">
        <v>146.06</v>
      </c>
      <c r="H606" s="6">
        <f t="shared" si="50"/>
        <v>-9.5553271028037443</v>
      </c>
      <c r="I606" s="139">
        <v>4</v>
      </c>
      <c r="J606" s="6">
        <v>3.5</v>
      </c>
      <c r="K606" s="7">
        <f t="shared" si="46"/>
        <v>14</v>
      </c>
      <c r="L606" s="7">
        <f t="shared" si="47"/>
        <v>0.98000000000000009</v>
      </c>
      <c r="M606" s="20">
        <f t="shared" si="49"/>
        <v>14.98</v>
      </c>
      <c r="N606" s="20">
        <f t="shared" si="48"/>
        <v>161.04</v>
      </c>
    </row>
    <row r="607" spans="1:14" ht="24" customHeight="1" x14ac:dyDescent="0.4">
      <c r="A607" s="9">
        <v>603</v>
      </c>
      <c r="B607" s="3">
        <v>6020000603</v>
      </c>
      <c r="C607" s="2" t="s">
        <v>1681</v>
      </c>
      <c r="D607" s="4" t="s">
        <v>1682</v>
      </c>
      <c r="E607" s="4" t="s">
        <v>1683</v>
      </c>
      <c r="F607" s="2" t="s">
        <v>18</v>
      </c>
      <c r="G607" s="6">
        <v>0</v>
      </c>
      <c r="H607" s="6">
        <f t="shared" si="50"/>
        <v>0</v>
      </c>
      <c r="I607" s="139">
        <v>9</v>
      </c>
      <c r="J607" s="6">
        <v>3.5</v>
      </c>
      <c r="K607" s="7">
        <f t="shared" si="46"/>
        <v>31.5</v>
      </c>
      <c r="L607" s="7">
        <f t="shared" si="47"/>
        <v>2.2050000000000001</v>
      </c>
      <c r="M607" s="20">
        <f t="shared" si="49"/>
        <v>33.71</v>
      </c>
      <c r="N607" s="20">
        <f t="shared" ref="N607:N638" si="51">SUM(G607+M607)</f>
        <v>33.71</v>
      </c>
    </row>
    <row r="608" spans="1:14" ht="24" customHeight="1" x14ac:dyDescent="0.4">
      <c r="A608" s="9">
        <v>604</v>
      </c>
      <c r="B608" s="3">
        <v>6020000604</v>
      </c>
      <c r="C608" s="2" t="s">
        <v>1684</v>
      </c>
      <c r="D608" s="4" t="s">
        <v>1685</v>
      </c>
      <c r="E608" s="4" t="s">
        <v>1686</v>
      </c>
      <c r="F608" s="10" t="s">
        <v>3449</v>
      </c>
      <c r="G608" s="6">
        <v>146.07</v>
      </c>
      <c r="H608" s="6">
        <f t="shared" si="50"/>
        <v>-9.5559813084112193</v>
      </c>
      <c r="I608" s="139">
        <v>5</v>
      </c>
      <c r="J608" s="6">
        <v>3.5</v>
      </c>
      <c r="K608" s="7">
        <f t="shared" si="46"/>
        <v>17.5</v>
      </c>
      <c r="L608" s="7">
        <f t="shared" si="47"/>
        <v>1.2250000000000001</v>
      </c>
      <c r="M608" s="20">
        <f t="shared" si="49"/>
        <v>18.73</v>
      </c>
      <c r="N608" s="20">
        <f t="shared" si="51"/>
        <v>164.79999999999998</v>
      </c>
    </row>
    <row r="609" spans="1:14" ht="24" customHeight="1" x14ac:dyDescent="0.4">
      <c r="A609" s="9">
        <v>605</v>
      </c>
      <c r="B609" s="3">
        <v>6020000605</v>
      </c>
      <c r="C609" s="2" t="s">
        <v>1687</v>
      </c>
      <c r="D609" s="4" t="s">
        <v>1688</v>
      </c>
      <c r="E609" s="4" t="s">
        <v>1689</v>
      </c>
      <c r="F609" s="2" t="s">
        <v>3449</v>
      </c>
      <c r="G609" s="6">
        <v>449.41</v>
      </c>
      <c r="H609" s="6">
        <f t="shared" si="50"/>
        <v>-29.400654205607509</v>
      </c>
      <c r="I609" s="139">
        <v>19</v>
      </c>
      <c r="J609" s="6">
        <v>3.5</v>
      </c>
      <c r="K609" s="7">
        <f t="shared" si="46"/>
        <v>66.5</v>
      </c>
      <c r="L609" s="7">
        <f t="shared" si="47"/>
        <v>4.6550000000000002</v>
      </c>
      <c r="M609" s="20">
        <f t="shared" si="49"/>
        <v>71.160000000000011</v>
      </c>
      <c r="N609" s="20">
        <f t="shared" si="51"/>
        <v>520.57000000000005</v>
      </c>
    </row>
    <row r="610" spans="1:14" ht="24" customHeight="1" x14ac:dyDescent="0.4">
      <c r="A610" s="9">
        <v>606</v>
      </c>
      <c r="B610" s="3">
        <v>6020000606</v>
      </c>
      <c r="C610" s="2" t="s">
        <v>1690</v>
      </c>
      <c r="D610" s="4" t="s">
        <v>1691</v>
      </c>
      <c r="E610" s="4" t="s">
        <v>1692</v>
      </c>
      <c r="F610" s="2" t="s">
        <v>3449</v>
      </c>
      <c r="G610" s="6">
        <v>576.75</v>
      </c>
      <c r="H610" s="6">
        <f t="shared" si="50"/>
        <v>-37.731308411214968</v>
      </c>
      <c r="I610" s="139">
        <v>19</v>
      </c>
      <c r="J610" s="6">
        <v>3.5</v>
      </c>
      <c r="K610" s="7">
        <f t="shared" si="46"/>
        <v>66.5</v>
      </c>
      <c r="L610" s="7">
        <f t="shared" si="47"/>
        <v>4.6550000000000002</v>
      </c>
      <c r="M610" s="20">
        <f t="shared" si="49"/>
        <v>71.160000000000011</v>
      </c>
      <c r="N610" s="20">
        <f t="shared" si="51"/>
        <v>647.91</v>
      </c>
    </row>
    <row r="611" spans="1:14" ht="24" customHeight="1" x14ac:dyDescent="0.4">
      <c r="A611" s="9">
        <v>607</v>
      </c>
      <c r="B611" s="3">
        <v>6020000607</v>
      </c>
      <c r="C611" s="2" t="s">
        <v>1693</v>
      </c>
      <c r="D611" s="4" t="s">
        <v>1694</v>
      </c>
      <c r="E611" s="4" t="s">
        <v>1695</v>
      </c>
      <c r="F611" s="2" t="s">
        <v>3449</v>
      </c>
      <c r="G611" s="6">
        <v>153.57</v>
      </c>
      <c r="H611" s="6">
        <f t="shared" si="50"/>
        <v>-10.046635514018675</v>
      </c>
      <c r="I611" s="139">
        <v>0</v>
      </c>
      <c r="J611" s="6">
        <v>3.5</v>
      </c>
      <c r="K611" s="7">
        <f t="shared" si="46"/>
        <v>0</v>
      </c>
      <c r="L611" s="7">
        <f t="shared" si="47"/>
        <v>0</v>
      </c>
      <c r="M611" s="20">
        <f t="shared" si="49"/>
        <v>0</v>
      </c>
      <c r="N611" s="20">
        <f t="shared" si="51"/>
        <v>153.57</v>
      </c>
    </row>
    <row r="612" spans="1:14" ht="24" customHeight="1" x14ac:dyDescent="0.4">
      <c r="A612" s="9">
        <v>608</v>
      </c>
      <c r="B612" s="3">
        <v>6020000608</v>
      </c>
      <c r="C612" s="2" t="s">
        <v>1696</v>
      </c>
      <c r="D612" s="4" t="s">
        <v>1697</v>
      </c>
      <c r="E612" s="4" t="s">
        <v>1698</v>
      </c>
      <c r="F612" s="10" t="s">
        <v>3458</v>
      </c>
      <c r="G612" s="6">
        <v>89.88</v>
      </c>
      <c r="H612" s="6">
        <f t="shared" si="50"/>
        <v>-5.8799999999999955</v>
      </c>
      <c r="I612" s="139">
        <v>13</v>
      </c>
      <c r="J612" s="6">
        <v>3.5</v>
      </c>
      <c r="K612" s="7">
        <f t="shared" si="46"/>
        <v>45.5</v>
      </c>
      <c r="L612" s="7">
        <f t="shared" si="47"/>
        <v>3.1850000000000005</v>
      </c>
      <c r="M612" s="20">
        <f t="shared" si="49"/>
        <v>48.69</v>
      </c>
      <c r="N612" s="20">
        <f t="shared" si="51"/>
        <v>138.57</v>
      </c>
    </row>
    <row r="613" spans="1:14" ht="24" customHeight="1" x14ac:dyDescent="0.4">
      <c r="A613" s="9">
        <v>609</v>
      </c>
      <c r="B613" s="3">
        <v>6020000609</v>
      </c>
      <c r="C613" s="2" t="s">
        <v>1699</v>
      </c>
      <c r="D613" s="4" t="s">
        <v>1700</v>
      </c>
      <c r="E613" s="4" t="s">
        <v>1701</v>
      </c>
      <c r="F613" s="2" t="s">
        <v>18</v>
      </c>
      <c r="G613" s="6">
        <v>0</v>
      </c>
      <c r="H613" s="6">
        <f t="shared" si="50"/>
        <v>0</v>
      </c>
      <c r="I613" s="139">
        <v>9</v>
      </c>
      <c r="J613" s="6">
        <v>3.5</v>
      </c>
      <c r="K613" s="7">
        <f t="shared" si="46"/>
        <v>31.5</v>
      </c>
      <c r="L613" s="7">
        <f t="shared" si="47"/>
        <v>2.2050000000000001</v>
      </c>
      <c r="M613" s="20">
        <f t="shared" si="49"/>
        <v>33.71</v>
      </c>
      <c r="N613" s="20">
        <f t="shared" si="51"/>
        <v>33.71</v>
      </c>
    </row>
    <row r="614" spans="1:14" ht="24" customHeight="1" x14ac:dyDescent="0.4">
      <c r="A614" s="9">
        <v>610</v>
      </c>
      <c r="B614" s="3">
        <v>6020000610</v>
      </c>
      <c r="C614" s="2" t="s">
        <v>1702</v>
      </c>
      <c r="D614" s="4" t="s">
        <v>1703</v>
      </c>
      <c r="E614" s="4" t="s">
        <v>1704</v>
      </c>
      <c r="F614" s="2" t="s">
        <v>3449</v>
      </c>
      <c r="G614" s="6">
        <v>299.62</v>
      </c>
      <c r="H614" s="6">
        <f t="shared" si="50"/>
        <v>-19.601308411214973</v>
      </c>
      <c r="I614" s="139">
        <v>11</v>
      </c>
      <c r="J614" s="6">
        <v>3.5</v>
      </c>
      <c r="K614" s="7">
        <f t="shared" si="46"/>
        <v>38.5</v>
      </c>
      <c r="L614" s="7">
        <f t="shared" si="47"/>
        <v>2.6950000000000003</v>
      </c>
      <c r="M614" s="20">
        <f t="shared" si="49"/>
        <v>41.199999999999996</v>
      </c>
      <c r="N614" s="20">
        <f t="shared" si="51"/>
        <v>340.82</v>
      </c>
    </row>
    <row r="615" spans="1:14" ht="24" customHeight="1" x14ac:dyDescent="0.4">
      <c r="A615" s="9">
        <v>611</v>
      </c>
      <c r="B615" s="3">
        <v>6020000611</v>
      </c>
      <c r="C615" s="2" t="s">
        <v>1705</v>
      </c>
      <c r="D615" s="4" t="s">
        <v>1706</v>
      </c>
      <c r="E615" s="4" t="s">
        <v>1707</v>
      </c>
      <c r="F615" s="2" t="s">
        <v>18</v>
      </c>
      <c r="G615" s="6">
        <v>0</v>
      </c>
      <c r="H615" s="6">
        <f t="shared" si="50"/>
        <v>0</v>
      </c>
      <c r="I615" s="139">
        <v>4</v>
      </c>
      <c r="J615" s="6">
        <v>3.5</v>
      </c>
      <c r="K615" s="7">
        <f t="shared" si="46"/>
        <v>14</v>
      </c>
      <c r="L615" s="7">
        <f t="shared" si="47"/>
        <v>0.98000000000000009</v>
      </c>
      <c r="M615" s="20">
        <f t="shared" si="49"/>
        <v>14.98</v>
      </c>
      <c r="N615" s="20">
        <f t="shared" si="51"/>
        <v>14.98</v>
      </c>
    </row>
    <row r="616" spans="1:14" ht="24" customHeight="1" x14ac:dyDescent="0.4">
      <c r="A616" s="9">
        <v>612</v>
      </c>
      <c r="B616" s="3">
        <v>6020000612</v>
      </c>
      <c r="C616" s="2" t="s">
        <v>1708</v>
      </c>
      <c r="D616" s="4" t="s">
        <v>1709</v>
      </c>
      <c r="E616" s="4" t="s">
        <v>1710</v>
      </c>
      <c r="F616" s="2" t="s">
        <v>3449</v>
      </c>
      <c r="G616" s="6">
        <v>411.98</v>
      </c>
      <c r="H616" s="6">
        <f t="shared" si="50"/>
        <v>-26.95196261682247</v>
      </c>
      <c r="I616" s="139">
        <v>15</v>
      </c>
      <c r="J616" s="6">
        <v>3.5</v>
      </c>
      <c r="K616" s="7">
        <f t="shared" si="46"/>
        <v>52.5</v>
      </c>
      <c r="L616" s="7">
        <f t="shared" si="47"/>
        <v>3.6750000000000003</v>
      </c>
      <c r="M616" s="20">
        <f t="shared" si="49"/>
        <v>56.18</v>
      </c>
      <c r="N616" s="20">
        <f t="shared" si="51"/>
        <v>468.16</v>
      </c>
    </row>
    <row r="617" spans="1:14" ht="24" customHeight="1" x14ac:dyDescent="0.4">
      <c r="A617" s="9">
        <v>613</v>
      </c>
      <c r="B617" s="3">
        <v>6020000613</v>
      </c>
      <c r="C617" s="2" t="s">
        <v>1711</v>
      </c>
      <c r="D617" s="4" t="s">
        <v>1712</v>
      </c>
      <c r="E617" s="4" t="s">
        <v>1713</v>
      </c>
      <c r="F617" s="2" t="s">
        <v>3458</v>
      </c>
      <c r="G617" s="6">
        <v>228.45</v>
      </c>
      <c r="H617" s="6">
        <f t="shared" si="50"/>
        <v>-14.945327102803731</v>
      </c>
      <c r="I617" s="139">
        <v>32</v>
      </c>
      <c r="J617" s="6">
        <v>3.5</v>
      </c>
      <c r="K617" s="7">
        <f t="shared" si="46"/>
        <v>112</v>
      </c>
      <c r="L617" s="7">
        <f t="shared" si="47"/>
        <v>7.8400000000000007</v>
      </c>
      <c r="M617" s="20">
        <f t="shared" si="49"/>
        <v>119.84</v>
      </c>
      <c r="N617" s="20">
        <f t="shared" si="51"/>
        <v>348.28999999999996</v>
      </c>
    </row>
    <row r="618" spans="1:14" ht="24" customHeight="1" x14ac:dyDescent="0.4">
      <c r="A618" s="9">
        <v>614</v>
      </c>
      <c r="B618" s="3">
        <v>6020000614</v>
      </c>
      <c r="C618" s="2" t="s">
        <v>1714</v>
      </c>
      <c r="D618" s="4" t="s">
        <v>1715</v>
      </c>
      <c r="E618" s="4" t="s">
        <v>1716</v>
      </c>
      <c r="F618" s="2" t="s">
        <v>18</v>
      </c>
      <c r="G618" s="6">
        <v>0</v>
      </c>
      <c r="H618" s="6">
        <f t="shared" si="50"/>
        <v>0</v>
      </c>
      <c r="I618" s="139">
        <v>20</v>
      </c>
      <c r="J618" s="6">
        <v>3.5</v>
      </c>
      <c r="K618" s="7">
        <f t="shared" si="46"/>
        <v>70</v>
      </c>
      <c r="L618" s="7">
        <f t="shared" si="47"/>
        <v>4.9000000000000004</v>
      </c>
      <c r="M618" s="20">
        <f t="shared" si="49"/>
        <v>74.900000000000006</v>
      </c>
      <c r="N618" s="20">
        <f t="shared" si="51"/>
        <v>74.900000000000006</v>
      </c>
    </row>
    <row r="619" spans="1:14" ht="24" customHeight="1" x14ac:dyDescent="0.4">
      <c r="A619" s="9">
        <v>615</v>
      </c>
      <c r="B619" s="3">
        <v>6020000615</v>
      </c>
      <c r="C619" s="2" t="s">
        <v>1717</v>
      </c>
      <c r="D619" s="4" t="s">
        <v>1718</v>
      </c>
      <c r="E619" s="4" t="s">
        <v>1719</v>
      </c>
      <c r="F619" s="2" t="s">
        <v>18</v>
      </c>
      <c r="G619" s="6">
        <v>0</v>
      </c>
      <c r="H619" s="6">
        <f t="shared" si="50"/>
        <v>0</v>
      </c>
      <c r="I619" s="139">
        <v>13</v>
      </c>
      <c r="J619" s="6">
        <v>3.5</v>
      </c>
      <c r="K619" s="7">
        <f t="shared" si="46"/>
        <v>45.5</v>
      </c>
      <c r="L619" s="7">
        <f t="shared" si="47"/>
        <v>3.1850000000000005</v>
      </c>
      <c r="M619" s="20">
        <f t="shared" si="49"/>
        <v>48.69</v>
      </c>
      <c r="N619" s="20">
        <f t="shared" si="51"/>
        <v>48.69</v>
      </c>
    </row>
    <row r="620" spans="1:14" ht="24" customHeight="1" x14ac:dyDescent="0.4">
      <c r="A620" s="9">
        <v>616</v>
      </c>
      <c r="B620" s="3">
        <v>6020000616</v>
      </c>
      <c r="C620" s="2" t="s">
        <v>1720</v>
      </c>
      <c r="D620" s="4" t="s">
        <v>1721</v>
      </c>
      <c r="E620" s="4" t="s">
        <v>1722</v>
      </c>
      <c r="F620" s="2" t="s">
        <v>3449</v>
      </c>
      <c r="G620" s="6">
        <v>333.33</v>
      </c>
      <c r="H620" s="6">
        <f t="shared" si="50"/>
        <v>-21.806635514018694</v>
      </c>
      <c r="I620" s="139">
        <v>11</v>
      </c>
      <c r="J620" s="6">
        <v>3.5</v>
      </c>
      <c r="K620" s="7">
        <f t="shared" si="46"/>
        <v>38.5</v>
      </c>
      <c r="L620" s="7">
        <f t="shared" si="47"/>
        <v>2.6950000000000003</v>
      </c>
      <c r="M620" s="20">
        <f t="shared" si="49"/>
        <v>41.199999999999996</v>
      </c>
      <c r="N620" s="20">
        <f t="shared" si="51"/>
        <v>374.53</v>
      </c>
    </row>
    <row r="621" spans="1:14" ht="24" customHeight="1" x14ac:dyDescent="0.4">
      <c r="A621" s="9">
        <v>617</v>
      </c>
      <c r="B621" s="3">
        <v>6020000617</v>
      </c>
      <c r="C621" s="2" t="s">
        <v>1723</v>
      </c>
      <c r="D621" s="4" t="s">
        <v>1724</v>
      </c>
      <c r="E621" s="4" t="s">
        <v>1725</v>
      </c>
      <c r="F621" s="10" t="s">
        <v>3449</v>
      </c>
      <c r="G621" s="6">
        <v>857.63</v>
      </c>
      <c r="H621" s="6">
        <f t="shared" si="50"/>
        <v>-56.106635514018649</v>
      </c>
      <c r="I621" s="139">
        <v>31</v>
      </c>
      <c r="J621" s="6">
        <v>3.5</v>
      </c>
      <c r="K621" s="7">
        <f t="shared" si="46"/>
        <v>108.5</v>
      </c>
      <c r="L621" s="7">
        <f t="shared" si="47"/>
        <v>7.5950000000000006</v>
      </c>
      <c r="M621" s="20">
        <f t="shared" si="49"/>
        <v>116.10000000000001</v>
      </c>
      <c r="N621" s="20">
        <f t="shared" si="51"/>
        <v>973.73</v>
      </c>
    </row>
    <row r="622" spans="1:14" ht="24" customHeight="1" x14ac:dyDescent="0.4">
      <c r="A622" s="9">
        <v>618</v>
      </c>
      <c r="B622" s="3">
        <v>6020000618</v>
      </c>
      <c r="C622" s="2" t="s">
        <v>1726</v>
      </c>
      <c r="D622" s="4" t="s">
        <v>1727</v>
      </c>
      <c r="E622" s="4" t="s">
        <v>1728</v>
      </c>
      <c r="F622" s="10" t="s">
        <v>3444</v>
      </c>
      <c r="G622" s="6">
        <v>18.739999999999998</v>
      </c>
      <c r="H622" s="6">
        <f t="shared" si="50"/>
        <v>-1.2259813084112139</v>
      </c>
      <c r="I622" s="139">
        <v>0</v>
      </c>
      <c r="J622" s="6">
        <v>3.5</v>
      </c>
      <c r="K622" s="7">
        <f t="shared" si="46"/>
        <v>0</v>
      </c>
      <c r="L622" s="7">
        <f t="shared" si="47"/>
        <v>0</v>
      </c>
      <c r="M622" s="20">
        <f t="shared" si="49"/>
        <v>0</v>
      </c>
      <c r="N622" s="20">
        <f t="shared" si="51"/>
        <v>18.739999999999998</v>
      </c>
    </row>
    <row r="623" spans="1:14" ht="24" customHeight="1" x14ac:dyDescent="0.4">
      <c r="A623" s="9">
        <v>619</v>
      </c>
      <c r="B623" s="3">
        <v>6020000619</v>
      </c>
      <c r="C623" s="2" t="s">
        <v>1729</v>
      </c>
      <c r="D623" s="4" t="s">
        <v>1730</v>
      </c>
      <c r="E623" s="4" t="s">
        <v>1731</v>
      </c>
      <c r="F623" s="2" t="s">
        <v>18</v>
      </c>
      <c r="G623" s="6">
        <v>0</v>
      </c>
      <c r="H623" s="6">
        <f t="shared" si="50"/>
        <v>0</v>
      </c>
      <c r="I623" s="139">
        <v>16</v>
      </c>
      <c r="J623" s="6">
        <v>3.5</v>
      </c>
      <c r="K623" s="7">
        <f t="shared" si="46"/>
        <v>56</v>
      </c>
      <c r="L623" s="7">
        <f t="shared" si="47"/>
        <v>3.9200000000000004</v>
      </c>
      <c r="M623" s="20">
        <f t="shared" si="49"/>
        <v>59.92</v>
      </c>
      <c r="N623" s="20">
        <f t="shared" si="51"/>
        <v>59.92</v>
      </c>
    </row>
    <row r="624" spans="1:14" ht="24" customHeight="1" x14ac:dyDescent="0.4">
      <c r="A624" s="9">
        <v>620</v>
      </c>
      <c r="B624" s="3">
        <v>6020000620</v>
      </c>
      <c r="C624" s="2" t="s">
        <v>1732</v>
      </c>
      <c r="D624" s="4" t="s">
        <v>1733</v>
      </c>
      <c r="E624" s="4" t="s">
        <v>1734</v>
      </c>
      <c r="F624" s="2" t="s">
        <v>3449</v>
      </c>
      <c r="G624" s="6">
        <v>520.57000000000005</v>
      </c>
      <c r="H624" s="6">
        <f t="shared" si="50"/>
        <v>-34.055981308411219</v>
      </c>
      <c r="I624" s="139">
        <v>21</v>
      </c>
      <c r="J624" s="6">
        <v>3.5</v>
      </c>
      <c r="K624" s="7">
        <f t="shared" si="46"/>
        <v>73.5</v>
      </c>
      <c r="L624" s="7">
        <f t="shared" si="47"/>
        <v>5.1450000000000005</v>
      </c>
      <c r="M624" s="20">
        <f t="shared" si="49"/>
        <v>78.650000000000006</v>
      </c>
      <c r="N624" s="20">
        <f t="shared" si="51"/>
        <v>599.22</v>
      </c>
    </row>
    <row r="625" spans="1:14" ht="24" customHeight="1" x14ac:dyDescent="0.4">
      <c r="A625" s="9">
        <v>621</v>
      </c>
      <c r="B625" s="3">
        <v>6020000621</v>
      </c>
      <c r="C625" s="2" t="s">
        <v>1735</v>
      </c>
      <c r="D625" s="4" t="s">
        <v>1736</v>
      </c>
      <c r="E625" s="4" t="s">
        <v>1737</v>
      </c>
      <c r="F625" s="10" t="s">
        <v>3452</v>
      </c>
      <c r="G625" s="6">
        <v>119.85</v>
      </c>
      <c r="H625" s="6">
        <f t="shared" si="50"/>
        <v>-7.8406542056074642</v>
      </c>
      <c r="I625" s="139">
        <v>5</v>
      </c>
      <c r="J625" s="6">
        <v>3.5</v>
      </c>
      <c r="K625" s="7">
        <f t="shared" si="46"/>
        <v>17.5</v>
      </c>
      <c r="L625" s="7">
        <f t="shared" si="47"/>
        <v>1.2250000000000001</v>
      </c>
      <c r="M625" s="20">
        <f t="shared" si="49"/>
        <v>18.73</v>
      </c>
      <c r="N625" s="20">
        <f t="shared" si="51"/>
        <v>138.57999999999998</v>
      </c>
    </row>
    <row r="626" spans="1:14" ht="24" customHeight="1" x14ac:dyDescent="0.4">
      <c r="A626" s="9">
        <v>622</v>
      </c>
      <c r="B626" s="3">
        <v>6020000622</v>
      </c>
      <c r="C626" s="2" t="s">
        <v>1738</v>
      </c>
      <c r="D626" s="4" t="s">
        <v>1739</v>
      </c>
      <c r="E626" s="4" t="s">
        <v>1740</v>
      </c>
      <c r="F626" s="2" t="s">
        <v>18</v>
      </c>
      <c r="G626" s="6">
        <v>0</v>
      </c>
      <c r="H626" s="6">
        <f t="shared" si="50"/>
        <v>0</v>
      </c>
      <c r="I626" s="139">
        <v>20</v>
      </c>
      <c r="J626" s="6">
        <v>3.5</v>
      </c>
      <c r="K626" s="7">
        <f t="shared" si="46"/>
        <v>70</v>
      </c>
      <c r="L626" s="7">
        <f t="shared" si="47"/>
        <v>4.9000000000000004</v>
      </c>
      <c r="M626" s="20">
        <f t="shared" si="49"/>
        <v>74.900000000000006</v>
      </c>
      <c r="N626" s="20">
        <f t="shared" si="51"/>
        <v>74.900000000000006</v>
      </c>
    </row>
    <row r="627" spans="1:14" ht="24" customHeight="1" x14ac:dyDescent="0.4">
      <c r="A627" s="9">
        <v>623</v>
      </c>
      <c r="B627" s="3">
        <v>6020000623</v>
      </c>
      <c r="C627" s="2" t="s">
        <v>1741</v>
      </c>
      <c r="D627" s="4" t="s">
        <v>1742</v>
      </c>
      <c r="E627" s="4" t="s">
        <v>1743</v>
      </c>
      <c r="F627" s="2" t="s">
        <v>3458</v>
      </c>
      <c r="G627" s="6">
        <v>119.85</v>
      </c>
      <c r="H627" s="6">
        <f t="shared" si="50"/>
        <v>-7.8406542056074642</v>
      </c>
      <c r="I627" s="139">
        <v>16</v>
      </c>
      <c r="J627" s="6">
        <v>3.5</v>
      </c>
      <c r="K627" s="7">
        <f t="shared" si="46"/>
        <v>56</v>
      </c>
      <c r="L627" s="7">
        <f t="shared" si="47"/>
        <v>3.9200000000000004</v>
      </c>
      <c r="M627" s="20">
        <f t="shared" si="49"/>
        <v>59.92</v>
      </c>
      <c r="N627" s="20">
        <f t="shared" si="51"/>
        <v>179.76999999999998</v>
      </c>
    </row>
    <row r="628" spans="1:14" ht="24" customHeight="1" x14ac:dyDescent="0.4">
      <c r="A628" s="9">
        <v>624</v>
      </c>
      <c r="B628" s="3">
        <v>6020000624</v>
      </c>
      <c r="C628" s="2" t="s">
        <v>1744</v>
      </c>
      <c r="D628" s="4" t="s">
        <v>1745</v>
      </c>
      <c r="E628" s="4" t="s">
        <v>1746</v>
      </c>
      <c r="F628" s="2" t="s">
        <v>3458</v>
      </c>
      <c r="G628" s="6">
        <v>116.1</v>
      </c>
      <c r="H628" s="6">
        <f t="shared" si="50"/>
        <v>-7.5953271028037364</v>
      </c>
      <c r="I628" s="139">
        <v>14</v>
      </c>
      <c r="J628" s="6">
        <v>3.5</v>
      </c>
      <c r="K628" s="7">
        <f t="shared" si="46"/>
        <v>49</v>
      </c>
      <c r="L628" s="7">
        <f t="shared" si="47"/>
        <v>3.43</v>
      </c>
      <c r="M628" s="20">
        <f t="shared" si="49"/>
        <v>52.43</v>
      </c>
      <c r="N628" s="20">
        <f t="shared" si="51"/>
        <v>168.53</v>
      </c>
    </row>
    <row r="629" spans="1:14" ht="24" customHeight="1" x14ac:dyDescent="0.4">
      <c r="A629" s="9">
        <v>625</v>
      </c>
      <c r="B629" s="3">
        <v>6020000625</v>
      </c>
      <c r="C629" s="2" t="s">
        <v>1747</v>
      </c>
      <c r="D629" s="4" t="s">
        <v>1748</v>
      </c>
      <c r="E629" s="4" t="s">
        <v>1749</v>
      </c>
      <c r="F629" s="2" t="s">
        <v>3452</v>
      </c>
      <c r="G629" s="6">
        <v>516.80999999999995</v>
      </c>
      <c r="H629" s="6">
        <f t="shared" si="50"/>
        <v>-33.81</v>
      </c>
      <c r="I629" s="139">
        <v>34</v>
      </c>
      <c r="J629" s="6">
        <v>3.5</v>
      </c>
      <c r="K629" s="7">
        <f t="shared" si="46"/>
        <v>119</v>
      </c>
      <c r="L629" s="7">
        <f t="shared" si="47"/>
        <v>8.33</v>
      </c>
      <c r="M629" s="20">
        <f t="shared" si="49"/>
        <v>127.33</v>
      </c>
      <c r="N629" s="20">
        <f t="shared" si="51"/>
        <v>644.14</v>
      </c>
    </row>
    <row r="630" spans="1:14" ht="24" customHeight="1" x14ac:dyDescent="0.4">
      <c r="A630" s="9">
        <v>626</v>
      </c>
      <c r="B630" s="3">
        <v>6020000626</v>
      </c>
      <c r="C630" s="2" t="s">
        <v>1750</v>
      </c>
      <c r="D630" s="4" t="s">
        <v>1751</v>
      </c>
      <c r="E630" s="4" t="s">
        <v>1752</v>
      </c>
      <c r="F630" s="2" t="s">
        <v>3449</v>
      </c>
      <c r="G630" s="6">
        <v>741.53</v>
      </c>
      <c r="H630" s="6">
        <f t="shared" si="50"/>
        <v>-48.511308411214941</v>
      </c>
      <c r="I630" s="139">
        <v>44</v>
      </c>
      <c r="J630" s="6">
        <v>3.5</v>
      </c>
      <c r="K630" s="7">
        <f t="shared" si="46"/>
        <v>154</v>
      </c>
      <c r="L630" s="7">
        <f t="shared" si="47"/>
        <v>10.780000000000001</v>
      </c>
      <c r="M630" s="20">
        <f t="shared" si="49"/>
        <v>164.78</v>
      </c>
      <c r="N630" s="20">
        <f t="shared" si="51"/>
        <v>906.31</v>
      </c>
    </row>
    <row r="631" spans="1:14" ht="24" customHeight="1" x14ac:dyDescent="0.4">
      <c r="A631" s="9">
        <v>627</v>
      </c>
      <c r="B631" s="3">
        <v>6020000627</v>
      </c>
      <c r="C631" s="2" t="s">
        <v>1753</v>
      </c>
      <c r="D631" s="4" t="s">
        <v>1754</v>
      </c>
      <c r="E631" s="4" t="s">
        <v>1755</v>
      </c>
      <c r="F631" s="2" t="s">
        <v>3449</v>
      </c>
      <c r="G631" s="6">
        <v>322.08999999999997</v>
      </c>
      <c r="H631" s="6">
        <f t="shared" si="50"/>
        <v>-21.071308411214943</v>
      </c>
      <c r="I631" s="139">
        <v>10</v>
      </c>
      <c r="J631" s="6">
        <v>3.5</v>
      </c>
      <c r="K631" s="7">
        <f t="shared" si="46"/>
        <v>35</v>
      </c>
      <c r="L631" s="7">
        <f t="shared" si="47"/>
        <v>2.4500000000000002</v>
      </c>
      <c r="M631" s="20">
        <f t="shared" si="49"/>
        <v>37.450000000000003</v>
      </c>
      <c r="N631" s="20">
        <f t="shared" si="51"/>
        <v>359.53999999999996</v>
      </c>
    </row>
    <row r="632" spans="1:14" ht="24" customHeight="1" x14ac:dyDescent="0.4">
      <c r="A632" s="9">
        <v>628</v>
      </c>
      <c r="B632" s="3">
        <v>6020000628</v>
      </c>
      <c r="C632" s="2" t="s">
        <v>1756</v>
      </c>
      <c r="D632" s="4" t="s">
        <v>1754</v>
      </c>
      <c r="E632" s="4" t="s">
        <v>1757</v>
      </c>
      <c r="F632" s="2" t="s">
        <v>3449</v>
      </c>
      <c r="G632" s="6">
        <v>471.88</v>
      </c>
      <c r="H632" s="6">
        <f t="shared" si="50"/>
        <v>-30.87065420560748</v>
      </c>
      <c r="I632" s="139">
        <v>25</v>
      </c>
      <c r="J632" s="6">
        <v>3.5</v>
      </c>
      <c r="K632" s="7">
        <f t="shared" si="46"/>
        <v>87.5</v>
      </c>
      <c r="L632" s="7">
        <f t="shared" si="47"/>
        <v>6.1250000000000009</v>
      </c>
      <c r="M632" s="20">
        <f t="shared" si="49"/>
        <v>93.63000000000001</v>
      </c>
      <c r="N632" s="20">
        <f t="shared" si="51"/>
        <v>565.51</v>
      </c>
    </row>
    <row r="633" spans="1:14" ht="24" customHeight="1" x14ac:dyDescent="0.4">
      <c r="A633" s="9">
        <v>629</v>
      </c>
      <c r="B633" s="3">
        <v>6020000629</v>
      </c>
      <c r="C633" s="2" t="s">
        <v>1758</v>
      </c>
      <c r="D633" s="4" t="s">
        <v>1759</v>
      </c>
      <c r="E633" s="4" t="s">
        <v>1760</v>
      </c>
      <c r="F633" s="2" t="s">
        <v>3449</v>
      </c>
      <c r="G633" s="6">
        <v>1973.63</v>
      </c>
      <c r="H633" s="6">
        <f t="shared" si="50"/>
        <v>-129.11598130841139</v>
      </c>
      <c r="I633" s="139">
        <v>117</v>
      </c>
      <c r="J633" s="6">
        <v>3.5</v>
      </c>
      <c r="K633" s="7">
        <f t="shared" si="46"/>
        <v>409.5</v>
      </c>
      <c r="L633" s="7">
        <f t="shared" si="47"/>
        <v>28.665000000000003</v>
      </c>
      <c r="M633" s="20">
        <f t="shared" si="49"/>
        <v>438.17</v>
      </c>
      <c r="N633" s="20">
        <f t="shared" si="51"/>
        <v>2411.8000000000002</v>
      </c>
    </row>
    <row r="634" spans="1:14" ht="24" customHeight="1" x14ac:dyDescent="0.4">
      <c r="A634" s="9">
        <v>630</v>
      </c>
      <c r="B634" s="3">
        <v>6020000630</v>
      </c>
      <c r="C634" s="2" t="s">
        <v>1761</v>
      </c>
      <c r="D634" s="4" t="s">
        <v>1762</v>
      </c>
      <c r="E634" s="4" t="s">
        <v>1760</v>
      </c>
      <c r="F634" s="2" t="s">
        <v>18</v>
      </c>
      <c r="G634" s="6">
        <v>0</v>
      </c>
      <c r="H634" s="6">
        <f t="shared" si="50"/>
        <v>0</v>
      </c>
      <c r="I634" s="139">
        <v>426</v>
      </c>
      <c r="J634" s="6">
        <v>3.5</v>
      </c>
      <c r="K634" s="7">
        <f t="shared" si="46"/>
        <v>1491</v>
      </c>
      <c r="L634" s="7">
        <f t="shared" si="47"/>
        <v>104.37</v>
      </c>
      <c r="M634" s="20">
        <f t="shared" si="49"/>
        <v>1595.37</v>
      </c>
      <c r="N634" s="20">
        <f t="shared" si="51"/>
        <v>1595.37</v>
      </c>
    </row>
    <row r="635" spans="1:14" ht="24" customHeight="1" x14ac:dyDescent="0.4">
      <c r="A635" s="9">
        <v>631</v>
      </c>
      <c r="B635" s="3">
        <v>6020000631</v>
      </c>
      <c r="C635" s="136" t="s">
        <v>1763</v>
      </c>
      <c r="D635" s="4" t="s">
        <v>1764</v>
      </c>
      <c r="E635" s="4" t="s">
        <v>1765</v>
      </c>
      <c r="F635" s="22" t="s">
        <v>3449</v>
      </c>
      <c r="G635" s="7">
        <v>3849.88</v>
      </c>
      <c r="H635" s="6">
        <f t="shared" si="50"/>
        <v>-251.86130841121485</v>
      </c>
      <c r="I635" s="139">
        <v>452</v>
      </c>
      <c r="J635" s="6">
        <v>3.5</v>
      </c>
      <c r="K635" s="7">
        <f t="shared" si="46"/>
        <v>1582</v>
      </c>
      <c r="L635" s="7">
        <f t="shared" si="47"/>
        <v>110.74000000000001</v>
      </c>
      <c r="M635" s="20">
        <f t="shared" si="49"/>
        <v>1692.74</v>
      </c>
      <c r="N635" s="20">
        <f t="shared" si="51"/>
        <v>5542.62</v>
      </c>
    </row>
    <row r="636" spans="1:14" ht="24" customHeight="1" x14ac:dyDescent="0.4">
      <c r="A636" s="9">
        <v>632</v>
      </c>
      <c r="B636" s="3">
        <v>6020000632</v>
      </c>
      <c r="C636" s="2" t="s">
        <v>1766</v>
      </c>
      <c r="D636" s="4" t="s">
        <v>1767</v>
      </c>
      <c r="E636" s="4" t="s">
        <v>1765</v>
      </c>
      <c r="F636" s="2" t="s">
        <v>18</v>
      </c>
      <c r="G636" s="6">
        <v>0</v>
      </c>
      <c r="H636" s="6">
        <f t="shared" si="50"/>
        <v>0</v>
      </c>
      <c r="I636" s="139">
        <v>7</v>
      </c>
      <c r="J636" s="6">
        <v>3.5</v>
      </c>
      <c r="K636" s="7">
        <f t="shared" si="46"/>
        <v>24.5</v>
      </c>
      <c r="L636" s="7">
        <f t="shared" si="47"/>
        <v>1.7150000000000001</v>
      </c>
      <c r="M636" s="20">
        <f t="shared" si="49"/>
        <v>26.220000000000002</v>
      </c>
      <c r="N636" s="20">
        <f t="shared" si="51"/>
        <v>26.220000000000002</v>
      </c>
    </row>
    <row r="637" spans="1:14" ht="24" customHeight="1" x14ac:dyDescent="0.4">
      <c r="A637" s="9">
        <v>633</v>
      </c>
      <c r="B637" s="3">
        <v>6020000633</v>
      </c>
      <c r="C637" s="2" t="s">
        <v>1768</v>
      </c>
      <c r="D637" s="4" t="s">
        <v>1769</v>
      </c>
      <c r="E637" s="4" t="s">
        <v>1770</v>
      </c>
      <c r="F637" s="2" t="s">
        <v>3449</v>
      </c>
      <c r="G637" s="6">
        <v>752.76</v>
      </c>
      <c r="H637" s="6">
        <f t="shared" si="50"/>
        <v>-49.24598130841116</v>
      </c>
      <c r="I637" s="139">
        <v>22</v>
      </c>
      <c r="J637" s="6">
        <v>3.5</v>
      </c>
      <c r="K637" s="7">
        <f t="shared" si="46"/>
        <v>77</v>
      </c>
      <c r="L637" s="7">
        <f t="shared" si="47"/>
        <v>5.3900000000000006</v>
      </c>
      <c r="M637" s="20">
        <f t="shared" si="49"/>
        <v>82.39</v>
      </c>
      <c r="N637" s="20">
        <f t="shared" si="51"/>
        <v>835.15</v>
      </c>
    </row>
    <row r="638" spans="1:14" ht="24" customHeight="1" x14ac:dyDescent="0.4">
      <c r="A638" s="9">
        <v>634</v>
      </c>
      <c r="B638" s="3">
        <v>6020000634</v>
      </c>
      <c r="C638" s="2" t="s">
        <v>1771</v>
      </c>
      <c r="D638" s="4" t="s">
        <v>1772</v>
      </c>
      <c r="E638" s="4" t="s">
        <v>1773</v>
      </c>
      <c r="F638" s="2" t="s">
        <v>3449</v>
      </c>
      <c r="G638" s="6">
        <v>9999.16</v>
      </c>
      <c r="H638" s="6">
        <f t="shared" si="50"/>
        <v>-654.15065420560677</v>
      </c>
      <c r="I638" s="139">
        <v>422</v>
      </c>
      <c r="J638" s="6">
        <v>3.5</v>
      </c>
      <c r="K638" s="7">
        <f t="shared" si="46"/>
        <v>1477</v>
      </c>
      <c r="L638" s="7">
        <f t="shared" si="47"/>
        <v>103.39000000000001</v>
      </c>
      <c r="M638" s="20">
        <f t="shared" si="49"/>
        <v>1580.39</v>
      </c>
      <c r="N638" s="20">
        <f t="shared" si="51"/>
        <v>11579.55</v>
      </c>
    </row>
    <row r="639" spans="1:14" ht="24" customHeight="1" x14ac:dyDescent="0.4">
      <c r="A639" s="9">
        <v>635</v>
      </c>
      <c r="B639" s="3">
        <v>6020000635</v>
      </c>
      <c r="C639" s="2" t="s">
        <v>1774</v>
      </c>
      <c r="D639" s="4" t="s">
        <v>1775</v>
      </c>
      <c r="E639" s="4" t="s">
        <v>1776</v>
      </c>
      <c r="F639" s="2" t="s">
        <v>18</v>
      </c>
      <c r="G639" s="6">
        <v>0</v>
      </c>
      <c r="H639" s="6">
        <f t="shared" si="50"/>
        <v>0</v>
      </c>
      <c r="I639" s="139">
        <v>27</v>
      </c>
      <c r="J639" s="6">
        <v>3.5</v>
      </c>
      <c r="K639" s="7">
        <f t="shared" si="46"/>
        <v>94.5</v>
      </c>
      <c r="L639" s="7">
        <f t="shared" si="47"/>
        <v>6.6150000000000002</v>
      </c>
      <c r="M639" s="20">
        <f t="shared" si="49"/>
        <v>101.12</v>
      </c>
      <c r="N639" s="20">
        <f t="shared" ref="N639:N670" si="52">SUM(G639+M639)</f>
        <v>101.12</v>
      </c>
    </row>
    <row r="640" spans="1:14" ht="24" customHeight="1" x14ac:dyDescent="0.4">
      <c r="A640" s="9">
        <v>636</v>
      </c>
      <c r="B640" s="3">
        <v>6020000636</v>
      </c>
      <c r="C640" s="2" t="s">
        <v>1777</v>
      </c>
      <c r="D640" s="4" t="s">
        <v>1778</v>
      </c>
      <c r="E640" s="4" t="s">
        <v>1779</v>
      </c>
      <c r="F640" s="2" t="s">
        <v>3451</v>
      </c>
      <c r="G640" s="6">
        <v>127.33</v>
      </c>
      <c r="H640" s="6">
        <f t="shared" si="50"/>
        <v>-8.3299999999999983</v>
      </c>
      <c r="I640" s="139">
        <v>16</v>
      </c>
      <c r="J640" s="6">
        <v>3.5</v>
      </c>
      <c r="K640" s="7">
        <f t="shared" ref="K640:K703" si="53">SUM(I640*J640)</f>
        <v>56</v>
      </c>
      <c r="L640" s="7">
        <f t="shared" ref="L640:L703" si="54">SUM(K640*7%)</f>
        <v>3.9200000000000004</v>
      </c>
      <c r="M640" s="20">
        <f t="shared" si="49"/>
        <v>59.92</v>
      </c>
      <c r="N640" s="20">
        <f t="shared" si="52"/>
        <v>187.25</v>
      </c>
    </row>
    <row r="641" spans="1:14" ht="24" customHeight="1" x14ac:dyDescent="0.4">
      <c r="A641" s="9">
        <v>637</v>
      </c>
      <c r="B641" s="3">
        <v>6020000637</v>
      </c>
      <c r="C641" s="2" t="s">
        <v>1780</v>
      </c>
      <c r="D641" s="4" t="s">
        <v>1781</v>
      </c>
      <c r="E641" s="4" t="s">
        <v>1782</v>
      </c>
      <c r="F641" s="2" t="s">
        <v>18</v>
      </c>
      <c r="G641" s="6">
        <v>0</v>
      </c>
      <c r="H641" s="6">
        <f t="shared" si="50"/>
        <v>0</v>
      </c>
      <c r="I641" s="139">
        <v>27</v>
      </c>
      <c r="J641" s="6">
        <v>3.5</v>
      </c>
      <c r="K641" s="7">
        <f t="shared" si="53"/>
        <v>94.5</v>
      </c>
      <c r="L641" s="7">
        <f t="shared" si="54"/>
        <v>6.6150000000000002</v>
      </c>
      <c r="M641" s="20">
        <f t="shared" si="49"/>
        <v>101.12</v>
      </c>
      <c r="N641" s="20">
        <f t="shared" si="52"/>
        <v>101.12</v>
      </c>
    </row>
    <row r="642" spans="1:14" ht="24" customHeight="1" x14ac:dyDescent="0.4">
      <c r="A642" s="9">
        <v>638</v>
      </c>
      <c r="B642" s="3">
        <v>6020000638</v>
      </c>
      <c r="C642" s="2" t="s">
        <v>1783</v>
      </c>
      <c r="D642" s="4" t="s">
        <v>1784</v>
      </c>
      <c r="E642" s="4" t="s">
        <v>1785</v>
      </c>
      <c r="F642" s="2" t="s">
        <v>3455</v>
      </c>
      <c r="G642" s="6">
        <v>14.98</v>
      </c>
      <c r="H642" s="6">
        <f t="shared" si="50"/>
        <v>-0.98000000000000043</v>
      </c>
      <c r="I642" s="139">
        <v>4</v>
      </c>
      <c r="J642" s="6">
        <v>3.5</v>
      </c>
      <c r="K642" s="7">
        <f t="shared" si="53"/>
        <v>14</v>
      </c>
      <c r="L642" s="7">
        <f t="shared" si="54"/>
        <v>0.98000000000000009</v>
      </c>
      <c r="M642" s="20">
        <f t="shared" ref="M642:M705" si="55">ROUNDUP(K642+L642,2)</f>
        <v>14.98</v>
      </c>
      <c r="N642" s="20">
        <f t="shared" si="52"/>
        <v>29.96</v>
      </c>
    </row>
    <row r="643" spans="1:14" ht="24" customHeight="1" x14ac:dyDescent="0.4">
      <c r="A643" s="9">
        <v>639</v>
      </c>
      <c r="B643" s="3">
        <v>6020000639</v>
      </c>
      <c r="C643" s="2" t="s">
        <v>1786</v>
      </c>
      <c r="D643" s="4" t="s">
        <v>1787</v>
      </c>
      <c r="E643" s="4" t="s">
        <v>1788</v>
      </c>
      <c r="F643" s="2" t="s">
        <v>3455</v>
      </c>
      <c r="G643" s="6">
        <v>7.49</v>
      </c>
      <c r="H643" s="6">
        <f t="shared" si="50"/>
        <v>-0.49000000000000021</v>
      </c>
      <c r="I643" s="139">
        <v>0</v>
      </c>
      <c r="J643" s="6">
        <v>3.5</v>
      </c>
      <c r="K643" s="7">
        <f t="shared" si="53"/>
        <v>0</v>
      </c>
      <c r="L643" s="7">
        <f t="shared" si="54"/>
        <v>0</v>
      </c>
      <c r="M643" s="20">
        <f t="shared" si="55"/>
        <v>0</v>
      </c>
      <c r="N643" s="20">
        <f t="shared" si="52"/>
        <v>7.49</v>
      </c>
    </row>
    <row r="644" spans="1:14" ht="24" customHeight="1" x14ac:dyDescent="0.4">
      <c r="A644" s="9">
        <v>640</v>
      </c>
      <c r="B644" s="3">
        <v>6020000640</v>
      </c>
      <c r="C644" s="2" t="s">
        <v>1789</v>
      </c>
      <c r="D644" s="4" t="s">
        <v>1787</v>
      </c>
      <c r="E644" s="4" t="s">
        <v>1790</v>
      </c>
      <c r="F644" s="2" t="s">
        <v>3455</v>
      </c>
      <c r="G644" s="6">
        <v>18.73</v>
      </c>
      <c r="H644" s="6">
        <f t="shared" si="50"/>
        <v>-1.2253271028037389</v>
      </c>
      <c r="I644" s="139">
        <v>6</v>
      </c>
      <c r="J644" s="6">
        <v>3.5</v>
      </c>
      <c r="K644" s="7">
        <f t="shared" si="53"/>
        <v>21</v>
      </c>
      <c r="L644" s="7">
        <f t="shared" si="54"/>
        <v>1.4700000000000002</v>
      </c>
      <c r="M644" s="20">
        <f t="shared" si="55"/>
        <v>22.47</v>
      </c>
      <c r="N644" s="20">
        <f t="shared" si="52"/>
        <v>41.2</v>
      </c>
    </row>
    <row r="645" spans="1:14" ht="24" customHeight="1" x14ac:dyDescent="0.4">
      <c r="A645" s="9">
        <v>641</v>
      </c>
      <c r="B645" s="3">
        <v>6020000641</v>
      </c>
      <c r="C645" s="2" t="s">
        <v>1791</v>
      </c>
      <c r="D645" s="4" t="s">
        <v>1787</v>
      </c>
      <c r="E645" s="4" t="s">
        <v>1792</v>
      </c>
      <c r="F645" s="2" t="s">
        <v>3455</v>
      </c>
      <c r="G645" s="6">
        <v>41.2</v>
      </c>
      <c r="H645" s="6">
        <f t="shared" si="50"/>
        <v>-2.6953271028037378</v>
      </c>
      <c r="I645" s="139">
        <v>16</v>
      </c>
      <c r="J645" s="6">
        <v>3.5</v>
      </c>
      <c r="K645" s="7">
        <f t="shared" si="53"/>
        <v>56</v>
      </c>
      <c r="L645" s="7">
        <f t="shared" si="54"/>
        <v>3.9200000000000004</v>
      </c>
      <c r="M645" s="20">
        <f t="shared" si="55"/>
        <v>59.92</v>
      </c>
      <c r="N645" s="20">
        <f t="shared" si="52"/>
        <v>101.12</v>
      </c>
    </row>
    <row r="646" spans="1:14" ht="24" customHeight="1" x14ac:dyDescent="0.4">
      <c r="A646" s="9">
        <v>642</v>
      </c>
      <c r="B646" s="3">
        <v>6020000642</v>
      </c>
      <c r="C646" s="2" t="s">
        <v>1793</v>
      </c>
      <c r="D646" s="4" t="s">
        <v>1787</v>
      </c>
      <c r="E646" s="4" t="s">
        <v>1794</v>
      </c>
      <c r="F646" s="2" t="s">
        <v>3455</v>
      </c>
      <c r="G646" s="6">
        <v>7.49</v>
      </c>
      <c r="H646" s="6">
        <f t="shared" ref="H646:H709" si="56">G646*100/107-G646</f>
        <v>-0.49000000000000021</v>
      </c>
      <c r="I646" s="139">
        <v>3</v>
      </c>
      <c r="J646" s="6">
        <v>3.5</v>
      </c>
      <c r="K646" s="7">
        <f t="shared" si="53"/>
        <v>10.5</v>
      </c>
      <c r="L646" s="7">
        <f t="shared" si="54"/>
        <v>0.7350000000000001</v>
      </c>
      <c r="M646" s="20">
        <f t="shared" si="55"/>
        <v>11.24</v>
      </c>
      <c r="N646" s="20">
        <f t="shared" si="52"/>
        <v>18.73</v>
      </c>
    </row>
    <row r="647" spans="1:14" ht="24" customHeight="1" x14ac:dyDescent="0.4">
      <c r="A647" s="9">
        <v>643</v>
      </c>
      <c r="B647" s="3">
        <v>6020000643</v>
      </c>
      <c r="C647" s="2" t="s">
        <v>1795</v>
      </c>
      <c r="D647" s="4" t="s">
        <v>1796</v>
      </c>
      <c r="E647" s="4" t="s">
        <v>1797</v>
      </c>
      <c r="F647" s="2" t="s">
        <v>3458</v>
      </c>
      <c r="G647" s="6">
        <v>267.5</v>
      </c>
      <c r="H647" s="6">
        <f t="shared" si="56"/>
        <v>-17.5</v>
      </c>
      <c r="I647" s="139">
        <v>0</v>
      </c>
      <c r="J647" s="6">
        <v>0</v>
      </c>
      <c r="K647" s="7">
        <v>125</v>
      </c>
      <c r="L647" s="7">
        <v>8.75</v>
      </c>
      <c r="M647" s="20">
        <f>ROUNDUP(K647+L647,2)</f>
        <v>133.75</v>
      </c>
      <c r="N647" s="20">
        <f t="shared" si="52"/>
        <v>401.25</v>
      </c>
    </row>
    <row r="648" spans="1:14" ht="24" customHeight="1" x14ac:dyDescent="0.4">
      <c r="A648" s="9">
        <v>644</v>
      </c>
      <c r="B648" s="3">
        <v>6020000644</v>
      </c>
      <c r="C648" s="2" t="s">
        <v>1798</v>
      </c>
      <c r="D648" s="4" t="s">
        <v>1799</v>
      </c>
      <c r="E648" s="4" t="s">
        <v>1800</v>
      </c>
      <c r="F648" s="2" t="s">
        <v>3455</v>
      </c>
      <c r="G648" s="6">
        <v>97.37</v>
      </c>
      <c r="H648" s="6">
        <f t="shared" si="56"/>
        <v>-6.3700000000000045</v>
      </c>
      <c r="I648" s="139">
        <v>30</v>
      </c>
      <c r="J648" s="6">
        <v>3.5</v>
      </c>
      <c r="K648" s="7">
        <f t="shared" si="53"/>
        <v>105</v>
      </c>
      <c r="L648" s="7">
        <f t="shared" si="54"/>
        <v>7.3500000000000005</v>
      </c>
      <c r="M648" s="20">
        <f t="shared" si="55"/>
        <v>112.35</v>
      </c>
      <c r="N648" s="20">
        <f t="shared" si="52"/>
        <v>209.72</v>
      </c>
    </row>
    <row r="649" spans="1:14" ht="24" customHeight="1" x14ac:dyDescent="0.4">
      <c r="A649" s="9">
        <v>645</v>
      </c>
      <c r="B649" s="3">
        <v>6020000645</v>
      </c>
      <c r="C649" s="2" t="s">
        <v>1801</v>
      </c>
      <c r="D649" s="4" t="s">
        <v>1802</v>
      </c>
      <c r="E649" s="4" t="s">
        <v>1803</v>
      </c>
      <c r="F649" s="2" t="s">
        <v>3449</v>
      </c>
      <c r="G649" s="6">
        <v>453.17</v>
      </c>
      <c r="H649" s="6">
        <f t="shared" si="56"/>
        <v>-29.646635514018726</v>
      </c>
      <c r="I649" s="139">
        <v>15</v>
      </c>
      <c r="J649" s="6">
        <v>3.5</v>
      </c>
      <c r="K649" s="7">
        <f t="shared" si="53"/>
        <v>52.5</v>
      </c>
      <c r="L649" s="7">
        <f t="shared" si="54"/>
        <v>3.6750000000000003</v>
      </c>
      <c r="M649" s="20">
        <f t="shared" si="55"/>
        <v>56.18</v>
      </c>
      <c r="N649" s="20">
        <f t="shared" si="52"/>
        <v>509.35</v>
      </c>
    </row>
    <row r="650" spans="1:14" ht="24" customHeight="1" x14ac:dyDescent="0.4">
      <c r="A650" s="9">
        <v>646</v>
      </c>
      <c r="B650" s="3">
        <v>6020000646</v>
      </c>
      <c r="C650" s="2" t="s">
        <v>1804</v>
      </c>
      <c r="D650" s="4" t="s">
        <v>1805</v>
      </c>
      <c r="E650" s="4" t="s">
        <v>1806</v>
      </c>
      <c r="F650" s="10" t="s">
        <v>3455</v>
      </c>
      <c r="G650" s="6">
        <v>108.61</v>
      </c>
      <c r="H650" s="6">
        <f t="shared" si="56"/>
        <v>-7.1053271028037415</v>
      </c>
      <c r="I650" s="139">
        <v>30</v>
      </c>
      <c r="J650" s="6">
        <v>3.5</v>
      </c>
      <c r="K650" s="7">
        <f t="shared" si="53"/>
        <v>105</v>
      </c>
      <c r="L650" s="7">
        <f t="shared" si="54"/>
        <v>7.3500000000000005</v>
      </c>
      <c r="M650" s="20">
        <f t="shared" si="55"/>
        <v>112.35</v>
      </c>
      <c r="N650" s="20">
        <f t="shared" si="52"/>
        <v>220.95999999999998</v>
      </c>
    </row>
    <row r="651" spans="1:14" ht="24" customHeight="1" x14ac:dyDescent="0.4">
      <c r="A651" s="9">
        <v>647</v>
      </c>
      <c r="B651" s="3">
        <v>6020000647</v>
      </c>
      <c r="C651" s="2" t="s">
        <v>1807</v>
      </c>
      <c r="D651" s="4" t="s">
        <v>1796</v>
      </c>
      <c r="E651" s="4" t="s">
        <v>1808</v>
      </c>
      <c r="F651" s="2" t="s">
        <v>3449</v>
      </c>
      <c r="G651" s="6">
        <v>692.85</v>
      </c>
      <c r="H651" s="6">
        <f t="shared" si="56"/>
        <v>-45.326635514018676</v>
      </c>
      <c r="I651" s="139">
        <v>13</v>
      </c>
      <c r="J651" s="6">
        <v>3.5</v>
      </c>
      <c r="K651" s="7">
        <f t="shared" si="53"/>
        <v>45.5</v>
      </c>
      <c r="L651" s="7">
        <f t="shared" si="54"/>
        <v>3.1850000000000005</v>
      </c>
      <c r="M651" s="20">
        <f t="shared" si="55"/>
        <v>48.69</v>
      </c>
      <c r="N651" s="20">
        <f t="shared" si="52"/>
        <v>741.54</v>
      </c>
    </row>
    <row r="652" spans="1:14" ht="24" customHeight="1" x14ac:dyDescent="0.4">
      <c r="A652" s="9">
        <v>648</v>
      </c>
      <c r="B652" s="3">
        <v>6020000648</v>
      </c>
      <c r="C652" s="2" t="s">
        <v>1809</v>
      </c>
      <c r="D652" s="4" t="s">
        <v>1796</v>
      </c>
      <c r="E652" s="4" t="s">
        <v>1810</v>
      </c>
      <c r="F652" s="2" t="s">
        <v>3458</v>
      </c>
      <c r="G652" s="6">
        <v>329.57</v>
      </c>
      <c r="H652" s="6">
        <f t="shared" si="56"/>
        <v>-21.560654205607477</v>
      </c>
      <c r="I652" s="139">
        <v>39</v>
      </c>
      <c r="J652" s="6">
        <v>3.5</v>
      </c>
      <c r="K652" s="7">
        <f t="shared" si="53"/>
        <v>136.5</v>
      </c>
      <c r="L652" s="7">
        <f t="shared" si="54"/>
        <v>9.5550000000000015</v>
      </c>
      <c r="M652" s="20">
        <f t="shared" si="55"/>
        <v>146.06</v>
      </c>
      <c r="N652" s="20">
        <f t="shared" si="52"/>
        <v>475.63</v>
      </c>
    </row>
    <row r="653" spans="1:14" ht="24" customHeight="1" x14ac:dyDescent="0.4">
      <c r="A653" s="9">
        <v>649</v>
      </c>
      <c r="B653" s="3">
        <v>6020000649</v>
      </c>
      <c r="C653" s="2" t="s">
        <v>1811</v>
      </c>
      <c r="D653" s="4" t="s">
        <v>1812</v>
      </c>
      <c r="E653" s="4" t="s">
        <v>1813</v>
      </c>
      <c r="F653" s="2" t="s">
        <v>3455</v>
      </c>
      <c r="G653" s="6">
        <v>119.84</v>
      </c>
      <c r="H653" s="6">
        <f t="shared" si="56"/>
        <v>-7.8400000000000034</v>
      </c>
      <c r="I653" s="139">
        <v>37</v>
      </c>
      <c r="J653" s="6">
        <v>3.5</v>
      </c>
      <c r="K653" s="7">
        <f t="shared" si="53"/>
        <v>129.5</v>
      </c>
      <c r="L653" s="7">
        <f t="shared" si="54"/>
        <v>9.0650000000000013</v>
      </c>
      <c r="M653" s="20">
        <f t="shared" si="55"/>
        <v>138.57</v>
      </c>
      <c r="N653" s="20">
        <f t="shared" si="52"/>
        <v>258.40999999999997</v>
      </c>
    </row>
    <row r="654" spans="1:14" ht="24" customHeight="1" x14ac:dyDescent="0.4">
      <c r="A654" s="9">
        <v>650</v>
      </c>
      <c r="B654" s="3">
        <v>6020000650</v>
      </c>
      <c r="C654" s="2" t="s">
        <v>1814</v>
      </c>
      <c r="D654" s="4" t="s">
        <v>1815</v>
      </c>
      <c r="E654" s="4" t="s">
        <v>1816</v>
      </c>
      <c r="F654" s="2" t="s">
        <v>3449</v>
      </c>
      <c r="G654" s="6">
        <v>243.44</v>
      </c>
      <c r="H654" s="6">
        <f t="shared" si="56"/>
        <v>-15.925981308411224</v>
      </c>
      <c r="I654" s="139">
        <v>12</v>
      </c>
      <c r="J654" s="6">
        <v>3.5</v>
      </c>
      <c r="K654" s="7">
        <f t="shared" si="53"/>
        <v>42</v>
      </c>
      <c r="L654" s="7">
        <f t="shared" si="54"/>
        <v>2.9400000000000004</v>
      </c>
      <c r="M654" s="20">
        <f t="shared" si="55"/>
        <v>44.94</v>
      </c>
      <c r="N654" s="20">
        <f t="shared" si="52"/>
        <v>288.38</v>
      </c>
    </row>
    <row r="655" spans="1:14" ht="24" customHeight="1" x14ac:dyDescent="0.4">
      <c r="A655" s="9">
        <v>651</v>
      </c>
      <c r="B655" s="3">
        <v>6020000651</v>
      </c>
      <c r="C655" s="2" t="s">
        <v>1817</v>
      </c>
      <c r="D655" s="4" t="s">
        <v>1818</v>
      </c>
      <c r="E655" s="4" t="s">
        <v>1819</v>
      </c>
      <c r="F655" s="2" t="s">
        <v>3469</v>
      </c>
      <c r="G655" s="6">
        <v>1321.99</v>
      </c>
      <c r="H655" s="6">
        <f t="shared" si="56"/>
        <v>-86.485327102803694</v>
      </c>
      <c r="I655" s="139">
        <v>66</v>
      </c>
      <c r="J655" s="6">
        <v>3.5</v>
      </c>
      <c r="K655" s="7">
        <f t="shared" si="53"/>
        <v>231</v>
      </c>
      <c r="L655" s="7">
        <f t="shared" si="54"/>
        <v>16.170000000000002</v>
      </c>
      <c r="M655" s="20">
        <f t="shared" si="55"/>
        <v>247.17</v>
      </c>
      <c r="N655" s="20">
        <f t="shared" si="52"/>
        <v>1569.16</v>
      </c>
    </row>
    <row r="656" spans="1:14" ht="24" customHeight="1" x14ac:dyDescent="0.4">
      <c r="A656" s="9">
        <v>652</v>
      </c>
      <c r="B656" s="3">
        <v>6020000652</v>
      </c>
      <c r="C656" s="2" t="s">
        <v>1820</v>
      </c>
      <c r="D656" s="4" t="s">
        <v>1821</v>
      </c>
      <c r="E656" s="4" t="s">
        <v>1822</v>
      </c>
      <c r="F656" s="2" t="s">
        <v>18</v>
      </c>
      <c r="G656" s="6">
        <v>0</v>
      </c>
      <c r="H656" s="6">
        <f t="shared" si="56"/>
        <v>0</v>
      </c>
      <c r="I656" s="139">
        <v>28</v>
      </c>
      <c r="J656" s="6">
        <v>3.5</v>
      </c>
      <c r="K656" s="7">
        <f t="shared" si="53"/>
        <v>98</v>
      </c>
      <c r="L656" s="7">
        <f t="shared" si="54"/>
        <v>6.86</v>
      </c>
      <c r="M656" s="20">
        <f t="shared" si="55"/>
        <v>104.86</v>
      </c>
      <c r="N656" s="20">
        <f t="shared" si="52"/>
        <v>104.86</v>
      </c>
    </row>
    <row r="657" spans="1:14" ht="24" customHeight="1" x14ac:dyDescent="0.4">
      <c r="A657" s="9">
        <v>653</v>
      </c>
      <c r="B657" s="3">
        <v>6020000653</v>
      </c>
      <c r="C657" s="2" t="s">
        <v>1823</v>
      </c>
      <c r="D657" s="4" t="s">
        <v>1824</v>
      </c>
      <c r="E657" s="4" t="s">
        <v>1825</v>
      </c>
      <c r="F657" s="2" t="s">
        <v>3455</v>
      </c>
      <c r="G657" s="6">
        <v>228.45</v>
      </c>
      <c r="H657" s="6">
        <f t="shared" si="56"/>
        <v>-14.945327102803731</v>
      </c>
      <c r="I657" s="139">
        <v>70</v>
      </c>
      <c r="J657" s="6">
        <v>3.5</v>
      </c>
      <c r="K657" s="7">
        <f t="shared" si="53"/>
        <v>245</v>
      </c>
      <c r="L657" s="7">
        <f t="shared" si="54"/>
        <v>17.150000000000002</v>
      </c>
      <c r="M657" s="20">
        <f t="shared" si="55"/>
        <v>262.14999999999998</v>
      </c>
      <c r="N657" s="20">
        <f t="shared" si="52"/>
        <v>490.59999999999997</v>
      </c>
    </row>
    <row r="658" spans="1:14" ht="24" customHeight="1" x14ac:dyDescent="0.4">
      <c r="A658" s="9">
        <v>654</v>
      </c>
      <c r="B658" s="3">
        <v>6020000654</v>
      </c>
      <c r="C658" s="140" t="s">
        <v>3479</v>
      </c>
      <c r="D658" s="149" t="s">
        <v>1818</v>
      </c>
      <c r="E658" s="149" t="s">
        <v>3481</v>
      </c>
      <c r="F658" s="138" t="s">
        <v>18</v>
      </c>
      <c r="G658" s="6">
        <v>0</v>
      </c>
      <c r="H658" s="6">
        <f t="shared" si="56"/>
        <v>0</v>
      </c>
      <c r="I658" s="139">
        <v>8</v>
      </c>
      <c r="J658" s="6">
        <v>3.5</v>
      </c>
      <c r="K658" s="7">
        <f>SUM(I658*J658)</f>
        <v>28</v>
      </c>
      <c r="L658" s="7">
        <f>SUM(K658*7%)</f>
        <v>1.9600000000000002</v>
      </c>
      <c r="M658" s="7">
        <f>ROUNDUP(K658+L658,2)</f>
        <v>29.96</v>
      </c>
      <c r="N658" s="7">
        <f t="shared" si="52"/>
        <v>29.96</v>
      </c>
    </row>
    <row r="659" spans="1:14" ht="24" customHeight="1" x14ac:dyDescent="0.4">
      <c r="A659" s="9">
        <v>655</v>
      </c>
      <c r="B659" s="3">
        <v>6020000655</v>
      </c>
      <c r="C659" s="2" t="s">
        <v>1826</v>
      </c>
      <c r="D659" s="4" t="s">
        <v>1827</v>
      </c>
      <c r="E659" s="4" t="s">
        <v>1828</v>
      </c>
      <c r="F659" s="2" t="s">
        <v>3449</v>
      </c>
      <c r="G659" s="6">
        <v>1707.73</v>
      </c>
      <c r="H659" s="6">
        <f t="shared" si="56"/>
        <v>-111.72065420560739</v>
      </c>
      <c r="I659" s="139">
        <v>50</v>
      </c>
      <c r="J659" s="6">
        <v>3.5</v>
      </c>
      <c r="K659" s="7">
        <f t="shared" si="53"/>
        <v>175</v>
      </c>
      <c r="L659" s="7">
        <f t="shared" si="54"/>
        <v>12.250000000000002</v>
      </c>
      <c r="M659" s="20">
        <f t="shared" si="55"/>
        <v>187.25</v>
      </c>
      <c r="N659" s="20">
        <f t="shared" si="52"/>
        <v>1894.98</v>
      </c>
    </row>
    <row r="660" spans="1:14" ht="24" customHeight="1" x14ac:dyDescent="0.4">
      <c r="A660" s="9">
        <v>656</v>
      </c>
      <c r="B660" s="3">
        <v>6020000656</v>
      </c>
      <c r="C660" s="2" t="s">
        <v>1829</v>
      </c>
      <c r="D660" s="4" t="s">
        <v>1830</v>
      </c>
      <c r="E660" s="4" t="s">
        <v>1831</v>
      </c>
      <c r="F660" s="2" t="s">
        <v>3458</v>
      </c>
      <c r="G660" s="6">
        <v>52.43</v>
      </c>
      <c r="H660" s="6">
        <f t="shared" si="56"/>
        <v>-3.4299999999999997</v>
      </c>
      <c r="I660" s="139">
        <v>6</v>
      </c>
      <c r="J660" s="6">
        <v>3.5</v>
      </c>
      <c r="K660" s="7">
        <f t="shared" si="53"/>
        <v>21</v>
      </c>
      <c r="L660" s="7">
        <f t="shared" si="54"/>
        <v>1.4700000000000002</v>
      </c>
      <c r="M660" s="20">
        <f t="shared" si="55"/>
        <v>22.47</v>
      </c>
      <c r="N660" s="20">
        <f t="shared" si="52"/>
        <v>74.900000000000006</v>
      </c>
    </row>
    <row r="661" spans="1:14" ht="24" customHeight="1" x14ac:dyDescent="0.4">
      <c r="A661" s="9">
        <v>657</v>
      </c>
      <c r="B661" s="3">
        <v>6020000657</v>
      </c>
      <c r="C661" s="2" t="s">
        <v>1832</v>
      </c>
      <c r="D661" s="4" t="s">
        <v>1830</v>
      </c>
      <c r="E661" s="4" t="s">
        <v>1833</v>
      </c>
      <c r="F661" s="2" t="s">
        <v>3443</v>
      </c>
      <c r="G661" s="6">
        <v>127.34</v>
      </c>
      <c r="H661" s="6">
        <f t="shared" si="56"/>
        <v>-8.3306542056074733</v>
      </c>
      <c r="I661" s="139">
        <v>14</v>
      </c>
      <c r="J661" s="6">
        <v>3.5</v>
      </c>
      <c r="K661" s="7">
        <f t="shared" si="53"/>
        <v>49</v>
      </c>
      <c r="L661" s="7">
        <f t="shared" si="54"/>
        <v>3.43</v>
      </c>
      <c r="M661" s="20">
        <f t="shared" si="55"/>
        <v>52.43</v>
      </c>
      <c r="N661" s="20">
        <f t="shared" si="52"/>
        <v>179.77</v>
      </c>
    </row>
    <row r="662" spans="1:14" ht="24" customHeight="1" x14ac:dyDescent="0.4">
      <c r="A662" s="9">
        <v>658</v>
      </c>
      <c r="B662" s="3">
        <v>6020000658</v>
      </c>
      <c r="C662" s="2" t="s">
        <v>1834</v>
      </c>
      <c r="D662" s="4" t="s">
        <v>1835</v>
      </c>
      <c r="E662" s="4" t="s">
        <v>1836</v>
      </c>
      <c r="F662" s="2" t="s">
        <v>3431</v>
      </c>
      <c r="G662" s="6">
        <v>44.96</v>
      </c>
      <c r="H662" s="6">
        <f t="shared" si="56"/>
        <v>-2.9413084112149548</v>
      </c>
      <c r="I662" s="139">
        <v>1</v>
      </c>
      <c r="J662" s="6">
        <v>3.5</v>
      </c>
      <c r="K662" s="7">
        <f t="shared" si="53"/>
        <v>3.5</v>
      </c>
      <c r="L662" s="7">
        <f t="shared" si="54"/>
        <v>0.24500000000000002</v>
      </c>
      <c r="M662" s="20">
        <f t="shared" si="55"/>
        <v>3.75</v>
      </c>
      <c r="N662" s="20">
        <f t="shared" si="52"/>
        <v>48.71</v>
      </c>
    </row>
    <row r="663" spans="1:14" ht="24" customHeight="1" x14ac:dyDescent="0.4">
      <c r="A663" s="9">
        <v>659</v>
      </c>
      <c r="B663" s="3">
        <v>6020000659</v>
      </c>
      <c r="C663" s="2" t="s">
        <v>1837</v>
      </c>
      <c r="D663" s="4" t="s">
        <v>1838</v>
      </c>
      <c r="E663" s="4" t="s">
        <v>1839</v>
      </c>
      <c r="F663" s="2" t="s">
        <v>3449</v>
      </c>
      <c r="G663" s="6">
        <v>322.08</v>
      </c>
      <c r="H663" s="6">
        <f t="shared" si="56"/>
        <v>-21.070654205607468</v>
      </c>
      <c r="I663" s="139">
        <v>38</v>
      </c>
      <c r="J663" s="6">
        <v>3.5</v>
      </c>
      <c r="K663" s="7">
        <f t="shared" si="53"/>
        <v>133</v>
      </c>
      <c r="L663" s="7">
        <f t="shared" si="54"/>
        <v>9.31</v>
      </c>
      <c r="M663" s="20">
        <f t="shared" si="55"/>
        <v>142.31</v>
      </c>
      <c r="N663" s="20">
        <f t="shared" si="52"/>
        <v>464.39</v>
      </c>
    </row>
    <row r="664" spans="1:14" ht="24" customHeight="1" x14ac:dyDescent="0.4">
      <c r="A664" s="9">
        <v>660</v>
      </c>
      <c r="B664" s="3">
        <v>6020000660</v>
      </c>
      <c r="C664" s="2" t="s">
        <v>1840</v>
      </c>
      <c r="D664" s="4" t="s">
        <v>1841</v>
      </c>
      <c r="E664" s="4" t="s">
        <v>1842</v>
      </c>
      <c r="F664" s="2" t="s">
        <v>3449</v>
      </c>
      <c r="G664" s="6">
        <v>940.01</v>
      </c>
      <c r="H664" s="6">
        <f t="shared" si="56"/>
        <v>-61.49598130841116</v>
      </c>
      <c r="I664" s="139">
        <v>36</v>
      </c>
      <c r="J664" s="6">
        <v>3.5</v>
      </c>
      <c r="K664" s="7">
        <f t="shared" si="53"/>
        <v>126</v>
      </c>
      <c r="L664" s="7">
        <f t="shared" si="54"/>
        <v>8.82</v>
      </c>
      <c r="M664" s="20">
        <f t="shared" si="55"/>
        <v>134.82</v>
      </c>
      <c r="N664" s="20">
        <f t="shared" si="52"/>
        <v>1074.83</v>
      </c>
    </row>
    <row r="665" spans="1:14" ht="24" customHeight="1" x14ac:dyDescent="0.4">
      <c r="A665" s="9">
        <v>661</v>
      </c>
      <c r="B665" s="3">
        <v>6020000661</v>
      </c>
      <c r="C665" s="2" t="s">
        <v>1843</v>
      </c>
      <c r="D665" s="4" t="s">
        <v>1844</v>
      </c>
      <c r="E665" s="4" t="s">
        <v>1845</v>
      </c>
      <c r="F665" s="2" t="s">
        <v>3449</v>
      </c>
      <c r="G665" s="6">
        <v>1003.68</v>
      </c>
      <c r="H665" s="6">
        <f t="shared" si="56"/>
        <v>-65.661308411214918</v>
      </c>
      <c r="I665" s="139">
        <v>55</v>
      </c>
      <c r="J665" s="6">
        <v>3.5</v>
      </c>
      <c r="K665" s="7">
        <f t="shared" si="53"/>
        <v>192.5</v>
      </c>
      <c r="L665" s="7">
        <f t="shared" si="54"/>
        <v>13.475000000000001</v>
      </c>
      <c r="M665" s="20">
        <f t="shared" si="55"/>
        <v>205.98</v>
      </c>
      <c r="N665" s="20">
        <f t="shared" si="52"/>
        <v>1209.6599999999999</v>
      </c>
    </row>
    <row r="666" spans="1:14" ht="24" customHeight="1" x14ac:dyDescent="0.4">
      <c r="A666" s="9">
        <v>662</v>
      </c>
      <c r="B666" s="3">
        <v>6020000662</v>
      </c>
      <c r="C666" s="2" t="s">
        <v>1846</v>
      </c>
      <c r="D666" s="4" t="s">
        <v>1847</v>
      </c>
      <c r="E666" s="4" t="s">
        <v>1848</v>
      </c>
      <c r="F666" s="2" t="s">
        <v>3449</v>
      </c>
      <c r="G666" s="6">
        <v>2681.43</v>
      </c>
      <c r="H666" s="6">
        <f t="shared" si="56"/>
        <v>-175.42065420560721</v>
      </c>
      <c r="I666" s="139">
        <v>18</v>
      </c>
      <c r="J666" s="6">
        <v>3.5</v>
      </c>
      <c r="K666" s="7">
        <f t="shared" si="53"/>
        <v>63</v>
      </c>
      <c r="L666" s="7">
        <f t="shared" si="54"/>
        <v>4.41</v>
      </c>
      <c r="M666" s="20">
        <f t="shared" si="55"/>
        <v>67.41</v>
      </c>
      <c r="N666" s="20">
        <f t="shared" si="52"/>
        <v>2748.8399999999997</v>
      </c>
    </row>
    <row r="667" spans="1:14" ht="24" customHeight="1" x14ac:dyDescent="0.4">
      <c r="A667" s="9">
        <v>663</v>
      </c>
      <c r="B667" s="3">
        <v>6020000663</v>
      </c>
      <c r="C667" s="2" t="s">
        <v>1849</v>
      </c>
      <c r="D667" s="4" t="s">
        <v>1850</v>
      </c>
      <c r="E667" s="4" t="s">
        <v>1851</v>
      </c>
      <c r="F667" s="2" t="s">
        <v>3449</v>
      </c>
      <c r="G667" s="6">
        <v>172.28</v>
      </c>
      <c r="H667" s="6">
        <f t="shared" si="56"/>
        <v>-11.270654205607485</v>
      </c>
      <c r="I667" s="139">
        <v>5</v>
      </c>
      <c r="J667" s="6">
        <v>3.5</v>
      </c>
      <c r="K667" s="7">
        <f t="shared" si="53"/>
        <v>17.5</v>
      </c>
      <c r="L667" s="7">
        <f t="shared" si="54"/>
        <v>1.2250000000000001</v>
      </c>
      <c r="M667" s="20">
        <f t="shared" si="55"/>
        <v>18.73</v>
      </c>
      <c r="N667" s="20">
        <f t="shared" si="52"/>
        <v>191.01</v>
      </c>
    </row>
    <row r="668" spans="1:14" ht="24" customHeight="1" x14ac:dyDescent="0.4">
      <c r="A668" s="9">
        <v>664</v>
      </c>
      <c r="B668" s="3">
        <v>6020000664</v>
      </c>
      <c r="C668" s="2" t="s">
        <v>1852</v>
      </c>
      <c r="D668" s="4" t="s">
        <v>1853</v>
      </c>
      <c r="E668" s="4" t="s">
        <v>1854</v>
      </c>
      <c r="F668" s="2" t="s">
        <v>3454</v>
      </c>
      <c r="G668" s="6">
        <v>1175.94</v>
      </c>
      <c r="H668" s="6">
        <f t="shared" si="56"/>
        <v>-76.930654205607425</v>
      </c>
      <c r="I668" s="139">
        <v>54</v>
      </c>
      <c r="J668" s="6">
        <v>3.5</v>
      </c>
      <c r="K668" s="7">
        <f t="shared" si="53"/>
        <v>189</v>
      </c>
      <c r="L668" s="7">
        <f t="shared" si="54"/>
        <v>13.23</v>
      </c>
      <c r="M668" s="20">
        <f t="shared" si="55"/>
        <v>202.23</v>
      </c>
      <c r="N668" s="20">
        <f t="shared" si="52"/>
        <v>1378.17</v>
      </c>
    </row>
    <row r="669" spans="1:14" ht="24" customHeight="1" x14ac:dyDescent="0.4">
      <c r="A669" s="9">
        <v>665</v>
      </c>
      <c r="B669" s="3">
        <v>6020000665</v>
      </c>
      <c r="C669" s="2" t="s">
        <v>1855</v>
      </c>
      <c r="D669" s="4" t="s">
        <v>1856</v>
      </c>
      <c r="E669" s="4" t="s">
        <v>1857</v>
      </c>
      <c r="F669" s="2" t="s">
        <v>3456</v>
      </c>
      <c r="G669" s="6">
        <v>666.62</v>
      </c>
      <c r="H669" s="6">
        <f t="shared" si="56"/>
        <v>-43.610654205607489</v>
      </c>
      <c r="I669" s="139">
        <v>36</v>
      </c>
      <c r="J669" s="6">
        <v>3.5</v>
      </c>
      <c r="K669" s="7">
        <f t="shared" si="53"/>
        <v>126</v>
      </c>
      <c r="L669" s="7">
        <f t="shared" si="54"/>
        <v>8.82</v>
      </c>
      <c r="M669" s="20">
        <f t="shared" si="55"/>
        <v>134.82</v>
      </c>
      <c r="N669" s="20">
        <f t="shared" si="52"/>
        <v>801.44</v>
      </c>
    </row>
    <row r="670" spans="1:14" ht="24" customHeight="1" x14ac:dyDescent="0.4">
      <c r="A670" s="9">
        <v>666</v>
      </c>
      <c r="B670" s="3">
        <v>6020000666</v>
      </c>
      <c r="C670" s="2" t="s">
        <v>1858</v>
      </c>
      <c r="D670" s="4" t="s">
        <v>1859</v>
      </c>
      <c r="E670" s="4" t="s">
        <v>1860</v>
      </c>
      <c r="F670" s="2" t="s">
        <v>3449</v>
      </c>
      <c r="G670" s="6">
        <v>763.99</v>
      </c>
      <c r="H670" s="6">
        <f t="shared" si="56"/>
        <v>-49.980654205607493</v>
      </c>
      <c r="I670" s="139">
        <v>22</v>
      </c>
      <c r="J670" s="6">
        <v>3.5</v>
      </c>
      <c r="K670" s="7">
        <f t="shared" si="53"/>
        <v>77</v>
      </c>
      <c r="L670" s="7">
        <f t="shared" si="54"/>
        <v>5.3900000000000006</v>
      </c>
      <c r="M670" s="20">
        <f t="shared" si="55"/>
        <v>82.39</v>
      </c>
      <c r="N670" s="20">
        <f t="shared" si="52"/>
        <v>846.38</v>
      </c>
    </row>
    <row r="671" spans="1:14" ht="24" customHeight="1" x14ac:dyDescent="0.4">
      <c r="A671" s="9">
        <v>667</v>
      </c>
      <c r="B671" s="3">
        <v>6020000667</v>
      </c>
      <c r="C671" s="2" t="s">
        <v>1861</v>
      </c>
      <c r="D671" s="4" t="s">
        <v>1862</v>
      </c>
      <c r="E671" s="4" t="s">
        <v>1863</v>
      </c>
      <c r="F671" s="2" t="s">
        <v>3449</v>
      </c>
      <c r="G671" s="6">
        <v>1198.4000000000001</v>
      </c>
      <c r="H671" s="6">
        <f t="shared" si="56"/>
        <v>-78.399999999999864</v>
      </c>
      <c r="I671" s="139">
        <v>51</v>
      </c>
      <c r="J671" s="6">
        <v>3.5</v>
      </c>
      <c r="K671" s="7">
        <f t="shared" si="53"/>
        <v>178.5</v>
      </c>
      <c r="L671" s="7">
        <f t="shared" si="54"/>
        <v>12.495000000000001</v>
      </c>
      <c r="M671" s="20">
        <f t="shared" si="55"/>
        <v>191</v>
      </c>
      <c r="N671" s="20">
        <f t="shared" ref="N671:N702" si="57">SUM(G671+M671)</f>
        <v>1389.4</v>
      </c>
    </row>
    <row r="672" spans="1:14" ht="24" customHeight="1" x14ac:dyDescent="0.4">
      <c r="A672" s="9">
        <v>668</v>
      </c>
      <c r="B672" s="3">
        <v>6020000668</v>
      </c>
      <c r="C672" s="2" t="s">
        <v>1864</v>
      </c>
      <c r="D672" s="4" t="s">
        <v>1865</v>
      </c>
      <c r="E672" s="4" t="s">
        <v>1866</v>
      </c>
      <c r="F672" s="2" t="s">
        <v>3449</v>
      </c>
      <c r="G672" s="6">
        <v>479.37</v>
      </c>
      <c r="H672" s="6">
        <f t="shared" si="56"/>
        <v>-31.360654205607489</v>
      </c>
      <c r="I672" s="139">
        <v>14</v>
      </c>
      <c r="J672" s="6">
        <v>3.5</v>
      </c>
      <c r="K672" s="7">
        <f t="shared" si="53"/>
        <v>49</v>
      </c>
      <c r="L672" s="7">
        <f t="shared" si="54"/>
        <v>3.43</v>
      </c>
      <c r="M672" s="20">
        <f t="shared" si="55"/>
        <v>52.43</v>
      </c>
      <c r="N672" s="20">
        <f t="shared" si="57"/>
        <v>531.79999999999995</v>
      </c>
    </row>
    <row r="673" spans="1:14" ht="24" customHeight="1" x14ac:dyDescent="0.4">
      <c r="A673" s="9">
        <v>669</v>
      </c>
      <c r="B673" s="3">
        <v>6020000669</v>
      </c>
      <c r="C673" s="2" t="s">
        <v>1867</v>
      </c>
      <c r="D673" s="4" t="s">
        <v>801</v>
      </c>
      <c r="E673" s="4" t="s">
        <v>1868</v>
      </c>
      <c r="F673" s="2" t="s">
        <v>18</v>
      </c>
      <c r="G673" s="6">
        <v>0</v>
      </c>
      <c r="H673" s="6">
        <f t="shared" si="56"/>
        <v>0</v>
      </c>
      <c r="I673" s="139">
        <v>30</v>
      </c>
      <c r="J673" s="6">
        <v>3.5</v>
      </c>
      <c r="K673" s="7">
        <f t="shared" si="53"/>
        <v>105</v>
      </c>
      <c r="L673" s="7">
        <f t="shared" si="54"/>
        <v>7.3500000000000005</v>
      </c>
      <c r="M673" s="20">
        <f t="shared" si="55"/>
        <v>112.35</v>
      </c>
      <c r="N673" s="20">
        <f t="shared" si="57"/>
        <v>112.35</v>
      </c>
    </row>
    <row r="674" spans="1:14" ht="24" customHeight="1" x14ac:dyDescent="0.4">
      <c r="A674" s="9">
        <v>670</v>
      </c>
      <c r="B674" s="3">
        <v>6020000670</v>
      </c>
      <c r="C674" s="2" t="s">
        <v>1869</v>
      </c>
      <c r="D674" s="4" t="s">
        <v>801</v>
      </c>
      <c r="E674" s="4" t="s">
        <v>1870</v>
      </c>
      <c r="F674" s="2" t="s">
        <v>3449</v>
      </c>
      <c r="G674" s="6">
        <v>299.61</v>
      </c>
      <c r="H674" s="6">
        <f t="shared" si="56"/>
        <v>-19.600654205607498</v>
      </c>
      <c r="I674" s="139">
        <v>11</v>
      </c>
      <c r="J674" s="6">
        <v>3.5</v>
      </c>
      <c r="K674" s="7">
        <f t="shared" si="53"/>
        <v>38.5</v>
      </c>
      <c r="L674" s="7">
        <f t="shared" si="54"/>
        <v>2.6950000000000003</v>
      </c>
      <c r="M674" s="20">
        <f t="shared" si="55"/>
        <v>41.199999999999996</v>
      </c>
      <c r="N674" s="20">
        <f t="shared" si="57"/>
        <v>340.81</v>
      </c>
    </row>
    <row r="675" spans="1:14" ht="24" customHeight="1" x14ac:dyDescent="0.4">
      <c r="A675" s="9">
        <v>671</v>
      </c>
      <c r="B675" s="3">
        <v>6020000671</v>
      </c>
      <c r="C675" s="2" t="s">
        <v>1871</v>
      </c>
      <c r="D675" s="4" t="s">
        <v>1872</v>
      </c>
      <c r="E675" s="4" t="s">
        <v>1873</v>
      </c>
      <c r="F675" s="2" t="s">
        <v>3449</v>
      </c>
      <c r="G675" s="6">
        <v>1359.44</v>
      </c>
      <c r="H675" s="6">
        <f t="shared" si="56"/>
        <v>-88.93532710280374</v>
      </c>
      <c r="I675" s="139">
        <v>50</v>
      </c>
      <c r="J675" s="6">
        <v>3.5</v>
      </c>
      <c r="K675" s="7">
        <f t="shared" si="53"/>
        <v>175</v>
      </c>
      <c r="L675" s="7">
        <f t="shared" si="54"/>
        <v>12.250000000000002</v>
      </c>
      <c r="M675" s="20">
        <f t="shared" si="55"/>
        <v>187.25</v>
      </c>
      <c r="N675" s="20">
        <f t="shared" si="57"/>
        <v>1546.69</v>
      </c>
    </row>
    <row r="676" spans="1:14" ht="24" customHeight="1" x14ac:dyDescent="0.4">
      <c r="A676" s="9">
        <v>672</v>
      </c>
      <c r="B676" s="3">
        <v>6020000672</v>
      </c>
      <c r="C676" s="2" t="s">
        <v>1874</v>
      </c>
      <c r="D676" s="4" t="s">
        <v>1872</v>
      </c>
      <c r="E676" s="4" t="s">
        <v>1875</v>
      </c>
      <c r="F676" s="2" t="s">
        <v>3449</v>
      </c>
      <c r="G676" s="6">
        <v>161.04</v>
      </c>
      <c r="H676" s="6">
        <f t="shared" si="56"/>
        <v>-10.535327102803734</v>
      </c>
      <c r="I676" s="139">
        <v>7</v>
      </c>
      <c r="J676" s="6">
        <v>3.5</v>
      </c>
      <c r="K676" s="7">
        <f t="shared" si="53"/>
        <v>24.5</v>
      </c>
      <c r="L676" s="7">
        <f t="shared" si="54"/>
        <v>1.7150000000000001</v>
      </c>
      <c r="M676" s="20">
        <f t="shared" si="55"/>
        <v>26.220000000000002</v>
      </c>
      <c r="N676" s="20">
        <f t="shared" si="57"/>
        <v>187.26</v>
      </c>
    </row>
    <row r="677" spans="1:14" ht="24" customHeight="1" x14ac:dyDescent="0.4">
      <c r="A677" s="9">
        <v>673</v>
      </c>
      <c r="B677" s="3">
        <v>6020000673</v>
      </c>
      <c r="C677" s="2" t="s">
        <v>1876</v>
      </c>
      <c r="D677" s="4" t="s">
        <v>1877</v>
      </c>
      <c r="E677" s="4" t="s">
        <v>1878</v>
      </c>
      <c r="F677" s="2" t="s">
        <v>3449</v>
      </c>
      <c r="G677" s="6">
        <v>1149.73</v>
      </c>
      <c r="H677" s="6">
        <f t="shared" si="56"/>
        <v>-75.215981308411301</v>
      </c>
      <c r="I677" s="139">
        <v>42</v>
      </c>
      <c r="J677" s="6">
        <v>3.5</v>
      </c>
      <c r="K677" s="7">
        <f t="shared" si="53"/>
        <v>147</v>
      </c>
      <c r="L677" s="7">
        <f t="shared" si="54"/>
        <v>10.290000000000001</v>
      </c>
      <c r="M677" s="20">
        <f t="shared" si="55"/>
        <v>157.29</v>
      </c>
      <c r="N677" s="20">
        <f t="shared" si="57"/>
        <v>1307.02</v>
      </c>
    </row>
    <row r="678" spans="1:14" ht="24" customHeight="1" x14ac:dyDescent="0.4">
      <c r="A678" s="9">
        <v>674</v>
      </c>
      <c r="B678" s="3">
        <v>6020000674</v>
      </c>
      <c r="C678" s="2" t="s">
        <v>1879</v>
      </c>
      <c r="D678" s="4" t="s">
        <v>1880</v>
      </c>
      <c r="E678" s="4" t="s">
        <v>1881</v>
      </c>
      <c r="F678" s="2" t="s">
        <v>3449</v>
      </c>
      <c r="G678" s="6">
        <v>449.42</v>
      </c>
      <c r="H678" s="6">
        <f t="shared" si="56"/>
        <v>-29.401308411214984</v>
      </c>
      <c r="I678" s="139">
        <v>8</v>
      </c>
      <c r="J678" s="6">
        <v>3.5</v>
      </c>
      <c r="K678" s="7">
        <f t="shared" si="53"/>
        <v>28</v>
      </c>
      <c r="L678" s="7">
        <f t="shared" si="54"/>
        <v>1.9600000000000002</v>
      </c>
      <c r="M678" s="20">
        <f t="shared" si="55"/>
        <v>29.96</v>
      </c>
      <c r="N678" s="20">
        <f t="shared" si="57"/>
        <v>479.38</v>
      </c>
    </row>
    <row r="679" spans="1:14" ht="24" customHeight="1" x14ac:dyDescent="0.4">
      <c r="A679" s="9">
        <v>675</v>
      </c>
      <c r="B679" s="3">
        <v>6020000675</v>
      </c>
      <c r="C679" s="2" t="s">
        <v>1882</v>
      </c>
      <c r="D679" s="4" t="s">
        <v>1883</v>
      </c>
      <c r="E679" s="4" t="s">
        <v>1884</v>
      </c>
      <c r="F679" s="10" t="s">
        <v>3455</v>
      </c>
      <c r="G679" s="6">
        <v>134.82</v>
      </c>
      <c r="H679" s="6">
        <f t="shared" si="56"/>
        <v>-8.8199999999999932</v>
      </c>
      <c r="I679" s="139">
        <v>31</v>
      </c>
      <c r="J679" s="6">
        <v>3.5</v>
      </c>
      <c r="K679" s="7">
        <f t="shared" si="53"/>
        <v>108.5</v>
      </c>
      <c r="L679" s="7">
        <f t="shared" si="54"/>
        <v>7.5950000000000006</v>
      </c>
      <c r="M679" s="20">
        <f t="shared" si="55"/>
        <v>116.10000000000001</v>
      </c>
      <c r="N679" s="20">
        <f t="shared" si="57"/>
        <v>250.92000000000002</v>
      </c>
    </row>
    <row r="680" spans="1:14" ht="24" customHeight="1" x14ac:dyDescent="0.4">
      <c r="A680" s="9">
        <v>676</v>
      </c>
      <c r="B680" s="3">
        <v>6020000676</v>
      </c>
      <c r="C680" s="2" t="s">
        <v>1885</v>
      </c>
      <c r="D680" s="4" t="s">
        <v>1886</v>
      </c>
      <c r="E680" s="4" t="s">
        <v>1887</v>
      </c>
      <c r="F680" s="2" t="s">
        <v>18</v>
      </c>
      <c r="G680" s="6">
        <v>0</v>
      </c>
      <c r="H680" s="6">
        <f t="shared" si="56"/>
        <v>0</v>
      </c>
      <c r="I680" s="139">
        <v>33</v>
      </c>
      <c r="J680" s="6">
        <v>3.5</v>
      </c>
      <c r="K680" s="7">
        <f t="shared" si="53"/>
        <v>115.5</v>
      </c>
      <c r="L680" s="7">
        <f t="shared" si="54"/>
        <v>8.0850000000000009</v>
      </c>
      <c r="M680" s="20">
        <f t="shared" si="55"/>
        <v>123.59</v>
      </c>
      <c r="N680" s="20">
        <f t="shared" si="57"/>
        <v>123.59</v>
      </c>
    </row>
    <row r="681" spans="1:14" ht="24" customHeight="1" x14ac:dyDescent="0.4">
      <c r="A681" s="9">
        <v>677</v>
      </c>
      <c r="B681" s="3">
        <v>6020000677</v>
      </c>
      <c r="C681" s="2" t="s">
        <v>1888</v>
      </c>
      <c r="D681" s="4" t="s">
        <v>1889</v>
      </c>
      <c r="E681" s="4" t="s">
        <v>1890</v>
      </c>
      <c r="F681" s="2" t="s">
        <v>3449</v>
      </c>
      <c r="G681" s="6">
        <v>295.87</v>
      </c>
      <c r="H681" s="6">
        <f t="shared" si="56"/>
        <v>-19.355981308411231</v>
      </c>
      <c r="I681" s="139">
        <v>5</v>
      </c>
      <c r="J681" s="6">
        <v>3.5</v>
      </c>
      <c r="K681" s="7">
        <f t="shared" si="53"/>
        <v>17.5</v>
      </c>
      <c r="L681" s="7">
        <f t="shared" si="54"/>
        <v>1.2250000000000001</v>
      </c>
      <c r="M681" s="20">
        <f t="shared" si="55"/>
        <v>18.73</v>
      </c>
      <c r="N681" s="20">
        <f t="shared" si="57"/>
        <v>314.60000000000002</v>
      </c>
    </row>
    <row r="682" spans="1:14" ht="24" customHeight="1" x14ac:dyDescent="0.4">
      <c r="A682" s="9">
        <v>678</v>
      </c>
      <c r="B682" s="3">
        <v>6020000678</v>
      </c>
      <c r="C682" s="2" t="s">
        <v>1891</v>
      </c>
      <c r="D682" s="4" t="s">
        <v>1892</v>
      </c>
      <c r="E682" s="4" t="s">
        <v>1893</v>
      </c>
      <c r="F682" s="2" t="s">
        <v>3449</v>
      </c>
      <c r="G682" s="6">
        <v>370.77</v>
      </c>
      <c r="H682" s="6">
        <f t="shared" si="56"/>
        <v>-24.255981308411208</v>
      </c>
      <c r="I682" s="139">
        <v>16</v>
      </c>
      <c r="J682" s="6">
        <v>3.5</v>
      </c>
      <c r="K682" s="7">
        <f t="shared" si="53"/>
        <v>56</v>
      </c>
      <c r="L682" s="7">
        <f t="shared" si="54"/>
        <v>3.9200000000000004</v>
      </c>
      <c r="M682" s="20">
        <f t="shared" si="55"/>
        <v>59.92</v>
      </c>
      <c r="N682" s="20">
        <f t="shared" si="57"/>
        <v>430.69</v>
      </c>
    </row>
    <row r="683" spans="1:14" ht="24" customHeight="1" x14ac:dyDescent="0.4">
      <c r="A683" s="9">
        <v>679</v>
      </c>
      <c r="B683" s="3">
        <v>6020000679</v>
      </c>
      <c r="C683" s="2" t="s">
        <v>1894</v>
      </c>
      <c r="D683" s="4" t="s">
        <v>1895</v>
      </c>
      <c r="E683" s="4" t="s">
        <v>1896</v>
      </c>
      <c r="F683" s="2" t="s">
        <v>3449</v>
      </c>
      <c r="G683" s="6">
        <v>333.33</v>
      </c>
      <c r="H683" s="6">
        <f t="shared" si="56"/>
        <v>-21.806635514018694</v>
      </c>
      <c r="I683" s="139">
        <v>13</v>
      </c>
      <c r="J683" s="6">
        <v>3.5</v>
      </c>
      <c r="K683" s="7">
        <f t="shared" si="53"/>
        <v>45.5</v>
      </c>
      <c r="L683" s="7">
        <f t="shared" si="54"/>
        <v>3.1850000000000005</v>
      </c>
      <c r="M683" s="20">
        <f t="shared" si="55"/>
        <v>48.69</v>
      </c>
      <c r="N683" s="20">
        <f t="shared" si="57"/>
        <v>382.02</v>
      </c>
    </row>
    <row r="684" spans="1:14" ht="24" customHeight="1" x14ac:dyDescent="0.4">
      <c r="A684" s="9">
        <v>680</v>
      </c>
      <c r="B684" s="3">
        <v>6020000680</v>
      </c>
      <c r="C684" s="2" t="s">
        <v>1897</v>
      </c>
      <c r="D684" s="4" t="s">
        <v>1889</v>
      </c>
      <c r="E684" s="4" t="s">
        <v>1898</v>
      </c>
      <c r="F684" s="2" t="s">
        <v>3449</v>
      </c>
      <c r="G684" s="6">
        <v>453.16</v>
      </c>
      <c r="H684" s="6">
        <f t="shared" si="56"/>
        <v>-29.645981308411251</v>
      </c>
      <c r="I684" s="139">
        <v>10</v>
      </c>
      <c r="J684" s="6">
        <v>3.5</v>
      </c>
      <c r="K684" s="7">
        <f t="shared" si="53"/>
        <v>35</v>
      </c>
      <c r="L684" s="7">
        <f t="shared" si="54"/>
        <v>2.4500000000000002</v>
      </c>
      <c r="M684" s="20">
        <f t="shared" si="55"/>
        <v>37.450000000000003</v>
      </c>
      <c r="N684" s="20">
        <f t="shared" si="57"/>
        <v>490.61</v>
      </c>
    </row>
    <row r="685" spans="1:14" ht="24" customHeight="1" x14ac:dyDescent="0.4">
      <c r="A685" s="9">
        <v>681</v>
      </c>
      <c r="B685" s="3">
        <v>6020000681</v>
      </c>
      <c r="C685" s="2" t="s">
        <v>1899</v>
      </c>
      <c r="D685" s="4" t="s">
        <v>1889</v>
      </c>
      <c r="E685" s="4" t="s">
        <v>1900</v>
      </c>
      <c r="F685" s="2" t="s">
        <v>3449</v>
      </c>
      <c r="G685" s="6">
        <v>730.3</v>
      </c>
      <c r="H685" s="6">
        <f t="shared" si="56"/>
        <v>-47.776635514018608</v>
      </c>
      <c r="I685" s="139">
        <v>28</v>
      </c>
      <c r="J685" s="6">
        <v>3.5</v>
      </c>
      <c r="K685" s="7">
        <f t="shared" si="53"/>
        <v>98</v>
      </c>
      <c r="L685" s="7">
        <f t="shared" si="54"/>
        <v>6.86</v>
      </c>
      <c r="M685" s="20">
        <f t="shared" si="55"/>
        <v>104.86</v>
      </c>
      <c r="N685" s="20">
        <f t="shared" si="57"/>
        <v>835.16</v>
      </c>
    </row>
    <row r="686" spans="1:14" ht="24" customHeight="1" x14ac:dyDescent="0.4">
      <c r="A686" s="9">
        <v>682</v>
      </c>
      <c r="B686" s="3">
        <v>6020000682</v>
      </c>
      <c r="C686" s="2" t="s">
        <v>1901</v>
      </c>
      <c r="D686" s="4" t="s">
        <v>1902</v>
      </c>
      <c r="E686" s="4" t="s">
        <v>1903</v>
      </c>
      <c r="F686" s="2" t="s">
        <v>3449</v>
      </c>
      <c r="G686" s="6">
        <v>505.59</v>
      </c>
      <c r="H686" s="6">
        <f t="shared" si="56"/>
        <v>-33.075981308411201</v>
      </c>
      <c r="I686" s="139">
        <v>7</v>
      </c>
      <c r="J686" s="6">
        <v>3.5</v>
      </c>
      <c r="K686" s="7">
        <f t="shared" si="53"/>
        <v>24.5</v>
      </c>
      <c r="L686" s="7">
        <f t="shared" si="54"/>
        <v>1.7150000000000001</v>
      </c>
      <c r="M686" s="20">
        <f t="shared" si="55"/>
        <v>26.220000000000002</v>
      </c>
      <c r="N686" s="20">
        <f t="shared" si="57"/>
        <v>531.80999999999995</v>
      </c>
    </row>
    <row r="687" spans="1:14" ht="24" customHeight="1" x14ac:dyDescent="0.4">
      <c r="A687" s="9">
        <v>683</v>
      </c>
      <c r="B687" s="3">
        <v>6020000683</v>
      </c>
      <c r="C687" s="2" t="s">
        <v>1904</v>
      </c>
      <c r="D687" s="4" t="s">
        <v>1905</v>
      </c>
      <c r="E687" s="4" t="s">
        <v>1906</v>
      </c>
      <c r="F687" s="2" t="s">
        <v>3449</v>
      </c>
      <c r="G687" s="6">
        <v>322.08999999999997</v>
      </c>
      <c r="H687" s="6">
        <f t="shared" si="56"/>
        <v>-21.071308411214943</v>
      </c>
      <c r="I687" s="139">
        <v>16</v>
      </c>
      <c r="J687" s="6">
        <v>3.5</v>
      </c>
      <c r="K687" s="7">
        <f t="shared" si="53"/>
        <v>56</v>
      </c>
      <c r="L687" s="7">
        <f t="shared" si="54"/>
        <v>3.9200000000000004</v>
      </c>
      <c r="M687" s="20">
        <f t="shared" si="55"/>
        <v>59.92</v>
      </c>
      <c r="N687" s="20">
        <f t="shared" si="57"/>
        <v>382.01</v>
      </c>
    </row>
    <row r="688" spans="1:14" ht="24" customHeight="1" x14ac:dyDescent="0.4">
      <c r="A688" s="9">
        <v>684</v>
      </c>
      <c r="B688" s="3">
        <v>6020000684</v>
      </c>
      <c r="C688" s="2" t="s">
        <v>1907</v>
      </c>
      <c r="D688" s="4" t="s">
        <v>1908</v>
      </c>
      <c r="E688" s="4" t="s">
        <v>1909</v>
      </c>
      <c r="F688" s="2" t="s">
        <v>3449</v>
      </c>
      <c r="G688" s="6">
        <v>468.14</v>
      </c>
      <c r="H688" s="6">
        <f t="shared" si="56"/>
        <v>-30.625981308411212</v>
      </c>
      <c r="I688" s="139">
        <v>16</v>
      </c>
      <c r="J688" s="6">
        <v>3.5</v>
      </c>
      <c r="K688" s="7">
        <f t="shared" si="53"/>
        <v>56</v>
      </c>
      <c r="L688" s="7">
        <f t="shared" si="54"/>
        <v>3.9200000000000004</v>
      </c>
      <c r="M688" s="20">
        <f t="shared" si="55"/>
        <v>59.92</v>
      </c>
      <c r="N688" s="20">
        <f t="shared" si="57"/>
        <v>528.05999999999995</v>
      </c>
    </row>
    <row r="689" spans="1:14" ht="24" customHeight="1" x14ac:dyDescent="0.4">
      <c r="A689" s="9">
        <v>685</v>
      </c>
      <c r="B689" s="3">
        <v>6020000685</v>
      </c>
      <c r="C689" s="2" t="s">
        <v>1910</v>
      </c>
      <c r="D689" s="4" t="s">
        <v>1911</v>
      </c>
      <c r="E689" s="4" t="s">
        <v>1912</v>
      </c>
      <c r="F689" s="2" t="s">
        <v>3449</v>
      </c>
      <c r="G689" s="6">
        <v>355.79</v>
      </c>
      <c r="H689" s="6">
        <f t="shared" si="56"/>
        <v>-23.275981308411247</v>
      </c>
      <c r="I689" s="139">
        <v>6</v>
      </c>
      <c r="J689" s="6">
        <v>3.5</v>
      </c>
      <c r="K689" s="7">
        <f t="shared" si="53"/>
        <v>21</v>
      </c>
      <c r="L689" s="7">
        <f t="shared" si="54"/>
        <v>1.4700000000000002</v>
      </c>
      <c r="M689" s="20">
        <f t="shared" si="55"/>
        <v>22.47</v>
      </c>
      <c r="N689" s="20">
        <f t="shared" si="57"/>
        <v>378.26</v>
      </c>
    </row>
    <row r="690" spans="1:14" ht="24" customHeight="1" x14ac:dyDescent="0.4">
      <c r="A690" s="9">
        <v>686</v>
      </c>
      <c r="B690" s="3">
        <v>6020000686</v>
      </c>
      <c r="C690" s="2" t="s">
        <v>1913</v>
      </c>
      <c r="D690" s="4" t="s">
        <v>1911</v>
      </c>
      <c r="E690" s="4" t="s">
        <v>1914</v>
      </c>
      <c r="F690" s="2" t="s">
        <v>3449</v>
      </c>
      <c r="G690" s="6">
        <v>277.14999999999998</v>
      </c>
      <c r="H690" s="6">
        <f t="shared" si="56"/>
        <v>-18.131308411214945</v>
      </c>
      <c r="I690" s="139">
        <v>9</v>
      </c>
      <c r="J690" s="6">
        <v>3.5</v>
      </c>
      <c r="K690" s="7">
        <f t="shared" si="53"/>
        <v>31.5</v>
      </c>
      <c r="L690" s="7">
        <f t="shared" si="54"/>
        <v>2.2050000000000001</v>
      </c>
      <c r="M690" s="20">
        <f t="shared" si="55"/>
        <v>33.71</v>
      </c>
      <c r="N690" s="20">
        <f t="shared" si="57"/>
        <v>310.85999999999996</v>
      </c>
    </row>
    <row r="691" spans="1:14" ht="24" customHeight="1" x14ac:dyDescent="0.4">
      <c r="A691" s="9">
        <v>687</v>
      </c>
      <c r="B691" s="3">
        <v>6020000687</v>
      </c>
      <c r="C691" s="2" t="s">
        <v>1915</v>
      </c>
      <c r="D691" s="4" t="s">
        <v>1916</v>
      </c>
      <c r="E691" s="4" t="s">
        <v>1917</v>
      </c>
      <c r="F691" s="2" t="s">
        <v>18</v>
      </c>
      <c r="G691" s="6">
        <v>0</v>
      </c>
      <c r="H691" s="6">
        <f t="shared" si="56"/>
        <v>0</v>
      </c>
      <c r="I691" s="139">
        <v>17</v>
      </c>
      <c r="J691" s="6">
        <v>3.5</v>
      </c>
      <c r="K691" s="7">
        <f t="shared" si="53"/>
        <v>59.5</v>
      </c>
      <c r="L691" s="7">
        <f t="shared" si="54"/>
        <v>4.165</v>
      </c>
      <c r="M691" s="20">
        <f t="shared" si="55"/>
        <v>63.669999999999995</v>
      </c>
      <c r="N691" s="20">
        <f t="shared" si="57"/>
        <v>63.669999999999995</v>
      </c>
    </row>
    <row r="692" spans="1:14" ht="24" customHeight="1" x14ac:dyDescent="0.4">
      <c r="A692" s="9">
        <v>688</v>
      </c>
      <c r="B692" s="3">
        <v>6020000688</v>
      </c>
      <c r="C692" s="2" t="s">
        <v>1918</v>
      </c>
      <c r="D692" s="4" t="s">
        <v>1919</v>
      </c>
      <c r="E692" s="4" t="s">
        <v>1920</v>
      </c>
      <c r="F692" s="2" t="s">
        <v>18</v>
      </c>
      <c r="G692" s="6">
        <v>0</v>
      </c>
      <c r="H692" s="6">
        <f t="shared" si="56"/>
        <v>0</v>
      </c>
      <c r="I692" s="139">
        <v>4</v>
      </c>
      <c r="J692" s="6">
        <v>3.5</v>
      </c>
      <c r="K692" s="7">
        <f t="shared" si="53"/>
        <v>14</v>
      </c>
      <c r="L692" s="7">
        <f t="shared" si="54"/>
        <v>0.98000000000000009</v>
      </c>
      <c r="M692" s="20">
        <f t="shared" si="55"/>
        <v>14.98</v>
      </c>
      <c r="N692" s="20">
        <f t="shared" si="57"/>
        <v>14.98</v>
      </c>
    </row>
    <row r="693" spans="1:14" ht="24" customHeight="1" x14ac:dyDescent="0.4">
      <c r="A693" s="9">
        <v>689</v>
      </c>
      <c r="B693" s="3">
        <v>6020000689</v>
      </c>
      <c r="C693" s="2" t="s">
        <v>1921</v>
      </c>
      <c r="D693" s="4" t="s">
        <v>1922</v>
      </c>
      <c r="E693" s="4" t="s">
        <v>1923</v>
      </c>
      <c r="F693" s="2" t="s">
        <v>18</v>
      </c>
      <c r="G693" s="6">
        <v>0</v>
      </c>
      <c r="H693" s="6">
        <f t="shared" si="56"/>
        <v>0</v>
      </c>
      <c r="I693" s="139">
        <v>28</v>
      </c>
      <c r="J693" s="6">
        <v>3.5</v>
      </c>
      <c r="K693" s="7">
        <f t="shared" si="53"/>
        <v>98</v>
      </c>
      <c r="L693" s="7">
        <f t="shared" si="54"/>
        <v>6.86</v>
      </c>
      <c r="M693" s="20">
        <f t="shared" si="55"/>
        <v>104.86</v>
      </c>
      <c r="N693" s="20">
        <f t="shared" si="57"/>
        <v>104.86</v>
      </c>
    </row>
    <row r="694" spans="1:14" ht="24" customHeight="1" x14ac:dyDescent="0.4">
      <c r="A694" s="9">
        <v>690</v>
      </c>
      <c r="B694" s="3">
        <v>6020000690</v>
      </c>
      <c r="C694" s="2" t="s">
        <v>1924</v>
      </c>
      <c r="D694" s="4" t="s">
        <v>1925</v>
      </c>
      <c r="E694" s="4" t="s">
        <v>1926</v>
      </c>
      <c r="F694" s="2" t="s">
        <v>18</v>
      </c>
      <c r="G694" s="6">
        <v>0</v>
      </c>
      <c r="H694" s="6">
        <f t="shared" si="56"/>
        <v>0</v>
      </c>
      <c r="I694" s="139">
        <v>29</v>
      </c>
      <c r="J694" s="6">
        <v>3.5</v>
      </c>
      <c r="K694" s="7">
        <f t="shared" si="53"/>
        <v>101.5</v>
      </c>
      <c r="L694" s="7">
        <f t="shared" si="54"/>
        <v>7.1050000000000004</v>
      </c>
      <c r="M694" s="20">
        <f t="shared" si="55"/>
        <v>108.61</v>
      </c>
      <c r="N694" s="20">
        <f t="shared" si="57"/>
        <v>108.61</v>
      </c>
    </row>
    <row r="695" spans="1:14" ht="24" customHeight="1" x14ac:dyDescent="0.4">
      <c r="A695" s="9">
        <v>691</v>
      </c>
      <c r="B695" s="3">
        <v>6020000691</v>
      </c>
      <c r="C695" s="2" t="s">
        <v>1927</v>
      </c>
      <c r="D695" s="4" t="s">
        <v>1928</v>
      </c>
      <c r="E695" s="4" t="s">
        <v>1929</v>
      </c>
      <c r="F695" s="2" t="s">
        <v>3449</v>
      </c>
      <c r="G695" s="6">
        <v>853.88</v>
      </c>
      <c r="H695" s="6">
        <f t="shared" si="56"/>
        <v>-55.861308411214964</v>
      </c>
      <c r="I695" s="139">
        <v>39</v>
      </c>
      <c r="J695" s="6">
        <v>3.5</v>
      </c>
      <c r="K695" s="7">
        <f t="shared" si="53"/>
        <v>136.5</v>
      </c>
      <c r="L695" s="7">
        <f t="shared" si="54"/>
        <v>9.5550000000000015</v>
      </c>
      <c r="M695" s="20">
        <f t="shared" si="55"/>
        <v>146.06</v>
      </c>
      <c r="N695" s="20">
        <f t="shared" si="57"/>
        <v>999.94</v>
      </c>
    </row>
    <row r="696" spans="1:14" ht="24" customHeight="1" x14ac:dyDescent="0.4">
      <c r="A696" s="9">
        <v>692</v>
      </c>
      <c r="B696" s="3">
        <v>6020000692</v>
      </c>
      <c r="C696" s="2" t="s">
        <v>1930</v>
      </c>
      <c r="D696" s="4" t="s">
        <v>1931</v>
      </c>
      <c r="E696" s="4" t="s">
        <v>1932</v>
      </c>
      <c r="F696" s="2" t="s">
        <v>3449</v>
      </c>
      <c r="G696" s="6">
        <v>269.64999999999998</v>
      </c>
      <c r="H696" s="6">
        <f t="shared" si="56"/>
        <v>-17.64065420560749</v>
      </c>
      <c r="I696" s="139">
        <v>16</v>
      </c>
      <c r="J696" s="6">
        <v>3.5</v>
      </c>
      <c r="K696" s="7">
        <f t="shared" si="53"/>
        <v>56</v>
      </c>
      <c r="L696" s="7">
        <f t="shared" si="54"/>
        <v>3.9200000000000004</v>
      </c>
      <c r="M696" s="20">
        <f t="shared" si="55"/>
        <v>59.92</v>
      </c>
      <c r="N696" s="20">
        <f t="shared" si="57"/>
        <v>329.57</v>
      </c>
    </row>
    <row r="697" spans="1:14" ht="24" customHeight="1" x14ac:dyDescent="0.4">
      <c r="A697" s="9">
        <v>693</v>
      </c>
      <c r="B697" s="3">
        <v>6020000693</v>
      </c>
      <c r="C697" s="2" t="s">
        <v>1933</v>
      </c>
      <c r="D697" s="4" t="s">
        <v>1931</v>
      </c>
      <c r="E697" s="4" t="s">
        <v>1934</v>
      </c>
      <c r="F697" s="2" t="s">
        <v>3449</v>
      </c>
      <c r="G697" s="6">
        <v>1378.16</v>
      </c>
      <c r="H697" s="6">
        <f t="shared" si="56"/>
        <v>-90.160000000000082</v>
      </c>
      <c r="I697" s="139">
        <v>53</v>
      </c>
      <c r="J697" s="6">
        <v>3.5</v>
      </c>
      <c r="K697" s="7">
        <f t="shared" si="53"/>
        <v>185.5</v>
      </c>
      <c r="L697" s="7">
        <f t="shared" si="54"/>
        <v>12.985000000000001</v>
      </c>
      <c r="M697" s="20">
        <f t="shared" si="55"/>
        <v>198.48999999999998</v>
      </c>
      <c r="N697" s="20">
        <f t="shared" si="57"/>
        <v>1576.65</v>
      </c>
    </row>
    <row r="698" spans="1:14" ht="24" customHeight="1" x14ac:dyDescent="0.4">
      <c r="A698" s="9">
        <v>694</v>
      </c>
      <c r="B698" s="3">
        <v>6020000694</v>
      </c>
      <c r="C698" s="2" t="s">
        <v>1935</v>
      </c>
      <c r="D698" s="4" t="s">
        <v>1931</v>
      </c>
      <c r="E698" s="4" t="s">
        <v>1936</v>
      </c>
      <c r="F698" s="2" t="s">
        <v>18</v>
      </c>
      <c r="G698" s="6">
        <v>0</v>
      </c>
      <c r="H698" s="6">
        <f t="shared" si="56"/>
        <v>0</v>
      </c>
      <c r="I698" s="139">
        <v>6</v>
      </c>
      <c r="J698" s="6">
        <v>3.5</v>
      </c>
      <c r="K698" s="7">
        <f t="shared" si="53"/>
        <v>21</v>
      </c>
      <c r="L698" s="7">
        <f t="shared" si="54"/>
        <v>1.4700000000000002</v>
      </c>
      <c r="M698" s="20">
        <f t="shared" si="55"/>
        <v>22.47</v>
      </c>
      <c r="N698" s="20">
        <f t="shared" si="57"/>
        <v>22.47</v>
      </c>
    </row>
    <row r="699" spans="1:14" ht="24" customHeight="1" x14ac:dyDescent="0.4">
      <c r="A699" s="9">
        <v>695</v>
      </c>
      <c r="B699" s="3">
        <v>6020000695</v>
      </c>
      <c r="C699" s="2" t="s">
        <v>1937</v>
      </c>
      <c r="D699" s="4" t="s">
        <v>1931</v>
      </c>
      <c r="E699" s="4" t="s">
        <v>1938</v>
      </c>
      <c r="F699" s="2" t="s">
        <v>18</v>
      </c>
      <c r="G699" s="6">
        <v>0</v>
      </c>
      <c r="H699" s="6">
        <f t="shared" si="56"/>
        <v>0</v>
      </c>
      <c r="I699" s="139">
        <v>21</v>
      </c>
      <c r="J699" s="6">
        <v>3.5</v>
      </c>
      <c r="K699" s="7">
        <f t="shared" si="53"/>
        <v>73.5</v>
      </c>
      <c r="L699" s="7">
        <f t="shared" si="54"/>
        <v>5.1450000000000005</v>
      </c>
      <c r="M699" s="20">
        <f t="shared" si="55"/>
        <v>78.650000000000006</v>
      </c>
      <c r="N699" s="20">
        <f t="shared" si="57"/>
        <v>78.650000000000006</v>
      </c>
    </row>
    <row r="700" spans="1:14" ht="24" customHeight="1" x14ac:dyDescent="0.4">
      <c r="A700" s="9">
        <v>696</v>
      </c>
      <c r="B700" s="3">
        <v>6020000696</v>
      </c>
      <c r="C700" s="2" t="s">
        <v>1939</v>
      </c>
      <c r="D700" s="4" t="s">
        <v>1931</v>
      </c>
      <c r="E700" s="4" t="s">
        <v>1940</v>
      </c>
      <c r="F700" s="2" t="s">
        <v>18</v>
      </c>
      <c r="G700" s="6">
        <v>0</v>
      </c>
      <c r="H700" s="6">
        <f t="shared" si="56"/>
        <v>0</v>
      </c>
      <c r="I700" s="139">
        <v>4</v>
      </c>
      <c r="J700" s="6">
        <v>3.5</v>
      </c>
      <c r="K700" s="7">
        <f t="shared" si="53"/>
        <v>14</v>
      </c>
      <c r="L700" s="7">
        <f t="shared" si="54"/>
        <v>0.98000000000000009</v>
      </c>
      <c r="M700" s="20">
        <f t="shared" si="55"/>
        <v>14.98</v>
      </c>
      <c r="N700" s="20">
        <f t="shared" si="57"/>
        <v>14.98</v>
      </c>
    </row>
    <row r="701" spans="1:14" ht="24" customHeight="1" x14ac:dyDescent="0.4">
      <c r="A701" s="9">
        <v>697</v>
      </c>
      <c r="B701" s="3">
        <v>6020000697</v>
      </c>
      <c r="C701" s="2" t="s">
        <v>1941</v>
      </c>
      <c r="D701" s="4" t="s">
        <v>1931</v>
      </c>
      <c r="E701" s="4" t="s">
        <v>1942</v>
      </c>
      <c r="F701" s="2" t="s">
        <v>3455</v>
      </c>
      <c r="G701" s="6">
        <v>37.450000000000003</v>
      </c>
      <c r="H701" s="6">
        <f t="shared" si="56"/>
        <v>-2.4499999999999957</v>
      </c>
      <c r="I701" s="139">
        <v>9</v>
      </c>
      <c r="J701" s="6">
        <v>3.5</v>
      </c>
      <c r="K701" s="7">
        <f t="shared" si="53"/>
        <v>31.5</v>
      </c>
      <c r="L701" s="7">
        <f t="shared" si="54"/>
        <v>2.2050000000000001</v>
      </c>
      <c r="M701" s="20">
        <f t="shared" si="55"/>
        <v>33.71</v>
      </c>
      <c r="N701" s="20">
        <f t="shared" si="57"/>
        <v>71.16</v>
      </c>
    </row>
    <row r="702" spans="1:14" ht="24" customHeight="1" x14ac:dyDescent="0.4">
      <c r="A702" s="9">
        <v>698</v>
      </c>
      <c r="B702" s="3">
        <v>6020000698</v>
      </c>
      <c r="C702" s="2" t="s">
        <v>1943</v>
      </c>
      <c r="D702" s="4" t="s">
        <v>1944</v>
      </c>
      <c r="E702" s="4" t="s">
        <v>1945</v>
      </c>
      <c r="F702" s="2" t="s">
        <v>18</v>
      </c>
      <c r="G702" s="6">
        <v>0</v>
      </c>
      <c r="H702" s="6">
        <f t="shared" si="56"/>
        <v>0</v>
      </c>
      <c r="I702" s="139">
        <v>56</v>
      </c>
      <c r="J702" s="6">
        <v>3.5</v>
      </c>
      <c r="K702" s="7">
        <f t="shared" si="53"/>
        <v>196</v>
      </c>
      <c r="L702" s="7">
        <f t="shared" si="54"/>
        <v>13.72</v>
      </c>
      <c r="M702" s="20">
        <f t="shared" si="55"/>
        <v>209.72</v>
      </c>
      <c r="N702" s="20">
        <f t="shared" si="57"/>
        <v>209.72</v>
      </c>
    </row>
    <row r="703" spans="1:14" ht="24" customHeight="1" x14ac:dyDescent="0.4">
      <c r="A703" s="9">
        <v>699</v>
      </c>
      <c r="B703" s="3">
        <v>6020000699</v>
      </c>
      <c r="C703" s="2" t="s">
        <v>1946</v>
      </c>
      <c r="D703" s="4" t="s">
        <v>1947</v>
      </c>
      <c r="E703" s="4" t="s">
        <v>1948</v>
      </c>
      <c r="F703" s="2" t="s">
        <v>18</v>
      </c>
      <c r="G703" s="6">
        <v>0</v>
      </c>
      <c r="H703" s="6">
        <f t="shared" si="56"/>
        <v>0</v>
      </c>
      <c r="I703" s="139">
        <v>5</v>
      </c>
      <c r="J703" s="6">
        <v>3.5</v>
      </c>
      <c r="K703" s="7">
        <f t="shared" si="53"/>
        <v>17.5</v>
      </c>
      <c r="L703" s="7">
        <f t="shared" si="54"/>
        <v>1.2250000000000001</v>
      </c>
      <c r="M703" s="20">
        <f t="shared" si="55"/>
        <v>18.73</v>
      </c>
      <c r="N703" s="20">
        <f>SUM(G703+M703)</f>
        <v>18.73</v>
      </c>
    </row>
    <row r="704" spans="1:14" ht="24" customHeight="1" x14ac:dyDescent="0.4">
      <c r="A704" s="9">
        <v>700</v>
      </c>
      <c r="B704" s="3">
        <v>6020000700</v>
      </c>
      <c r="C704" s="2" t="s">
        <v>1949</v>
      </c>
      <c r="D704" s="4" t="s">
        <v>1950</v>
      </c>
      <c r="E704" s="4" t="s">
        <v>1951</v>
      </c>
      <c r="F704" s="2" t="s">
        <v>3456</v>
      </c>
      <c r="G704" s="6">
        <v>187.26</v>
      </c>
      <c r="H704" s="6">
        <f t="shared" si="56"/>
        <v>-12.250654205607475</v>
      </c>
      <c r="I704" s="139">
        <v>8</v>
      </c>
      <c r="J704" s="6">
        <v>3.5</v>
      </c>
      <c r="K704" s="7">
        <f t="shared" ref="K704:K767" si="58">SUM(I704*J704)</f>
        <v>28</v>
      </c>
      <c r="L704" s="7">
        <f t="shared" ref="L704:L767" si="59">SUM(K704*7%)</f>
        <v>1.9600000000000002</v>
      </c>
      <c r="M704" s="20">
        <f t="shared" si="55"/>
        <v>29.96</v>
      </c>
      <c r="N704" s="20">
        <f>SUM(G704+M704)</f>
        <v>217.22</v>
      </c>
    </row>
    <row r="705" spans="1:14" ht="24" customHeight="1" x14ac:dyDescent="0.4">
      <c r="A705" s="9">
        <v>701</v>
      </c>
      <c r="B705" s="3">
        <v>6020000701</v>
      </c>
      <c r="C705" s="2" t="s">
        <v>1952</v>
      </c>
      <c r="D705" s="4" t="s">
        <v>1953</v>
      </c>
      <c r="E705" s="4" t="s">
        <v>1954</v>
      </c>
      <c r="F705" s="2" t="s">
        <v>3449</v>
      </c>
      <c r="G705" s="6">
        <v>359.54</v>
      </c>
      <c r="H705" s="6">
        <f t="shared" si="56"/>
        <v>-23.521308411214989</v>
      </c>
      <c r="I705" s="139">
        <v>12</v>
      </c>
      <c r="J705" s="6">
        <v>3.5</v>
      </c>
      <c r="K705" s="7">
        <f t="shared" si="58"/>
        <v>42</v>
      </c>
      <c r="L705" s="7">
        <f t="shared" si="59"/>
        <v>2.9400000000000004</v>
      </c>
      <c r="M705" s="20">
        <f t="shared" si="55"/>
        <v>44.94</v>
      </c>
      <c r="N705" s="20">
        <f>SUM(G705+M705)</f>
        <v>404.48</v>
      </c>
    </row>
    <row r="706" spans="1:14" ht="24" customHeight="1" x14ac:dyDescent="0.4">
      <c r="A706" s="9">
        <v>702</v>
      </c>
      <c r="B706" s="3">
        <v>6020000702</v>
      </c>
      <c r="C706" s="2" t="s">
        <v>1955</v>
      </c>
      <c r="D706" s="4" t="s">
        <v>1956</v>
      </c>
      <c r="E706" s="4" t="s">
        <v>1957</v>
      </c>
      <c r="F706" s="10" t="s">
        <v>3449</v>
      </c>
      <c r="G706" s="6">
        <v>239.69</v>
      </c>
      <c r="H706" s="6">
        <f t="shared" si="56"/>
        <v>-15.680654205607482</v>
      </c>
      <c r="I706" s="139">
        <v>9</v>
      </c>
      <c r="J706" s="6">
        <v>3.5</v>
      </c>
      <c r="K706" s="7">
        <f t="shared" si="58"/>
        <v>31.5</v>
      </c>
      <c r="L706" s="7">
        <f t="shared" si="59"/>
        <v>2.2050000000000001</v>
      </c>
      <c r="M706" s="20">
        <f t="shared" ref="M706:M769" si="60">ROUNDUP(K706+L706,2)</f>
        <v>33.71</v>
      </c>
      <c r="N706" s="20">
        <f t="shared" ref="N706:N768" si="61">SUM(G706+M706)</f>
        <v>273.39999999999998</v>
      </c>
    </row>
    <row r="707" spans="1:14" ht="24" customHeight="1" x14ac:dyDescent="0.4">
      <c r="A707" s="9">
        <v>703</v>
      </c>
      <c r="B707" s="3">
        <v>6020000703</v>
      </c>
      <c r="C707" s="2" t="s">
        <v>1958</v>
      </c>
      <c r="D707" s="4" t="s">
        <v>1959</v>
      </c>
      <c r="E707" s="4" t="s">
        <v>1960</v>
      </c>
      <c r="F707" s="2" t="s">
        <v>3449</v>
      </c>
      <c r="G707" s="6">
        <v>853.89</v>
      </c>
      <c r="H707" s="6">
        <f t="shared" si="56"/>
        <v>-55.861962616822439</v>
      </c>
      <c r="I707" s="139">
        <v>30</v>
      </c>
      <c r="J707" s="6">
        <v>3.5</v>
      </c>
      <c r="K707" s="7">
        <f t="shared" si="58"/>
        <v>105</v>
      </c>
      <c r="L707" s="7">
        <f t="shared" si="59"/>
        <v>7.3500000000000005</v>
      </c>
      <c r="M707" s="20">
        <f t="shared" si="60"/>
        <v>112.35</v>
      </c>
      <c r="N707" s="20">
        <f>SUM(G707+M707)</f>
        <v>966.24</v>
      </c>
    </row>
    <row r="708" spans="1:14" ht="24" customHeight="1" x14ac:dyDescent="0.4">
      <c r="A708" s="9">
        <v>704</v>
      </c>
      <c r="B708" s="3">
        <v>6020000704</v>
      </c>
      <c r="C708" s="2" t="s">
        <v>1961</v>
      </c>
      <c r="D708" s="4" t="s">
        <v>1962</v>
      </c>
      <c r="E708" s="4" t="s">
        <v>1963</v>
      </c>
      <c r="F708" s="2" t="s">
        <v>3449</v>
      </c>
      <c r="G708" s="6">
        <v>295.87</v>
      </c>
      <c r="H708" s="6">
        <f t="shared" si="56"/>
        <v>-19.355981308411231</v>
      </c>
      <c r="I708" s="139">
        <v>18</v>
      </c>
      <c r="J708" s="6">
        <v>3.5</v>
      </c>
      <c r="K708" s="7">
        <f t="shared" si="58"/>
        <v>63</v>
      </c>
      <c r="L708" s="7">
        <f t="shared" si="59"/>
        <v>4.41</v>
      </c>
      <c r="M708" s="20">
        <f t="shared" si="60"/>
        <v>67.41</v>
      </c>
      <c r="N708" s="20">
        <f t="shared" si="61"/>
        <v>363.28</v>
      </c>
    </row>
    <row r="709" spans="1:14" ht="24" customHeight="1" x14ac:dyDescent="0.4">
      <c r="A709" s="9">
        <v>705</v>
      </c>
      <c r="B709" s="3">
        <v>6020000705</v>
      </c>
      <c r="C709" s="2" t="s">
        <v>1964</v>
      </c>
      <c r="D709" s="4" t="s">
        <v>1965</v>
      </c>
      <c r="E709" s="4" t="s">
        <v>1966</v>
      </c>
      <c r="F709" s="2" t="s">
        <v>3449</v>
      </c>
      <c r="G709" s="6">
        <v>880.1</v>
      </c>
      <c r="H709" s="6">
        <f t="shared" si="56"/>
        <v>-57.576635514018676</v>
      </c>
      <c r="I709" s="139">
        <v>35</v>
      </c>
      <c r="J709" s="6">
        <v>3.5</v>
      </c>
      <c r="K709" s="7">
        <f t="shared" si="58"/>
        <v>122.5</v>
      </c>
      <c r="L709" s="7">
        <f t="shared" si="59"/>
        <v>8.5750000000000011</v>
      </c>
      <c r="M709" s="20">
        <f t="shared" si="60"/>
        <v>131.07999999999998</v>
      </c>
      <c r="N709" s="20">
        <f>SUM(G709+M709)</f>
        <v>1011.1800000000001</v>
      </c>
    </row>
    <row r="710" spans="1:14" ht="24" customHeight="1" x14ac:dyDescent="0.4">
      <c r="A710" s="9">
        <v>706</v>
      </c>
      <c r="B710" s="3">
        <v>6020000706</v>
      </c>
      <c r="C710" s="2" t="s">
        <v>1967</v>
      </c>
      <c r="D710" s="4" t="s">
        <v>1968</v>
      </c>
      <c r="E710" s="4" t="s">
        <v>1969</v>
      </c>
      <c r="F710" s="2" t="s">
        <v>3449</v>
      </c>
      <c r="G710" s="6">
        <v>726.55</v>
      </c>
      <c r="H710" s="6">
        <f t="shared" ref="H710:H773" si="62">G710*100/107-G710</f>
        <v>-47.531308411214923</v>
      </c>
      <c r="I710" s="139">
        <v>23</v>
      </c>
      <c r="J710" s="6">
        <v>3.5</v>
      </c>
      <c r="K710" s="7">
        <f t="shared" si="58"/>
        <v>80.5</v>
      </c>
      <c r="L710" s="7">
        <f t="shared" si="59"/>
        <v>5.6350000000000007</v>
      </c>
      <c r="M710" s="20">
        <f t="shared" si="60"/>
        <v>86.14</v>
      </c>
      <c r="N710" s="20">
        <f t="shared" si="61"/>
        <v>812.68999999999994</v>
      </c>
    </row>
    <row r="711" spans="1:14" ht="24" customHeight="1" x14ac:dyDescent="0.4">
      <c r="A711" s="9">
        <v>707</v>
      </c>
      <c r="B711" s="3">
        <v>6020000707</v>
      </c>
      <c r="C711" s="2" t="s">
        <v>1970</v>
      </c>
      <c r="D711" s="4" t="s">
        <v>1971</v>
      </c>
      <c r="E711" s="4" t="s">
        <v>1972</v>
      </c>
      <c r="F711" s="2" t="s">
        <v>3435</v>
      </c>
      <c r="G711" s="6">
        <v>26.22</v>
      </c>
      <c r="H711" s="6">
        <f t="shared" si="62"/>
        <v>-1.7153271028037373</v>
      </c>
      <c r="I711" s="139">
        <v>0</v>
      </c>
      <c r="J711" s="6">
        <v>3.5</v>
      </c>
      <c r="K711" s="7">
        <f t="shared" si="58"/>
        <v>0</v>
      </c>
      <c r="L711" s="7">
        <f t="shared" si="59"/>
        <v>0</v>
      </c>
      <c r="M711" s="20">
        <f t="shared" si="60"/>
        <v>0</v>
      </c>
      <c r="N711" s="20">
        <f>SUM(G711+M711)</f>
        <v>26.22</v>
      </c>
    </row>
    <row r="712" spans="1:14" ht="24" customHeight="1" x14ac:dyDescent="0.4">
      <c r="A712" s="9">
        <v>708</v>
      </c>
      <c r="B712" s="3">
        <v>6020000708</v>
      </c>
      <c r="C712" s="2" t="s">
        <v>1973</v>
      </c>
      <c r="D712" s="4" t="s">
        <v>1971</v>
      </c>
      <c r="E712" s="4" t="s">
        <v>1974</v>
      </c>
      <c r="F712" s="2" t="s">
        <v>18</v>
      </c>
      <c r="G712" s="6">
        <v>0</v>
      </c>
      <c r="H712" s="6">
        <f t="shared" si="62"/>
        <v>0</v>
      </c>
      <c r="I712" s="139">
        <v>21</v>
      </c>
      <c r="J712" s="6">
        <v>3.5</v>
      </c>
      <c r="K712" s="7">
        <f t="shared" si="58"/>
        <v>73.5</v>
      </c>
      <c r="L712" s="7">
        <f t="shared" si="59"/>
        <v>5.1450000000000005</v>
      </c>
      <c r="M712" s="20">
        <f t="shared" si="60"/>
        <v>78.650000000000006</v>
      </c>
      <c r="N712" s="20">
        <f t="shared" si="61"/>
        <v>78.650000000000006</v>
      </c>
    </row>
    <row r="713" spans="1:14" ht="24" customHeight="1" x14ac:dyDescent="0.4">
      <c r="A713" s="9">
        <v>709</v>
      </c>
      <c r="B713" s="3">
        <v>6020000709</v>
      </c>
      <c r="C713" s="2" t="s">
        <v>1975</v>
      </c>
      <c r="D713" s="4" t="s">
        <v>1976</v>
      </c>
      <c r="E713" s="4" t="s">
        <v>1977</v>
      </c>
      <c r="F713" s="10" t="s">
        <v>18</v>
      </c>
      <c r="G713" s="6">
        <v>0</v>
      </c>
      <c r="H713" s="6">
        <f t="shared" si="62"/>
        <v>0</v>
      </c>
      <c r="I713" s="139">
        <v>15</v>
      </c>
      <c r="J713" s="6">
        <v>3.5</v>
      </c>
      <c r="K713" s="7">
        <f t="shared" si="58"/>
        <v>52.5</v>
      </c>
      <c r="L713" s="7">
        <f t="shared" si="59"/>
        <v>3.6750000000000003</v>
      </c>
      <c r="M713" s="20">
        <f t="shared" si="60"/>
        <v>56.18</v>
      </c>
      <c r="N713" s="20">
        <f>SUM(G713+M713)</f>
        <v>56.18</v>
      </c>
    </row>
    <row r="714" spans="1:14" ht="24" customHeight="1" x14ac:dyDescent="0.4">
      <c r="A714" s="9">
        <v>710</v>
      </c>
      <c r="B714" s="3">
        <v>6020000710</v>
      </c>
      <c r="C714" s="2" t="s">
        <v>1978</v>
      </c>
      <c r="D714" s="4" t="s">
        <v>1979</v>
      </c>
      <c r="E714" s="4" t="s">
        <v>1980</v>
      </c>
      <c r="F714" s="10" t="s">
        <v>18</v>
      </c>
      <c r="G714" s="6">
        <v>0</v>
      </c>
      <c r="H714" s="6">
        <f t="shared" si="62"/>
        <v>0</v>
      </c>
      <c r="I714" s="139">
        <v>8</v>
      </c>
      <c r="J714" s="6">
        <v>3.5</v>
      </c>
      <c r="K714" s="7">
        <f t="shared" si="58"/>
        <v>28</v>
      </c>
      <c r="L714" s="7">
        <f t="shared" si="59"/>
        <v>1.9600000000000002</v>
      </c>
      <c r="M714" s="20">
        <f t="shared" si="60"/>
        <v>29.96</v>
      </c>
      <c r="N714" s="20">
        <f t="shared" si="61"/>
        <v>29.96</v>
      </c>
    </row>
    <row r="715" spans="1:14" ht="24" customHeight="1" x14ac:dyDescent="0.4">
      <c r="A715" s="9">
        <v>711</v>
      </c>
      <c r="B715" s="3">
        <v>6020000711</v>
      </c>
      <c r="C715" s="2" t="s">
        <v>1981</v>
      </c>
      <c r="D715" s="4" t="s">
        <v>1982</v>
      </c>
      <c r="E715" s="4" t="s">
        <v>1983</v>
      </c>
      <c r="F715" s="2" t="s">
        <v>18</v>
      </c>
      <c r="G715" s="6">
        <v>0</v>
      </c>
      <c r="H715" s="6">
        <f t="shared" si="62"/>
        <v>0</v>
      </c>
      <c r="I715" s="139">
        <v>24</v>
      </c>
      <c r="J715" s="6">
        <v>3.5</v>
      </c>
      <c r="K715" s="7">
        <f t="shared" si="58"/>
        <v>84</v>
      </c>
      <c r="L715" s="7">
        <f t="shared" si="59"/>
        <v>5.8800000000000008</v>
      </c>
      <c r="M715" s="20">
        <f t="shared" si="60"/>
        <v>89.88</v>
      </c>
      <c r="N715" s="20">
        <f>SUM(G715+M715)</f>
        <v>89.88</v>
      </c>
    </row>
    <row r="716" spans="1:14" ht="24" customHeight="1" x14ac:dyDescent="0.4">
      <c r="A716" s="9">
        <v>712</v>
      </c>
      <c r="B716" s="3">
        <v>6020000712</v>
      </c>
      <c r="C716" s="2" t="s">
        <v>1984</v>
      </c>
      <c r="D716" s="4" t="s">
        <v>1982</v>
      </c>
      <c r="E716" s="4" t="s">
        <v>1985</v>
      </c>
      <c r="F716" s="2" t="s">
        <v>3450</v>
      </c>
      <c r="G716" s="6">
        <v>52.44</v>
      </c>
      <c r="H716" s="6">
        <f t="shared" si="62"/>
        <v>-3.4306542056074747</v>
      </c>
      <c r="I716" s="139">
        <v>5</v>
      </c>
      <c r="J716" s="6">
        <v>3.5</v>
      </c>
      <c r="K716" s="7">
        <f t="shared" si="58"/>
        <v>17.5</v>
      </c>
      <c r="L716" s="7">
        <f t="shared" si="59"/>
        <v>1.2250000000000001</v>
      </c>
      <c r="M716" s="20">
        <f t="shared" si="60"/>
        <v>18.73</v>
      </c>
      <c r="N716" s="20">
        <f t="shared" si="61"/>
        <v>71.17</v>
      </c>
    </row>
    <row r="717" spans="1:14" ht="24" customHeight="1" x14ac:dyDescent="0.4">
      <c r="A717" s="9">
        <v>713</v>
      </c>
      <c r="B717" s="3">
        <v>6020000713</v>
      </c>
      <c r="C717" s="2" t="s">
        <v>1986</v>
      </c>
      <c r="D717" s="4" t="s">
        <v>1987</v>
      </c>
      <c r="E717" s="4" t="s">
        <v>1988</v>
      </c>
      <c r="F717" s="2" t="s">
        <v>3449</v>
      </c>
      <c r="G717" s="6">
        <v>883.83</v>
      </c>
      <c r="H717" s="6">
        <f t="shared" si="62"/>
        <v>-57.820654205607525</v>
      </c>
      <c r="I717" s="139">
        <v>27</v>
      </c>
      <c r="J717" s="6">
        <v>3.5</v>
      </c>
      <c r="K717" s="7">
        <f t="shared" si="58"/>
        <v>94.5</v>
      </c>
      <c r="L717" s="7">
        <f t="shared" si="59"/>
        <v>6.6150000000000002</v>
      </c>
      <c r="M717" s="20">
        <f t="shared" si="60"/>
        <v>101.12</v>
      </c>
      <c r="N717" s="20">
        <f>SUM(G717+M717)</f>
        <v>984.95</v>
      </c>
    </row>
    <row r="718" spans="1:14" ht="24" customHeight="1" x14ac:dyDescent="0.4">
      <c r="A718" s="9">
        <v>714</v>
      </c>
      <c r="B718" s="3">
        <v>6020000714</v>
      </c>
      <c r="C718" s="2" t="s">
        <v>1989</v>
      </c>
      <c r="D718" s="4" t="s">
        <v>1987</v>
      </c>
      <c r="E718" s="4" t="s">
        <v>1990</v>
      </c>
      <c r="F718" s="2" t="s">
        <v>3449</v>
      </c>
      <c r="G718" s="6">
        <v>393.25</v>
      </c>
      <c r="H718" s="6">
        <f t="shared" si="62"/>
        <v>-25.72663551401871</v>
      </c>
      <c r="I718" s="139">
        <v>9</v>
      </c>
      <c r="J718" s="6">
        <v>3.5</v>
      </c>
      <c r="K718" s="7">
        <f t="shared" si="58"/>
        <v>31.5</v>
      </c>
      <c r="L718" s="7">
        <f t="shared" si="59"/>
        <v>2.2050000000000001</v>
      </c>
      <c r="M718" s="20">
        <f t="shared" si="60"/>
        <v>33.71</v>
      </c>
      <c r="N718" s="20">
        <f t="shared" si="61"/>
        <v>426.96</v>
      </c>
    </row>
    <row r="719" spans="1:14" ht="24" customHeight="1" x14ac:dyDescent="0.4">
      <c r="A719" s="9">
        <v>715</v>
      </c>
      <c r="B719" s="3">
        <v>6020000715</v>
      </c>
      <c r="C719" s="2" t="s">
        <v>1991</v>
      </c>
      <c r="D719" s="4" t="s">
        <v>1982</v>
      </c>
      <c r="E719" s="4" t="s">
        <v>1992</v>
      </c>
      <c r="F719" s="2" t="s">
        <v>3449</v>
      </c>
      <c r="G719" s="6">
        <v>1220.8800000000001</v>
      </c>
      <c r="H719" s="6">
        <f t="shared" si="62"/>
        <v>-79.87065420560748</v>
      </c>
      <c r="I719" s="139">
        <v>53</v>
      </c>
      <c r="J719" s="6">
        <v>3.5</v>
      </c>
      <c r="K719" s="7">
        <f t="shared" si="58"/>
        <v>185.5</v>
      </c>
      <c r="L719" s="7">
        <f t="shared" si="59"/>
        <v>12.985000000000001</v>
      </c>
      <c r="M719" s="20">
        <f t="shared" si="60"/>
        <v>198.48999999999998</v>
      </c>
      <c r="N719" s="20">
        <f>SUM(G719+M719)</f>
        <v>1419.3700000000001</v>
      </c>
    </row>
    <row r="720" spans="1:14" ht="24" customHeight="1" x14ac:dyDescent="0.4">
      <c r="A720" s="9">
        <v>716</v>
      </c>
      <c r="B720" s="3">
        <v>6020000716</v>
      </c>
      <c r="C720" s="2" t="s">
        <v>1993</v>
      </c>
      <c r="D720" s="4" t="s">
        <v>1994</v>
      </c>
      <c r="E720" s="4" t="s">
        <v>1995</v>
      </c>
      <c r="F720" s="2" t="s">
        <v>3458</v>
      </c>
      <c r="G720" s="6">
        <v>89.89</v>
      </c>
      <c r="H720" s="6">
        <f t="shared" si="62"/>
        <v>-5.8806542056074704</v>
      </c>
      <c r="I720" s="139">
        <v>7</v>
      </c>
      <c r="J720" s="6">
        <v>3.5</v>
      </c>
      <c r="K720" s="7">
        <f t="shared" si="58"/>
        <v>24.5</v>
      </c>
      <c r="L720" s="7">
        <f t="shared" si="59"/>
        <v>1.7150000000000001</v>
      </c>
      <c r="M720" s="20">
        <f t="shared" si="60"/>
        <v>26.220000000000002</v>
      </c>
      <c r="N720" s="20">
        <f t="shared" si="61"/>
        <v>116.11</v>
      </c>
    </row>
    <row r="721" spans="1:14" ht="24" customHeight="1" x14ac:dyDescent="0.4">
      <c r="A721" s="9">
        <v>717</v>
      </c>
      <c r="B721" s="3">
        <v>6020000717</v>
      </c>
      <c r="C721" s="2" t="s">
        <v>1996</v>
      </c>
      <c r="D721" s="4" t="s">
        <v>1322</v>
      </c>
      <c r="E721" s="4" t="s">
        <v>1997</v>
      </c>
      <c r="F721" s="2" t="s">
        <v>3455</v>
      </c>
      <c r="G721" s="6">
        <v>29.96</v>
      </c>
      <c r="H721" s="6">
        <f t="shared" si="62"/>
        <v>-1.9600000000000009</v>
      </c>
      <c r="I721" s="139">
        <v>3</v>
      </c>
      <c r="J721" s="6">
        <v>3.5</v>
      </c>
      <c r="K721" s="7">
        <f t="shared" si="58"/>
        <v>10.5</v>
      </c>
      <c r="L721" s="7">
        <f t="shared" si="59"/>
        <v>0.7350000000000001</v>
      </c>
      <c r="M721" s="20">
        <f t="shared" si="60"/>
        <v>11.24</v>
      </c>
      <c r="N721" s="20">
        <f>SUM(G721+M721)</f>
        <v>41.2</v>
      </c>
    </row>
    <row r="722" spans="1:14" ht="24" customHeight="1" x14ac:dyDescent="0.4">
      <c r="A722" s="9">
        <v>718</v>
      </c>
      <c r="B722" s="3">
        <v>6020000718</v>
      </c>
      <c r="C722" s="2" t="s">
        <v>1998</v>
      </c>
      <c r="D722" s="4" t="s">
        <v>1999</v>
      </c>
      <c r="E722" s="4" t="s">
        <v>2000</v>
      </c>
      <c r="F722" s="2" t="s">
        <v>3449</v>
      </c>
      <c r="G722" s="6">
        <v>3246.92</v>
      </c>
      <c r="H722" s="6">
        <f t="shared" si="62"/>
        <v>-212.41532710280399</v>
      </c>
      <c r="I722" s="139">
        <v>120</v>
      </c>
      <c r="J722" s="6">
        <v>3.5</v>
      </c>
      <c r="K722" s="7">
        <f t="shared" si="58"/>
        <v>420</v>
      </c>
      <c r="L722" s="7">
        <f t="shared" si="59"/>
        <v>29.400000000000002</v>
      </c>
      <c r="M722" s="20">
        <f t="shared" si="60"/>
        <v>449.4</v>
      </c>
      <c r="N722" s="20">
        <f t="shared" si="61"/>
        <v>3696.32</v>
      </c>
    </row>
    <row r="723" spans="1:14" ht="24" customHeight="1" x14ac:dyDescent="0.4">
      <c r="A723" s="9">
        <v>719</v>
      </c>
      <c r="B723" s="3">
        <v>6020000719</v>
      </c>
      <c r="C723" s="2" t="s">
        <v>2001</v>
      </c>
      <c r="D723" s="4" t="s">
        <v>2002</v>
      </c>
      <c r="E723" s="4" t="s">
        <v>2003</v>
      </c>
      <c r="F723" s="2" t="s">
        <v>3452</v>
      </c>
      <c r="G723" s="6">
        <v>576.74</v>
      </c>
      <c r="H723" s="6">
        <f t="shared" si="62"/>
        <v>-37.730654205607493</v>
      </c>
      <c r="I723" s="139">
        <v>12</v>
      </c>
      <c r="J723" s="6">
        <v>3.5</v>
      </c>
      <c r="K723" s="7">
        <f t="shared" si="58"/>
        <v>42</v>
      </c>
      <c r="L723" s="7">
        <f t="shared" si="59"/>
        <v>2.9400000000000004</v>
      </c>
      <c r="M723" s="20">
        <f t="shared" si="60"/>
        <v>44.94</v>
      </c>
      <c r="N723" s="20">
        <f>SUM(G723+M723)</f>
        <v>621.68000000000006</v>
      </c>
    </row>
    <row r="724" spans="1:14" ht="24" customHeight="1" x14ac:dyDescent="0.4">
      <c r="A724" s="9">
        <v>720</v>
      </c>
      <c r="B724" s="3">
        <v>6020000720</v>
      </c>
      <c r="C724" s="2" t="s">
        <v>2004</v>
      </c>
      <c r="D724" s="4" t="s">
        <v>2005</v>
      </c>
      <c r="E724" s="4" t="s">
        <v>2003</v>
      </c>
      <c r="F724" s="2" t="s">
        <v>3449</v>
      </c>
      <c r="G724" s="6">
        <v>149.83000000000001</v>
      </c>
      <c r="H724" s="6">
        <f t="shared" si="62"/>
        <v>-9.8019626168224363</v>
      </c>
      <c r="I724" s="139">
        <v>7</v>
      </c>
      <c r="J724" s="6">
        <v>3.5</v>
      </c>
      <c r="K724" s="7">
        <f t="shared" si="58"/>
        <v>24.5</v>
      </c>
      <c r="L724" s="7">
        <f t="shared" si="59"/>
        <v>1.7150000000000001</v>
      </c>
      <c r="M724" s="20">
        <f t="shared" si="60"/>
        <v>26.220000000000002</v>
      </c>
      <c r="N724" s="20">
        <f t="shared" si="61"/>
        <v>176.05</v>
      </c>
    </row>
    <row r="725" spans="1:14" ht="24" customHeight="1" x14ac:dyDescent="0.4">
      <c r="A725" s="9">
        <v>721</v>
      </c>
      <c r="B725" s="3">
        <v>6020000721</v>
      </c>
      <c r="C725" s="2" t="s">
        <v>2006</v>
      </c>
      <c r="D725" s="4" t="s">
        <v>2007</v>
      </c>
      <c r="E725" s="4" t="s">
        <v>2008</v>
      </c>
      <c r="F725" s="2" t="s">
        <v>3455</v>
      </c>
      <c r="G725" s="6">
        <v>202.23</v>
      </c>
      <c r="H725" s="6">
        <f t="shared" si="62"/>
        <v>-13.22999999999999</v>
      </c>
      <c r="I725" s="139">
        <v>38</v>
      </c>
      <c r="J725" s="6">
        <v>3.5</v>
      </c>
      <c r="K725" s="7">
        <f t="shared" si="58"/>
        <v>133</v>
      </c>
      <c r="L725" s="7">
        <f t="shared" si="59"/>
        <v>9.31</v>
      </c>
      <c r="M725" s="20">
        <f t="shared" si="60"/>
        <v>142.31</v>
      </c>
      <c r="N725" s="20">
        <f>SUM(G725+M725)</f>
        <v>344.53999999999996</v>
      </c>
    </row>
    <row r="726" spans="1:14" ht="24" customHeight="1" x14ac:dyDescent="0.4">
      <c r="A726" s="9">
        <v>722</v>
      </c>
      <c r="B726" s="3">
        <v>6020000722</v>
      </c>
      <c r="C726" s="2" t="s">
        <v>2009</v>
      </c>
      <c r="D726" s="4" t="s">
        <v>2010</v>
      </c>
      <c r="E726" s="4" t="s">
        <v>2011</v>
      </c>
      <c r="F726" s="2" t="s">
        <v>18</v>
      </c>
      <c r="G726" s="6">
        <v>0</v>
      </c>
      <c r="H726" s="6">
        <f t="shared" si="62"/>
        <v>0</v>
      </c>
      <c r="I726" s="139">
        <v>6</v>
      </c>
      <c r="J726" s="6">
        <v>3.5</v>
      </c>
      <c r="K726" s="7">
        <f t="shared" si="58"/>
        <v>21</v>
      </c>
      <c r="L726" s="7">
        <f t="shared" si="59"/>
        <v>1.4700000000000002</v>
      </c>
      <c r="M726" s="20">
        <f t="shared" si="60"/>
        <v>22.47</v>
      </c>
      <c r="N726" s="20">
        <f t="shared" si="61"/>
        <v>22.47</v>
      </c>
    </row>
    <row r="727" spans="1:14" ht="24" customHeight="1" x14ac:dyDescent="0.4">
      <c r="A727" s="9">
        <v>723</v>
      </c>
      <c r="B727" s="3">
        <v>6020000723</v>
      </c>
      <c r="C727" s="2" t="s">
        <v>2012</v>
      </c>
      <c r="D727" s="4" t="s">
        <v>2013</v>
      </c>
      <c r="E727" s="4" t="s">
        <v>2014</v>
      </c>
      <c r="F727" s="2" t="s">
        <v>3449</v>
      </c>
      <c r="G727" s="6">
        <v>786.47</v>
      </c>
      <c r="H727" s="6">
        <f t="shared" si="62"/>
        <v>-51.451308411214995</v>
      </c>
      <c r="I727" s="139">
        <v>40</v>
      </c>
      <c r="J727" s="6">
        <v>3.5</v>
      </c>
      <c r="K727" s="7">
        <f t="shared" si="58"/>
        <v>140</v>
      </c>
      <c r="L727" s="7">
        <f t="shared" si="59"/>
        <v>9.8000000000000007</v>
      </c>
      <c r="M727" s="20">
        <f t="shared" si="60"/>
        <v>149.80000000000001</v>
      </c>
      <c r="N727" s="20">
        <f>SUM(G727+M727)</f>
        <v>936.27</v>
      </c>
    </row>
    <row r="728" spans="1:14" ht="24" customHeight="1" x14ac:dyDescent="0.4">
      <c r="A728" s="9">
        <v>724</v>
      </c>
      <c r="B728" s="3">
        <v>6020000724</v>
      </c>
      <c r="C728" s="2" t="s">
        <v>2015</v>
      </c>
      <c r="D728" s="4" t="s">
        <v>2005</v>
      </c>
      <c r="E728" s="4" t="s">
        <v>2016</v>
      </c>
      <c r="F728" s="2" t="s">
        <v>18</v>
      </c>
      <c r="G728" s="6">
        <v>0</v>
      </c>
      <c r="H728" s="6">
        <f t="shared" si="62"/>
        <v>0</v>
      </c>
      <c r="I728" s="139">
        <v>5</v>
      </c>
      <c r="J728" s="6">
        <v>3.5</v>
      </c>
      <c r="K728" s="7">
        <f t="shared" si="58"/>
        <v>17.5</v>
      </c>
      <c r="L728" s="7">
        <f t="shared" si="59"/>
        <v>1.2250000000000001</v>
      </c>
      <c r="M728" s="20">
        <f t="shared" si="60"/>
        <v>18.73</v>
      </c>
      <c r="N728" s="20">
        <f t="shared" si="61"/>
        <v>18.73</v>
      </c>
    </row>
    <row r="729" spans="1:14" ht="24" customHeight="1" x14ac:dyDescent="0.4">
      <c r="A729" s="9">
        <v>725</v>
      </c>
      <c r="B729" s="3">
        <v>6020000725</v>
      </c>
      <c r="C729" s="2" t="s">
        <v>2017</v>
      </c>
      <c r="D729" s="4" t="s">
        <v>2018</v>
      </c>
      <c r="E729" s="4" t="s">
        <v>2019</v>
      </c>
      <c r="F729" s="10" t="s">
        <v>18</v>
      </c>
      <c r="G729" s="6">
        <v>0</v>
      </c>
      <c r="H729" s="6">
        <f t="shared" si="62"/>
        <v>0</v>
      </c>
      <c r="I729" s="139">
        <v>22</v>
      </c>
      <c r="J729" s="6">
        <v>3.5</v>
      </c>
      <c r="K729" s="7">
        <f t="shared" si="58"/>
        <v>77</v>
      </c>
      <c r="L729" s="7">
        <f t="shared" si="59"/>
        <v>5.3900000000000006</v>
      </c>
      <c r="M729" s="20">
        <f t="shared" si="60"/>
        <v>82.39</v>
      </c>
      <c r="N729" s="20">
        <f>SUM(G729+M729)</f>
        <v>82.39</v>
      </c>
    </row>
    <row r="730" spans="1:14" ht="24" customHeight="1" x14ac:dyDescent="0.4">
      <c r="A730" s="9">
        <v>726</v>
      </c>
      <c r="B730" s="3">
        <v>6020000726</v>
      </c>
      <c r="C730" s="2" t="s">
        <v>2020</v>
      </c>
      <c r="D730" s="4" t="s">
        <v>2005</v>
      </c>
      <c r="E730" s="4" t="s">
        <v>2021</v>
      </c>
      <c r="F730" s="2" t="s">
        <v>18</v>
      </c>
      <c r="G730" s="6">
        <v>0</v>
      </c>
      <c r="H730" s="6">
        <f t="shared" si="62"/>
        <v>0</v>
      </c>
      <c r="I730" s="139">
        <v>2</v>
      </c>
      <c r="J730" s="6">
        <v>3.5</v>
      </c>
      <c r="K730" s="7">
        <f t="shared" si="58"/>
        <v>7</v>
      </c>
      <c r="L730" s="7">
        <f t="shared" si="59"/>
        <v>0.49000000000000005</v>
      </c>
      <c r="M730" s="20">
        <f t="shared" si="60"/>
        <v>7.49</v>
      </c>
      <c r="N730" s="20">
        <f t="shared" si="61"/>
        <v>7.49</v>
      </c>
    </row>
    <row r="731" spans="1:14" ht="24" customHeight="1" x14ac:dyDescent="0.4">
      <c r="A731" s="9">
        <v>727</v>
      </c>
      <c r="B731" s="3">
        <v>6020000727</v>
      </c>
      <c r="C731" s="2" t="s">
        <v>2022</v>
      </c>
      <c r="D731" s="4" t="s">
        <v>2023</v>
      </c>
      <c r="E731" s="4" t="s">
        <v>2024</v>
      </c>
      <c r="F731" s="10" t="s">
        <v>3465</v>
      </c>
      <c r="G731" s="6">
        <v>224.72</v>
      </c>
      <c r="H731" s="6">
        <f t="shared" si="62"/>
        <v>-14.701308411214939</v>
      </c>
      <c r="I731" s="139">
        <v>9</v>
      </c>
      <c r="J731" s="6">
        <v>3.5</v>
      </c>
      <c r="K731" s="7">
        <f t="shared" si="58"/>
        <v>31.5</v>
      </c>
      <c r="L731" s="7">
        <f t="shared" si="59"/>
        <v>2.2050000000000001</v>
      </c>
      <c r="M731" s="20">
        <f t="shared" si="60"/>
        <v>33.71</v>
      </c>
      <c r="N731" s="20">
        <f>SUM(G731+M731)</f>
        <v>258.43</v>
      </c>
    </row>
    <row r="732" spans="1:14" ht="24" customHeight="1" x14ac:dyDescent="0.4">
      <c r="A732" s="9">
        <v>728</v>
      </c>
      <c r="B732" s="3">
        <v>6020000728</v>
      </c>
      <c r="C732" s="2" t="s">
        <v>2025</v>
      </c>
      <c r="D732" s="4" t="s">
        <v>2026</v>
      </c>
      <c r="E732" s="4" t="s">
        <v>2027</v>
      </c>
      <c r="F732" s="10" t="s">
        <v>3449</v>
      </c>
      <c r="G732" s="6">
        <v>1434.35</v>
      </c>
      <c r="H732" s="6">
        <f t="shared" si="62"/>
        <v>-93.835981308411192</v>
      </c>
      <c r="I732" s="139">
        <v>30</v>
      </c>
      <c r="J732" s="6">
        <v>3.5</v>
      </c>
      <c r="K732" s="7">
        <f t="shared" si="58"/>
        <v>105</v>
      </c>
      <c r="L732" s="7">
        <f t="shared" si="59"/>
        <v>7.3500000000000005</v>
      </c>
      <c r="M732" s="20">
        <f t="shared" si="60"/>
        <v>112.35</v>
      </c>
      <c r="N732" s="20">
        <f t="shared" si="61"/>
        <v>1546.6999999999998</v>
      </c>
    </row>
    <row r="733" spans="1:14" ht="24" customHeight="1" x14ac:dyDescent="0.4">
      <c r="A733" s="9">
        <v>729</v>
      </c>
      <c r="B733" s="3">
        <v>6020000729</v>
      </c>
      <c r="C733" s="2" t="s">
        <v>2028</v>
      </c>
      <c r="D733" s="4" t="s">
        <v>2029</v>
      </c>
      <c r="E733" s="4" t="s">
        <v>2030</v>
      </c>
      <c r="F733" s="10" t="s">
        <v>3449</v>
      </c>
      <c r="G733" s="6">
        <v>1041.1300000000001</v>
      </c>
      <c r="H733" s="6">
        <f t="shared" si="62"/>
        <v>-68.111308411214964</v>
      </c>
      <c r="I733" s="139">
        <v>20</v>
      </c>
      <c r="J733" s="6">
        <v>3.5</v>
      </c>
      <c r="K733" s="7">
        <f t="shared" si="58"/>
        <v>70</v>
      </c>
      <c r="L733" s="7">
        <f t="shared" si="59"/>
        <v>4.9000000000000004</v>
      </c>
      <c r="M733" s="20">
        <f t="shared" si="60"/>
        <v>74.900000000000006</v>
      </c>
      <c r="N733" s="20">
        <f>SUM(G733+M733)</f>
        <v>1116.0300000000002</v>
      </c>
    </row>
    <row r="734" spans="1:14" ht="24" customHeight="1" x14ac:dyDescent="0.4">
      <c r="A734" s="9">
        <v>730</v>
      </c>
      <c r="B734" s="3">
        <v>6020000730</v>
      </c>
      <c r="C734" s="2" t="s">
        <v>2031</v>
      </c>
      <c r="D734" s="4" t="s">
        <v>2029</v>
      </c>
      <c r="E734" s="4" t="s">
        <v>2032</v>
      </c>
      <c r="F734" s="10" t="s">
        <v>3449</v>
      </c>
      <c r="G734" s="6">
        <v>86.15</v>
      </c>
      <c r="H734" s="6">
        <f t="shared" si="62"/>
        <v>-5.6359813084112176</v>
      </c>
      <c r="I734" s="139">
        <v>4</v>
      </c>
      <c r="J734" s="6">
        <v>3.5</v>
      </c>
      <c r="K734" s="7">
        <f t="shared" si="58"/>
        <v>14</v>
      </c>
      <c r="L734" s="7">
        <f t="shared" si="59"/>
        <v>0.98000000000000009</v>
      </c>
      <c r="M734" s="20">
        <f t="shared" si="60"/>
        <v>14.98</v>
      </c>
      <c r="N734" s="20">
        <f t="shared" si="61"/>
        <v>101.13000000000001</v>
      </c>
    </row>
    <row r="735" spans="1:14" ht="24" customHeight="1" x14ac:dyDescent="0.4">
      <c r="A735" s="9">
        <v>731</v>
      </c>
      <c r="B735" s="3">
        <v>6020000731</v>
      </c>
      <c r="C735" s="2" t="s">
        <v>2033</v>
      </c>
      <c r="D735" s="4" t="s">
        <v>2029</v>
      </c>
      <c r="E735" s="4" t="s">
        <v>2034</v>
      </c>
      <c r="F735" s="10" t="s">
        <v>3449</v>
      </c>
      <c r="G735" s="6">
        <v>89.9</v>
      </c>
      <c r="H735" s="6">
        <f t="shared" si="62"/>
        <v>-5.8813084112149596</v>
      </c>
      <c r="I735" s="139">
        <v>3</v>
      </c>
      <c r="J735" s="6">
        <v>3.5</v>
      </c>
      <c r="K735" s="7">
        <f t="shared" si="58"/>
        <v>10.5</v>
      </c>
      <c r="L735" s="7">
        <f t="shared" si="59"/>
        <v>0.7350000000000001</v>
      </c>
      <c r="M735" s="20">
        <f t="shared" si="60"/>
        <v>11.24</v>
      </c>
      <c r="N735" s="20">
        <f>SUM(G735+M735)</f>
        <v>101.14</v>
      </c>
    </row>
    <row r="736" spans="1:14" ht="24" customHeight="1" x14ac:dyDescent="0.4">
      <c r="A736" s="9">
        <v>732</v>
      </c>
      <c r="B736" s="3">
        <v>6020000732</v>
      </c>
      <c r="C736" s="2" t="s">
        <v>2035</v>
      </c>
      <c r="D736" s="4" t="s">
        <v>2036</v>
      </c>
      <c r="E736" s="4" t="s">
        <v>2037</v>
      </c>
      <c r="F736" s="2" t="s">
        <v>18</v>
      </c>
      <c r="G736" s="6">
        <v>0</v>
      </c>
      <c r="H736" s="6">
        <f t="shared" si="62"/>
        <v>0</v>
      </c>
      <c r="I736" s="139">
        <v>13</v>
      </c>
      <c r="J736" s="6">
        <v>3.5</v>
      </c>
      <c r="K736" s="7">
        <f t="shared" si="58"/>
        <v>45.5</v>
      </c>
      <c r="L736" s="7">
        <f t="shared" si="59"/>
        <v>3.1850000000000005</v>
      </c>
      <c r="M736" s="20">
        <f t="shared" si="60"/>
        <v>48.69</v>
      </c>
      <c r="N736" s="20">
        <f t="shared" si="61"/>
        <v>48.69</v>
      </c>
    </row>
    <row r="737" spans="1:14" ht="24" customHeight="1" x14ac:dyDescent="0.4">
      <c r="A737" s="9">
        <v>733</v>
      </c>
      <c r="B737" s="3">
        <v>6020000733</v>
      </c>
      <c r="C737" s="2" t="s">
        <v>2038</v>
      </c>
      <c r="D737" s="4" t="s">
        <v>2039</v>
      </c>
      <c r="E737" s="4" t="s">
        <v>2040</v>
      </c>
      <c r="F737" s="2" t="s">
        <v>3455</v>
      </c>
      <c r="G737" s="6">
        <v>3.75</v>
      </c>
      <c r="H737" s="6">
        <f t="shared" si="62"/>
        <v>-0.24532710280373848</v>
      </c>
      <c r="I737" s="139">
        <v>0</v>
      </c>
      <c r="J737" s="6">
        <v>3.5</v>
      </c>
      <c r="K737" s="7">
        <f t="shared" si="58"/>
        <v>0</v>
      </c>
      <c r="L737" s="7">
        <f t="shared" si="59"/>
        <v>0</v>
      </c>
      <c r="M737" s="20">
        <f t="shared" si="60"/>
        <v>0</v>
      </c>
      <c r="N737" s="20">
        <f>SUM(G737+M737)</f>
        <v>3.75</v>
      </c>
    </row>
    <row r="738" spans="1:14" ht="24" customHeight="1" x14ac:dyDescent="0.4">
      <c r="A738" s="9">
        <v>734</v>
      </c>
      <c r="B738" s="3">
        <v>6020000734</v>
      </c>
      <c r="C738" s="2" t="s">
        <v>2041</v>
      </c>
      <c r="D738" s="4" t="s">
        <v>2042</v>
      </c>
      <c r="E738" s="4" t="s">
        <v>2043</v>
      </c>
      <c r="F738" s="2" t="s">
        <v>3449</v>
      </c>
      <c r="G738" s="6">
        <v>1280.8</v>
      </c>
      <c r="H738" s="6">
        <f t="shared" si="62"/>
        <v>-83.790654205607325</v>
      </c>
      <c r="I738" s="139">
        <v>51</v>
      </c>
      <c r="J738" s="6">
        <v>3.5</v>
      </c>
      <c r="K738" s="7">
        <f t="shared" si="58"/>
        <v>178.5</v>
      </c>
      <c r="L738" s="7">
        <f t="shared" si="59"/>
        <v>12.495000000000001</v>
      </c>
      <c r="M738" s="20">
        <f t="shared" si="60"/>
        <v>191</v>
      </c>
      <c r="N738" s="20">
        <f t="shared" si="61"/>
        <v>1471.8</v>
      </c>
    </row>
    <row r="739" spans="1:14" ht="24" customHeight="1" x14ac:dyDescent="0.4">
      <c r="A739" s="9">
        <v>735</v>
      </c>
      <c r="B739" s="3">
        <v>6020000735</v>
      </c>
      <c r="C739" s="2" t="s">
        <v>2044</v>
      </c>
      <c r="D739" s="4" t="s">
        <v>2045</v>
      </c>
      <c r="E739" s="4" t="s">
        <v>2043</v>
      </c>
      <c r="F739" s="2" t="s">
        <v>3449</v>
      </c>
      <c r="G739" s="6">
        <v>1078.5899999999999</v>
      </c>
      <c r="H739" s="6">
        <f t="shared" si="62"/>
        <v>-70.561962616822484</v>
      </c>
      <c r="I739" s="139">
        <v>24</v>
      </c>
      <c r="J739" s="6">
        <v>3.5</v>
      </c>
      <c r="K739" s="7">
        <f t="shared" si="58"/>
        <v>84</v>
      </c>
      <c r="L739" s="7">
        <f t="shared" si="59"/>
        <v>5.8800000000000008</v>
      </c>
      <c r="M739" s="20">
        <f t="shared" si="60"/>
        <v>89.88</v>
      </c>
      <c r="N739" s="20">
        <f>SUM(G739+M739)</f>
        <v>1168.4699999999998</v>
      </c>
    </row>
    <row r="740" spans="1:14" ht="24" customHeight="1" x14ac:dyDescent="0.4">
      <c r="A740" s="9">
        <v>736</v>
      </c>
      <c r="B740" s="3">
        <v>6020000736</v>
      </c>
      <c r="C740" s="2" t="s">
        <v>2046</v>
      </c>
      <c r="D740" s="4" t="s">
        <v>84</v>
      </c>
      <c r="E740" s="4" t="s">
        <v>2047</v>
      </c>
      <c r="F740" s="2" t="s">
        <v>3449</v>
      </c>
      <c r="G740" s="6">
        <v>940.01</v>
      </c>
      <c r="H740" s="6">
        <f t="shared" si="62"/>
        <v>-61.49598130841116</v>
      </c>
      <c r="I740" s="139">
        <v>31</v>
      </c>
      <c r="J740" s="6">
        <v>3.5</v>
      </c>
      <c r="K740" s="7">
        <f t="shared" si="58"/>
        <v>108.5</v>
      </c>
      <c r="L740" s="7">
        <f t="shared" si="59"/>
        <v>7.5950000000000006</v>
      </c>
      <c r="M740" s="20">
        <f t="shared" si="60"/>
        <v>116.10000000000001</v>
      </c>
      <c r="N740" s="20">
        <f t="shared" si="61"/>
        <v>1056.1099999999999</v>
      </c>
    </row>
    <row r="741" spans="1:14" ht="24" customHeight="1" x14ac:dyDescent="0.4">
      <c r="A741" s="9">
        <v>737</v>
      </c>
      <c r="B741" s="3">
        <v>6020000737</v>
      </c>
      <c r="C741" s="2" t="s">
        <v>2048</v>
      </c>
      <c r="D741" s="4" t="s">
        <v>2049</v>
      </c>
      <c r="E741" s="4" t="s">
        <v>2050</v>
      </c>
      <c r="F741" s="2" t="s">
        <v>3449</v>
      </c>
      <c r="G741" s="6">
        <v>1737.69</v>
      </c>
      <c r="H741" s="6">
        <f t="shared" si="62"/>
        <v>-113.68065420560742</v>
      </c>
      <c r="I741" s="139">
        <v>81</v>
      </c>
      <c r="J741" s="6">
        <v>3.5</v>
      </c>
      <c r="K741" s="7">
        <f t="shared" si="58"/>
        <v>283.5</v>
      </c>
      <c r="L741" s="7">
        <f t="shared" si="59"/>
        <v>19.845000000000002</v>
      </c>
      <c r="M741" s="20">
        <f t="shared" si="60"/>
        <v>303.34999999999997</v>
      </c>
      <c r="N741" s="20">
        <f>SUM(G741+M741)</f>
        <v>2041.04</v>
      </c>
    </row>
    <row r="742" spans="1:14" ht="24" customHeight="1" x14ac:dyDescent="0.4">
      <c r="A742" s="9">
        <v>738</v>
      </c>
      <c r="B742" s="3">
        <v>6020000738</v>
      </c>
      <c r="C742" s="2" t="s">
        <v>2051</v>
      </c>
      <c r="D742" s="4" t="s">
        <v>2049</v>
      </c>
      <c r="E742" s="4" t="s">
        <v>2052</v>
      </c>
      <c r="F742" s="2" t="s">
        <v>3455</v>
      </c>
      <c r="G742" s="6">
        <v>3.75</v>
      </c>
      <c r="H742" s="6">
        <f t="shared" si="62"/>
        <v>-0.24532710280373848</v>
      </c>
      <c r="I742" s="139">
        <v>0</v>
      </c>
      <c r="J742" s="6">
        <v>3.5</v>
      </c>
      <c r="K742" s="7">
        <f t="shared" si="58"/>
        <v>0</v>
      </c>
      <c r="L742" s="7">
        <f t="shared" si="59"/>
        <v>0</v>
      </c>
      <c r="M742" s="20">
        <f t="shared" si="60"/>
        <v>0</v>
      </c>
      <c r="N742" s="20">
        <f t="shared" si="61"/>
        <v>3.75</v>
      </c>
    </row>
    <row r="743" spans="1:14" ht="24" customHeight="1" x14ac:dyDescent="0.4">
      <c r="A743" s="9">
        <v>739</v>
      </c>
      <c r="B743" s="3">
        <v>6020000739</v>
      </c>
      <c r="C743" s="2" t="s">
        <v>2053</v>
      </c>
      <c r="D743" s="4" t="s">
        <v>2054</v>
      </c>
      <c r="E743" s="4" t="s">
        <v>2055</v>
      </c>
      <c r="F743" s="2" t="s">
        <v>3474</v>
      </c>
      <c r="G743" s="6">
        <v>22.49</v>
      </c>
      <c r="H743" s="6">
        <f t="shared" si="62"/>
        <v>-1.4713084112149524</v>
      </c>
      <c r="I743" s="139">
        <v>1</v>
      </c>
      <c r="J743" s="6">
        <v>3.5</v>
      </c>
      <c r="K743" s="7">
        <f t="shared" si="58"/>
        <v>3.5</v>
      </c>
      <c r="L743" s="7">
        <f t="shared" si="59"/>
        <v>0.24500000000000002</v>
      </c>
      <c r="M743" s="20">
        <f t="shared" si="60"/>
        <v>3.75</v>
      </c>
      <c r="N743" s="20">
        <f>SUM(G743+M743)</f>
        <v>26.24</v>
      </c>
    </row>
    <row r="744" spans="1:14" ht="24" customHeight="1" x14ac:dyDescent="0.4">
      <c r="A744" s="9">
        <v>740</v>
      </c>
      <c r="B744" s="3">
        <v>6020000740</v>
      </c>
      <c r="C744" s="2" t="s">
        <v>2056</v>
      </c>
      <c r="D744" s="4" t="s">
        <v>2057</v>
      </c>
      <c r="E744" s="4" t="s">
        <v>2058</v>
      </c>
      <c r="F744" s="2" t="s">
        <v>3449</v>
      </c>
      <c r="G744" s="6">
        <v>408.22</v>
      </c>
      <c r="H744" s="6">
        <f t="shared" si="62"/>
        <v>-26.705981308411253</v>
      </c>
      <c r="I744" s="139">
        <v>25</v>
      </c>
      <c r="J744" s="6">
        <v>3.5</v>
      </c>
      <c r="K744" s="7">
        <f t="shared" si="58"/>
        <v>87.5</v>
      </c>
      <c r="L744" s="7">
        <f t="shared" si="59"/>
        <v>6.1250000000000009</v>
      </c>
      <c r="M744" s="20">
        <f t="shared" si="60"/>
        <v>93.63000000000001</v>
      </c>
      <c r="N744" s="20">
        <f t="shared" si="61"/>
        <v>501.85</v>
      </c>
    </row>
    <row r="745" spans="1:14" ht="24" customHeight="1" x14ac:dyDescent="0.4">
      <c r="A745" s="9">
        <v>741</v>
      </c>
      <c r="B745" s="3">
        <v>6020000741</v>
      </c>
      <c r="C745" s="2" t="s">
        <v>2059</v>
      </c>
      <c r="D745" s="4" t="s">
        <v>2057</v>
      </c>
      <c r="E745" s="4" t="s">
        <v>2060</v>
      </c>
      <c r="F745" s="2" t="s">
        <v>3449</v>
      </c>
      <c r="G745" s="6">
        <v>280.89999999999998</v>
      </c>
      <c r="H745" s="6">
        <f t="shared" si="62"/>
        <v>-18.376635514018687</v>
      </c>
      <c r="I745" s="139">
        <v>15</v>
      </c>
      <c r="J745" s="6">
        <v>3.5</v>
      </c>
      <c r="K745" s="7">
        <f t="shared" si="58"/>
        <v>52.5</v>
      </c>
      <c r="L745" s="7">
        <f t="shared" si="59"/>
        <v>3.6750000000000003</v>
      </c>
      <c r="M745" s="20">
        <f t="shared" si="60"/>
        <v>56.18</v>
      </c>
      <c r="N745" s="20">
        <f>SUM(G745+M745)</f>
        <v>337.08</v>
      </c>
    </row>
    <row r="746" spans="1:14" ht="24" customHeight="1" x14ac:dyDescent="0.4">
      <c r="A746" s="9">
        <v>742</v>
      </c>
      <c r="B746" s="3">
        <v>6020000742</v>
      </c>
      <c r="C746" s="2" t="s">
        <v>2061</v>
      </c>
      <c r="D746" s="4" t="s">
        <v>2062</v>
      </c>
      <c r="E746" s="4" t="s">
        <v>2063</v>
      </c>
      <c r="F746" s="2" t="s">
        <v>3449</v>
      </c>
      <c r="G746" s="6">
        <v>569.25</v>
      </c>
      <c r="H746" s="6">
        <f t="shared" si="62"/>
        <v>-37.240654205607484</v>
      </c>
      <c r="I746" s="139">
        <v>29</v>
      </c>
      <c r="J746" s="6">
        <v>3.5</v>
      </c>
      <c r="K746" s="7">
        <f t="shared" si="58"/>
        <v>101.5</v>
      </c>
      <c r="L746" s="7">
        <f t="shared" si="59"/>
        <v>7.1050000000000004</v>
      </c>
      <c r="M746" s="20">
        <f t="shared" si="60"/>
        <v>108.61</v>
      </c>
      <c r="N746" s="20">
        <f t="shared" si="61"/>
        <v>677.86</v>
      </c>
    </row>
    <row r="747" spans="1:14" ht="24" customHeight="1" x14ac:dyDescent="0.4">
      <c r="A747" s="9">
        <v>743</v>
      </c>
      <c r="B747" s="3">
        <v>6020000743</v>
      </c>
      <c r="C747" s="2" t="s">
        <v>2064</v>
      </c>
      <c r="D747" s="4" t="s">
        <v>2062</v>
      </c>
      <c r="E747" s="4" t="s">
        <v>2065</v>
      </c>
      <c r="F747" s="2" t="s">
        <v>3449</v>
      </c>
      <c r="G747" s="6">
        <v>292.12</v>
      </c>
      <c r="H747" s="6">
        <f t="shared" si="62"/>
        <v>-19.110654205607489</v>
      </c>
      <c r="I747" s="139">
        <v>10</v>
      </c>
      <c r="J747" s="6">
        <v>3.5</v>
      </c>
      <c r="K747" s="7">
        <f t="shared" si="58"/>
        <v>35</v>
      </c>
      <c r="L747" s="7">
        <f t="shared" si="59"/>
        <v>2.4500000000000002</v>
      </c>
      <c r="M747" s="20">
        <f t="shared" si="60"/>
        <v>37.450000000000003</v>
      </c>
      <c r="N747" s="20">
        <f>SUM(G747+M747)</f>
        <v>329.57</v>
      </c>
    </row>
    <row r="748" spans="1:14" ht="24" customHeight="1" x14ac:dyDescent="0.4">
      <c r="A748" s="9">
        <v>744</v>
      </c>
      <c r="B748" s="3">
        <v>6020000744</v>
      </c>
      <c r="C748" s="2" t="s">
        <v>2066</v>
      </c>
      <c r="D748" s="4" t="s">
        <v>2067</v>
      </c>
      <c r="E748" s="4" t="s">
        <v>2068</v>
      </c>
      <c r="F748" s="2" t="s">
        <v>18</v>
      </c>
      <c r="G748" s="6">
        <v>0</v>
      </c>
      <c r="H748" s="6">
        <f t="shared" si="62"/>
        <v>0</v>
      </c>
      <c r="I748" s="139">
        <v>71</v>
      </c>
      <c r="J748" s="6">
        <v>3.5</v>
      </c>
      <c r="K748" s="7">
        <f t="shared" si="58"/>
        <v>248.5</v>
      </c>
      <c r="L748" s="7">
        <f t="shared" si="59"/>
        <v>17.395000000000003</v>
      </c>
      <c r="M748" s="20">
        <f t="shared" si="60"/>
        <v>265.89999999999998</v>
      </c>
      <c r="N748" s="20">
        <f t="shared" si="61"/>
        <v>265.89999999999998</v>
      </c>
    </row>
    <row r="749" spans="1:14" ht="24" customHeight="1" x14ac:dyDescent="0.4">
      <c r="A749" s="9">
        <v>745</v>
      </c>
      <c r="B749" s="3">
        <v>6020000745</v>
      </c>
      <c r="C749" s="2" t="s">
        <v>2069</v>
      </c>
      <c r="D749" s="4" t="s">
        <v>2070</v>
      </c>
      <c r="E749" s="4" t="s">
        <v>2071</v>
      </c>
      <c r="F749" s="2" t="s">
        <v>18</v>
      </c>
      <c r="G749" s="6">
        <v>0</v>
      </c>
      <c r="H749" s="6">
        <f t="shared" si="62"/>
        <v>0</v>
      </c>
      <c r="I749" s="139">
        <v>13</v>
      </c>
      <c r="J749" s="6">
        <v>3.5</v>
      </c>
      <c r="K749" s="7">
        <f t="shared" si="58"/>
        <v>45.5</v>
      </c>
      <c r="L749" s="7">
        <f t="shared" si="59"/>
        <v>3.1850000000000005</v>
      </c>
      <c r="M749" s="20">
        <f t="shared" si="60"/>
        <v>48.69</v>
      </c>
      <c r="N749" s="20">
        <f>SUM(G749+M749)</f>
        <v>48.69</v>
      </c>
    </row>
    <row r="750" spans="1:14" ht="24" customHeight="1" x14ac:dyDescent="0.4">
      <c r="A750" s="9">
        <v>746</v>
      </c>
      <c r="B750" s="3">
        <v>6020000746</v>
      </c>
      <c r="C750" s="2" t="s">
        <v>2072</v>
      </c>
      <c r="D750" s="4" t="s">
        <v>2073</v>
      </c>
      <c r="E750" s="4" t="s">
        <v>2074</v>
      </c>
      <c r="F750" s="2" t="s">
        <v>18</v>
      </c>
      <c r="G750" s="6">
        <v>0</v>
      </c>
      <c r="H750" s="6">
        <f t="shared" si="62"/>
        <v>0</v>
      </c>
      <c r="I750" s="139">
        <v>14</v>
      </c>
      <c r="J750" s="6">
        <v>3.5</v>
      </c>
      <c r="K750" s="7">
        <f t="shared" si="58"/>
        <v>49</v>
      </c>
      <c r="L750" s="7">
        <f t="shared" si="59"/>
        <v>3.43</v>
      </c>
      <c r="M750" s="20">
        <f t="shared" si="60"/>
        <v>52.43</v>
      </c>
      <c r="N750" s="20">
        <f t="shared" si="61"/>
        <v>52.43</v>
      </c>
    </row>
    <row r="751" spans="1:14" ht="24" customHeight="1" x14ac:dyDescent="0.4">
      <c r="A751" s="9">
        <v>747</v>
      </c>
      <c r="B751" s="3">
        <v>6020000747</v>
      </c>
      <c r="C751" s="2" t="s">
        <v>2075</v>
      </c>
      <c r="D751" s="4" t="s">
        <v>2076</v>
      </c>
      <c r="E751" s="4" t="s">
        <v>2077</v>
      </c>
      <c r="F751" s="2" t="s">
        <v>3458</v>
      </c>
      <c r="G751" s="6">
        <v>7.5</v>
      </c>
      <c r="H751" s="6">
        <f t="shared" si="62"/>
        <v>-0.49065420560747697</v>
      </c>
      <c r="I751" s="139">
        <v>5</v>
      </c>
      <c r="J751" s="6">
        <v>3.5</v>
      </c>
      <c r="K751" s="7">
        <f t="shared" si="58"/>
        <v>17.5</v>
      </c>
      <c r="L751" s="7">
        <f t="shared" si="59"/>
        <v>1.2250000000000001</v>
      </c>
      <c r="M751" s="20">
        <f t="shared" si="60"/>
        <v>18.73</v>
      </c>
      <c r="N751" s="20">
        <f>SUM(G751+M751)</f>
        <v>26.23</v>
      </c>
    </row>
    <row r="752" spans="1:14" ht="24" customHeight="1" x14ac:dyDescent="0.4">
      <c r="A752" s="9">
        <v>748</v>
      </c>
      <c r="B752" s="3">
        <v>6020000748</v>
      </c>
      <c r="C752" s="2" t="s">
        <v>2078</v>
      </c>
      <c r="D752" s="4" t="s">
        <v>2079</v>
      </c>
      <c r="E752" s="4" t="s">
        <v>2080</v>
      </c>
      <c r="F752" s="2" t="s">
        <v>18</v>
      </c>
      <c r="G752" s="6">
        <v>0</v>
      </c>
      <c r="H752" s="6">
        <f t="shared" si="62"/>
        <v>0</v>
      </c>
      <c r="I752" s="139">
        <v>51</v>
      </c>
      <c r="J752" s="6">
        <v>3.5</v>
      </c>
      <c r="K752" s="7">
        <f t="shared" si="58"/>
        <v>178.5</v>
      </c>
      <c r="L752" s="7">
        <f t="shared" si="59"/>
        <v>12.495000000000001</v>
      </c>
      <c r="M752" s="20">
        <f t="shared" si="60"/>
        <v>191</v>
      </c>
      <c r="N752" s="20">
        <f t="shared" si="61"/>
        <v>191</v>
      </c>
    </row>
    <row r="753" spans="1:14" ht="24" customHeight="1" x14ac:dyDescent="0.4">
      <c r="A753" s="9">
        <v>749</v>
      </c>
      <c r="B753" s="3">
        <v>6020000749</v>
      </c>
      <c r="C753" s="2" t="s">
        <v>2081</v>
      </c>
      <c r="D753" s="4" t="s">
        <v>2082</v>
      </c>
      <c r="E753" s="4" t="s">
        <v>2083</v>
      </c>
      <c r="F753" s="10" t="s">
        <v>3449</v>
      </c>
      <c r="G753" s="6">
        <v>823.93</v>
      </c>
      <c r="H753" s="6">
        <f t="shared" si="62"/>
        <v>-53.901962616822402</v>
      </c>
      <c r="I753" s="139">
        <v>30</v>
      </c>
      <c r="J753" s="6">
        <v>3.5</v>
      </c>
      <c r="K753" s="7">
        <f t="shared" si="58"/>
        <v>105</v>
      </c>
      <c r="L753" s="7">
        <f t="shared" si="59"/>
        <v>7.3500000000000005</v>
      </c>
      <c r="M753" s="20">
        <f t="shared" si="60"/>
        <v>112.35</v>
      </c>
      <c r="N753" s="20">
        <f>SUM(G753+M753)</f>
        <v>936.28</v>
      </c>
    </row>
    <row r="754" spans="1:14" ht="24" customHeight="1" x14ac:dyDescent="0.4">
      <c r="A754" s="9">
        <v>750</v>
      </c>
      <c r="B754" s="3">
        <v>6020000750</v>
      </c>
      <c r="C754" s="2" t="s">
        <v>2084</v>
      </c>
      <c r="D754" s="4" t="s">
        <v>2085</v>
      </c>
      <c r="E754" s="4" t="s">
        <v>2086</v>
      </c>
      <c r="F754" s="2" t="s">
        <v>3449</v>
      </c>
      <c r="G754" s="6">
        <v>408.23</v>
      </c>
      <c r="H754" s="6">
        <f t="shared" si="62"/>
        <v>-26.706635514018728</v>
      </c>
      <c r="I754" s="139">
        <v>16</v>
      </c>
      <c r="J754" s="6">
        <v>3.5</v>
      </c>
      <c r="K754" s="7">
        <f t="shared" si="58"/>
        <v>56</v>
      </c>
      <c r="L754" s="7">
        <f t="shared" si="59"/>
        <v>3.9200000000000004</v>
      </c>
      <c r="M754" s="20">
        <f t="shared" si="60"/>
        <v>59.92</v>
      </c>
      <c r="N754" s="20">
        <f t="shared" si="61"/>
        <v>468.15000000000003</v>
      </c>
    </row>
    <row r="755" spans="1:14" ht="24" customHeight="1" x14ac:dyDescent="0.4">
      <c r="A755" s="9">
        <v>751</v>
      </c>
      <c r="B755" s="3">
        <v>6020000751</v>
      </c>
      <c r="C755" s="2" t="s">
        <v>2087</v>
      </c>
      <c r="D755" s="4" t="s">
        <v>2088</v>
      </c>
      <c r="E755" s="4" t="s">
        <v>2089</v>
      </c>
      <c r="F755" s="2" t="s">
        <v>3449</v>
      </c>
      <c r="G755" s="6">
        <v>1160.97</v>
      </c>
      <c r="H755" s="6">
        <f t="shared" si="62"/>
        <v>-75.951308411214995</v>
      </c>
      <c r="I755" s="139">
        <v>34</v>
      </c>
      <c r="J755" s="6">
        <v>3.5</v>
      </c>
      <c r="K755" s="7">
        <f t="shared" si="58"/>
        <v>119</v>
      </c>
      <c r="L755" s="7">
        <f t="shared" si="59"/>
        <v>8.33</v>
      </c>
      <c r="M755" s="20">
        <f t="shared" si="60"/>
        <v>127.33</v>
      </c>
      <c r="N755" s="20">
        <f>SUM(G755+M755)</f>
        <v>1288.3</v>
      </c>
    </row>
    <row r="756" spans="1:14" ht="24" customHeight="1" x14ac:dyDescent="0.4">
      <c r="A756" s="9">
        <v>752</v>
      </c>
      <c r="B756" s="3">
        <v>6020000752</v>
      </c>
      <c r="C756" s="2" t="s">
        <v>2090</v>
      </c>
      <c r="D756" s="4" t="s">
        <v>2091</v>
      </c>
      <c r="E756" s="4" t="s">
        <v>2092</v>
      </c>
      <c r="F756" s="2" t="s">
        <v>3470</v>
      </c>
      <c r="G756" s="6">
        <v>213.47</v>
      </c>
      <c r="H756" s="6">
        <f t="shared" si="62"/>
        <v>-13.965327102803741</v>
      </c>
      <c r="I756" s="139">
        <v>8</v>
      </c>
      <c r="J756" s="6">
        <v>3.5</v>
      </c>
      <c r="K756" s="7">
        <f t="shared" si="58"/>
        <v>28</v>
      </c>
      <c r="L756" s="7">
        <f t="shared" si="59"/>
        <v>1.9600000000000002</v>
      </c>
      <c r="M756" s="20">
        <f t="shared" si="60"/>
        <v>29.96</v>
      </c>
      <c r="N756" s="20">
        <f t="shared" si="61"/>
        <v>243.43</v>
      </c>
    </row>
    <row r="757" spans="1:14" ht="24" customHeight="1" x14ac:dyDescent="0.4">
      <c r="A757" s="9">
        <v>753</v>
      </c>
      <c r="B757" s="3">
        <v>6020000753</v>
      </c>
      <c r="C757" s="2" t="s">
        <v>2093</v>
      </c>
      <c r="D757" s="4" t="s">
        <v>2094</v>
      </c>
      <c r="E757" s="4" t="s">
        <v>2095</v>
      </c>
      <c r="F757" s="2" t="s">
        <v>3449</v>
      </c>
      <c r="G757" s="6">
        <v>348.31</v>
      </c>
      <c r="H757" s="6">
        <f t="shared" si="62"/>
        <v>-22.786635514018712</v>
      </c>
      <c r="I757" s="139">
        <v>9</v>
      </c>
      <c r="J757" s="6">
        <v>3.5</v>
      </c>
      <c r="K757" s="7">
        <f t="shared" si="58"/>
        <v>31.5</v>
      </c>
      <c r="L757" s="7">
        <f t="shared" si="59"/>
        <v>2.2050000000000001</v>
      </c>
      <c r="M757" s="20">
        <f t="shared" si="60"/>
        <v>33.71</v>
      </c>
      <c r="N757" s="20">
        <f>SUM(G757+M757)</f>
        <v>382.02</v>
      </c>
    </row>
    <row r="758" spans="1:14" ht="24" customHeight="1" x14ac:dyDescent="0.4">
      <c r="A758" s="9">
        <v>754</v>
      </c>
      <c r="B758" s="3">
        <v>6020000754</v>
      </c>
      <c r="C758" s="137" t="s">
        <v>2096</v>
      </c>
      <c r="D758" s="4" t="s">
        <v>84</v>
      </c>
      <c r="E758" s="4" t="s">
        <v>2097</v>
      </c>
      <c r="F758" s="2" t="s">
        <v>3449</v>
      </c>
      <c r="G758" s="6">
        <v>292.13</v>
      </c>
      <c r="H758" s="6">
        <f t="shared" si="62"/>
        <v>-19.111308411214964</v>
      </c>
      <c r="I758" s="139">
        <v>9</v>
      </c>
      <c r="J758" s="6">
        <v>3.5</v>
      </c>
      <c r="K758" s="7">
        <f t="shared" si="58"/>
        <v>31.5</v>
      </c>
      <c r="L758" s="7">
        <f t="shared" si="59"/>
        <v>2.2050000000000001</v>
      </c>
      <c r="M758" s="20">
        <f t="shared" si="60"/>
        <v>33.71</v>
      </c>
      <c r="N758" s="20">
        <f t="shared" si="61"/>
        <v>325.83999999999997</v>
      </c>
    </row>
    <row r="759" spans="1:14" ht="24" customHeight="1" x14ac:dyDescent="0.4">
      <c r="A759" s="9">
        <v>755</v>
      </c>
      <c r="B759" s="3">
        <v>6020000755</v>
      </c>
      <c r="C759" s="2" t="s">
        <v>2098</v>
      </c>
      <c r="D759" s="4" t="s">
        <v>2099</v>
      </c>
      <c r="E759" s="4" t="s">
        <v>2100</v>
      </c>
      <c r="F759" s="2" t="s">
        <v>3449</v>
      </c>
      <c r="G759" s="6">
        <v>44.96</v>
      </c>
      <c r="H759" s="6">
        <f t="shared" si="62"/>
        <v>-2.9413084112149548</v>
      </c>
      <c r="I759" s="139">
        <v>1</v>
      </c>
      <c r="J759" s="6">
        <v>3.5</v>
      </c>
      <c r="K759" s="7">
        <f t="shared" si="58"/>
        <v>3.5</v>
      </c>
      <c r="L759" s="7">
        <f t="shared" si="59"/>
        <v>0.24500000000000002</v>
      </c>
      <c r="M759" s="20">
        <f t="shared" si="60"/>
        <v>3.75</v>
      </c>
      <c r="N759" s="20">
        <f>SUM(G759+M759)</f>
        <v>48.71</v>
      </c>
    </row>
    <row r="760" spans="1:14" ht="24" customHeight="1" x14ac:dyDescent="0.4">
      <c r="A760" s="9">
        <v>756</v>
      </c>
      <c r="B760" s="3">
        <v>6020000756</v>
      </c>
      <c r="C760" s="2" t="s">
        <v>2101</v>
      </c>
      <c r="D760" s="4" t="s">
        <v>2102</v>
      </c>
      <c r="E760" s="4" t="s">
        <v>2103</v>
      </c>
      <c r="F760" s="10" t="s">
        <v>3449</v>
      </c>
      <c r="G760" s="6">
        <v>778.98</v>
      </c>
      <c r="H760" s="6">
        <f t="shared" si="62"/>
        <v>-50.961308411214986</v>
      </c>
      <c r="I760" s="139">
        <v>16</v>
      </c>
      <c r="J760" s="6">
        <v>3.5</v>
      </c>
      <c r="K760" s="7">
        <f t="shared" si="58"/>
        <v>56</v>
      </c>
      <c r="L760" s="7">
        <f t="shared" si="59"/>
        <v>3.9200000000000004</v>
      </c>
      <c r="M760" s="20">
        <f t="shared" si="60"/>
        <v>59.92</v>
      </c>
      <c r="N760" s="20">
        <f t="shared" si="61"/>
        <v>838.9</v>
      </c>
    </row>
    <row r="761" spans="1:14" ht="24" customHeight="1" x14ac:dyDescent="0.4">
      <c r="A761" s="9">
        <v>757</v>
      </c>
      <c r="B761" s="3">
        <v>6020000757</v>
      </c>
      <c r="C761" s="2" t="s">
        <v>2104</v>
      </c>
      <c r="D761" s="4" t="s">
        <v>2105</v>
      </c>
      <c r="E761" s="4" t="s">
        <v>2106</v>
      </c>
      <c r="F761" s="2" t="s">
        <v>3449</v>
      </c>
      <c r="G761" s="6">
        <v>101.13</v>
      </c>
      <c r="H761" s="6">
        <f t="shared" si="62"/>
        <v>-6.6159813084112074</v>
      </c>
      <c r="I761" s="139">
        <v>4</v>
      </c>
      <c r="J761" s="6">
        <v>3.5</v>
      </c>
      <c r="K761" s="7">
        <f t="shared" si="58"/>
        <v>14</v>
      </c>
      <c r="L761" s="7">
        <f t="shared" si="59"/>
        <v>0.98000000000000009</v>
      </c>
      <c r="M761" s="20">
        <f t="shared" si="60"/>
        <v>14.98</v>
      </c>
      <c r="N761" s="20">
        <f>SUM(G761+M761)</f>
        <v>116.11</v>
      </c>
    </row>
    <row r="762" spans="1:14" ht="24" customHeight="1" x14ac:dyDescent="0.4">
      <c r="A762" s="9">
        <v>758</v>
      </c>
      <c r="B762" s="3">
        <v>6020000758</v>
      </c>
      <c r="C762" s="2" t="s">
        <v>2107</v>
      </c>
      <c r="D762" s="4" t="s">
        <v>2108</v>
      </c>
      <c r="E762" s="4" t="s">
        <v>2109</v>
      </c>
      <c r="F762" s="2" t="s">
        <v>3449</v>
      </c>
      <c r="G762" s="6">
        <v>389.5</v>
      </c>
      <c r="H762" s="6">
        <f t="shared" si="62"/>
        <v>-25.481308411214968</v>
      </c>
      <c r="I762" s="139">
        <v>12</v>
      </c>
      <c r="J762" s="6">
        <v>3.5</v>
      </c>
      <c r="K762" s="7">
        <f t="shared" si="58"/>
        <v>42</v>
      </c>
      <c r="L762" s="7">
        <f t="shared" si="59"/>
        <v>2.9400000000000004</v>
      </c>
      <c r="M762" s="20">
        <f t="shared" si="60"/>
        <v>44.94</v>
      </c>
      <c r="N762" s="20">
        <f t="shared" si="61"/>
        <v>434.44</v>
      </c>
    </row>
    <row r="763" spans="1:14" ht="24" customHeight="1" x14ac:dyDescent="0.4">
      <c r="A763" s="9">
        <v>759</v>
      </c>
      <c r="B763" s="3">
        <v>6020000759</v>
      </c>
      <c r="C763" s="2" t="s">
        <v>2110</v>
      </c>
      <c r="D763" s="4" t="s">
        <v>2111</v>
      </c>
      <c r="E763" s="4" t="s">
        <v>2112</v>
      </c>
      <c r="F763" s="2" t="s">
        <v>3449</v>
      </c>
      <c r="G763" s="6">
        <v>415.72</v>
      </c>
      <c r="H763" s="6">
        <f t="shared" si="62"/>
        <v>-27.196635514018737</v>
      </c>
      <c r="I763" s="139">
        <v>10</v>
      </c>
      <c r="J763" s="6">
        <v>3.5</v>
      </c>
      <c r="K763" s="7">
        <f t="shared" si="58"/>
        <v>35</v>
      </c>
      <c r="L763" s="7">
        <f t="shared" si="59"/>
        <v>2.4500000000000002</v>
      </c>
      <c r="M763" s="20">
        <f t="shared" si="60"/>
        <v>37.450000000000003</v>
      </c>
      <c r="N763" s="20">
        <f>SUM(G763+M763)</f>
        <v>453.17</v>
      </c>
    </row>
    <row r="764" spans="1:14" ht="24" customHeight="1" x14ac:dyDescent="0.4">
      <c r="A764" s="9">
        <v>760</v>
      </c>
      <c r="B764" s="3">
        <v>6020000760</v>
      </c>
      <c r="C764" s="2" t="s">
        <v>2113</v>
      </c>
      <c r="D764" s="4" t="s">
        <v>2114</v>
      </c>
      <c r="E764" s="4" t="s">
        <v>2115</v>
      </c>
      <c r="F764" s="2" t="s">
        <v>3449</v>
      </c>
      <c r="G764" s="6">
        <v>206</v>
      </c>
      <c r="H764" s="6">
        <f t="shared" si="62"/>
        <v>-13.476635514018682</v>
      </c>
      <c r="I764" s="139">
        <v>8</v>
      </c>
      <c r="J764" s="6">
        <v>3.5</v>
      </c>
      <c r="K764" s="7">
        <f t="shared" si="58"/>
        <v>28</v>
      </c>
      <c r="L764" s="7">
        <f t="shared" si="59"/>
        <v>1.9600000000000002</v>
      </c>
      <c r="M764" s="20">
        <f t="shared" si="60"/>
        <v>29.96</v>
      </c>
      <c r="N764" s="20">
        <f t="shared" si="61"/>
        <v>235.96</v>
      </c>
    </row>
    <row r="765" spans="1:14" ht="24" customHeight="1" x14ac:dyDescent="0.4">
      <c r="A765" s="9">
        <v>761</v>
      </c>
      <c r="B765" s="3">
        <v>6020000761</v>
      </c>
      <c r="C765" s="2" t="s">
        <v>2116</v>
      </c>
      <c r="D765" s="4" t="s">
        <v>2117</v>
      </c>
      <c r="E765" s="4" t="s">
        <v>2118</v>
      </c>
      <c r="F765" s="2" t="s">
        <v>18</v>
      </c>
      <c r="G765" s="6">
        <v>0</v>
      </c>
      <c r="H765" s="6">
        <f t="shared" si="62"/>
        <v>0</v>
      </c>
      <c r="I765" s="139">
        <v>23</v>
      </c>
      <c r="J765" s="6">
        <v>3.5</v>
      </c>
      <c r="K765" s="7">
        <f t="shared" si="58"/>
        <v>80.5</v>
      </c>
      <c r="L765" s="7">
        <f t="shared" si="59"/>
        <v>5.6350000000000007</v>
      </c>
      <c r="M765" s="20">
        <f t="shared" si="60"/>
        <v>86.14</v>
      </c>
      <c r="N765" s="20">
        <f>SUM(G765+M765)</f>
        <v>86.14</v>
      </c>
    </row>
    <row r="766" spans="1:14" ht="24" customHeight="1" x14ac:dyDescent="0.4">
      <c r="A766" s="9">
        <v>762</v>
      </c>
      <c r="B766" s="3">
        <v>6020000762</v>
      </c>
      <c r="C766" s="2" t="s">
        <v>2119</v>
      </c>
      <c r="D766" s="4" t="s">
        <v>2120</v>
      </c>
      <c r="E766" s="4" t="s">
        <v>2121</v>
      </c>
      <c r="F766" s="2" t="s">
        <v>3471</v>
      </c>
      <c r="G766" s="6">
        <v>1629.09</v>
      </c>
      <c r="H766" s="6">
        <f t="shared" si="62"/>
        <v>-106.5759813084112</v>
      </c>
      <c r="I766" s="139">
        <v>92</v>
      </c>
      <c r="J766" s="6">
        <v>3.5</v>
      </c>
      <c r="K766" s="7">
        <f t="shared" si="58"/>
        <v>322</v>
      </c>
      <c r="L766" s="7">
        <f t="shared" si="59"/>
        <v>22.540000000000003</v>
      </c>
      <c r="M766" s="20">
        <f t="shared" si="60"/>
        <v>344.54</v>
      </c>
      <c r="N766" s="20">
        <f t="shared" si="61"/>
        <v>1973.6299999999999</v>
      </c>
    </row>
    <row r="767" spans="1:14" ht="24" customHeight="1" x14ac:dyDescent="0.4">
      <c r="A767" s="9">
        <v>763</v>
      </c>
      <c r="B767" s="3">
        <v>6020000763</v>
      </c>
      <c r="C767" s="2" t="s">
        <v>2122</v>
      </c>
      <c r="D767" s="4" t="s">
        <v>2123</v>
      </c>
      <c r="E767" s="4" t="s">
        <v>2124</v>
      </c>
      <c r="F767" s="2" t="s">
        <v>3449</v>
      </c>
      <c r="G767" s="6">
        <v>1868.77</v>
      </c>
      <c r="H767" s="6">
        <f t="shared" si="62"/>
        <v>-122.25598130841126</v>
      </c>
      <c r="I767" s="139">
        <v>65</v>
      </c>
      <c r="J767" s="6">
        <v>3.5</v>
      </c>
      <c r="K767" s="7">
        <f t="shared" si="58"/>
        <v>227.5</v>
      </c>
      <c r="L767" s="7">
        <f t="shared" si="59"/>
        <v>15.925000000000001</v>
      </c>
      <c r="M767" s="20">
        <f t="shared" si="60"/>
        <v>243.42999999999998</v>
      </c>
      <c r="N767" s="20">
        <f>SUM(G767+M767)</f>
        <v>2112.1999999999998</v>
      </c>
    </row>
    <row r="768" spans="1:14" ht="24" customHeight="1" x14ac:dyDescent="0.4">
      <c r="A768" s="9">
        <v>764</v>
      </c>
      <c r="B768" s="3">
        <v>6020000764</v>
      </c>
      <c r="C768" s="2" t="s">
        <v>2125</v>
      </c>
      <c r="D768" s="4" t="s">
        <v>2126</v>
      </c>
      <c r="E768" s="4" t="s">
        <v>2127</v>
      </c>
      <c r="F768" s="2" t="s">
        <v>3471</v>
      </c>
      <c r="G768" s="6">
        <v>337.07</v>
      </c>
      <c r="H768" s="6">
        <f t="shared" si="62"/>
        <v>-22.051308411214961</v>
      </c>
      <c r="I768" s="139">
        <v>12</v>
      </c>
      <c r="J768" s="6">
        <v>3.5</v>
      </c>
      <c r="K768" s="7">
        <f t="shared" ref="K768:K831" si="63">SUM(I768*J768)</f>
        <v>42</v>
      </c>
      <c r="L768" s="7">
        <f t="shared" ref="L768:L831" si="64">SUM(K768*7%)</f>
        <v>2.9400000000000004</v>
      </c>
      <c r="M768" s="20">
        <f t="shared" si="60"/>
        <v>44.94</v>
      </c>
      <c r="N768" s="20">
        <f t="shared" si="61"/>
        <v>382.01</v>
      </c>
    </row>
    <row r="769" spans="1:14" ht="24" customHeight="1" x14ac:dyDescent="0.4">
      <c r="A769" s="9">
        <v>765</v>
      </c>
      <c r="B769" s="3">
        <v>6020000765</v>
      </c>
      <c r="C769" s="2" t="s">
        <v>2128</v>
      </c>
      <c r="D769" s="4" t="s">
        <v>2129</v>
      </c>
      <c r="E769" s="4" t="s">
        <v>2130</v>
      </c>
      <c r="F769" s="10" t="s">
        <v>18</v>
      </c>
      <c r="G769" s="6">
        <v>0</v>
      </c>
      <c r="H769" s="6">
        <f t="shared" si="62"/>
        <v>0</v>
      </c>
      <c r="I769" s="139">
        <v>23</v>
      </c>
      <c r="J769" s="6">
        <v>3.5</v>
      </c>
      <c r="K769" s="7">
        <f t="shared" si="63"/>
        <v>80.5</v>
      </c>
      <c r="L769" s="7">
        <f t="shared" si="64"/>
        <v>5.6350000000000007</v>
      </c>
      <c r="M769" s="20">
        <f t="shared" si="60"/>
        <v>86.14</v>
      </c>
      <c r="N769" s="20">
        <f>SUM(G769+M769)</f>
        <v>86.14</v>
      </c>
    </row>
    <row r="770" spans="1:14" ht="24" customHeight="1" x14ac:dyDescent="0.4">
      <c r="A770" s="9">
        <v>766</v>
      </c>
      <c r="B770" s="3">
        <v>6020000766</v>
      </c>
      <c r="C770" s="2" t="s">
        <v>2131</v>
      </c>
      <c r="D770" s="4" t="s">
        <v>2132</v>
      </c>
      <c r="E770" s="4" t="s">
        <v>2133</v>
      </c>
      <c r="F770" s="10" t="s">
        <v>3471</v>
      </c>
      <c r="G770" s="6">
        <v>1939.93</v>
      </c>
      <c r="H770" s="6">
        <f t="shared" si="62"/>
        <v>-126.91130841121503</v>
      </c>
      <c r="I770" s="139">
        <v>63</v>
      </c>
      <c r="J770" s="6">
        <v>3.5</v>
      </c>
      <c r="K770" s="7">
        <f t="shared" si="63"/>
        <v>220.5</v>
      </c>
      <c r="L770" s="7">
        <f t="shared" si="64"/>
        <v>15.435000000000002</v>
      </c>
      <c r="M770" s="20">
        <f t="shared" ref="M770:M833" si="65">ROUNDUP(K770+L770,2)</f>
        <v>235.94</v>
      </c>
      <c r="N770" s="20">
        <f t="shared" ref="N770:N832" si="66">SUM(G770+M770)</f>
        <v>2175.87</v>
      </c>
    </row>
    <row r="771" spans="1:14" ht="24" customHeight="1" x14ac:dyDescent="0.4">
      <c r="A771" s="9">
        <v>767</v>
      </c>
      <c r="B771" s="3">
        <v>6020000767</v>
      </c>
      <c r="C771" s="2" t="s">
        <v>2134</v>
      </c>
      <c r="D771" s="4" t="s">
        <v>2135</v>
      </c>
      <c r="E771" s="4" t="s">
        <v>2136</v>
      </c>
      <c r="F771" s="2" t="s">
        <v>18</v>
      </c>
      <c r="G771" s="6">
        <v>0</v>
      </c>
      <c r="H771" s="6">
        <f t="shared" si="62"/>
        <v>0</v>
      </c>
      <c r="I771" s="139">
        <v>14</v>
      </c>
      <c r="J771" s="6">
        <v>3.5</v>
      </c>
      <c r="K771" s="7">
        <f t="shared" si="63"/>
        <v>49</v>
      </c>
      <c r="L771" s="7">
        <f t="shared" si="64"/>
        <v>3.43</v>
      </c>
      <c r="M771" s="20">
        <f t="shared" si="65"/>
        <v>52.43</v>
      </c>
      <c r="N771" s="20">
        <f>SUM(G771+M771)</f>
        <v>52.43</v>
      </c>
    </row>
    <row r="772" spans="1:14" ht="24" customHeight="1" x14ac:dyDescent="0.4">
      <c r="A772" s="9">
        <v>768</v>
      </c>
      <c r="B772" s="3">
        <v>6020000768</v>
      </c>
      <c r="C772" s="2" t="s">
        <v>2137</v>
      </c>
      <c r="D772" s="4" t="s">
        <v>2138</v>
      </c>
      <c r="E772" s="4" t="s">
        <v>2139</v>
      </c>
      <c r="F772" s="10" t="s">
        <v>3471</v>
      </c>
      <c r="G772" s="6">
        <v>1082.32</v>
      </c>
      <c r="H772" s="6">
        <f t="shared" si="62"/>
        <v>-70.805981308411106</v>
      </c>
      <c r="I772" s="139">
        <v>48</v>
      </c>
      <c r="J772" s="6">
        <v>3.5</v>
      </c>
      <c r="K772" s="7">
        <f t="shared" si="63"/>
        <v>168</v>
      </c>
      <c r="L772" s="7">
        <f t="shared" si="64"/>
        <v>11.760000000000002</v>
      </c>
      <c r="M772" s="20">
        <f t="shared" si="65"/>
        <v>179.76</v>
      </c>
      <c r="N772" s="20">
        <f t="shared" si="66"/>
        <v>1262.08</v>
      </c>
    </row>
    <row r="773" spans="1:14" ht="24" customHeight="1" x14ac:dyDescent="0.4">
      <c r="A773" s="9">
        <v>769</v>
      </c>
      <c r="B773" s="3">
        <v>6020000769</v>
      </c>
      <c r="C773" s="2" t="s">
        <v>2140</v>
      </c>
      <c r="D773" s="4" t="s">
        <v>2141</v>
      </c>
      <c r="E773" s="4" t="s">
        <v>2142</v>
      </c>
      <c r="F773" s="2" t="s">
        <v>3462</v>
      </c>
      <c r="G773" s="6">
        <v>26.24</v>
      </c>
      <c r="H773" s="6">
        <f t="shared" si="62"/>
        <v>-1.7166355140186909</v>
      </c>
      <c r="I773" s="139">
        <v>1</v>
      </c>
      <c r="J773" s="6">
        <v>3.5</v>
      </c>
      <c r="K773" s="7">
        <f t="shared" si="63"/>
        <v>3.5</v>
      </c>
      <c r="L773" s="7">
        <f t="shared" si="64"/>
        <v>0.24500000000000002</v>
      </c>
      <c r="M773" s="20">
        <f t="shared" si="65"/>
        <v>3.75</v>
      </c>
      <c r="N773" s="20">
        <f>SUM(G773+M773)</f>
        <v>29.99</v>
      </c>
    </row>
    <row r="774" spans="1:14" ht="24" customHeight="1" x14ac:dyDescent="0.4">
      <c r="A774" s="9">
        <v>770</v>
      </c>
      <c r="B774" s="3">
        <v>6020000770</v>
      </c>
      <c r="C774" s="2" t="s">
        <v>2143</v>
      </c>
      <c r="D774" s="4" t="s">
        <v>2144</v>
      </c>
      <c r="E774" s="4" t="s">
        <v>2145</v>
      </c>
      <c r="F774" s="2" t="s">
        <v>3471</v>
      </c>
      <c r="G774" s="6">
        <v>1610.37</v>
      </c>
      <c r="H774" s="6">
        <f t="shared" ref="H774:H837" si="67">G774*100/107-G774</f>
        <v>-105.35130841121486</v>
      </c>
      <c r="I774" s="139">
        <v>72</v>
      </c>
      <c r="J774" s="6">
        <v>3.5</v>
      </c>
      <c r="K774" s="7">
        <f t="shared" si="63"/>
        <v>252</v>
      </c>
      <c r="L774" s="7">
        <f t="shared" si="64"/>
        <v>17.64</v>
      </c>
      <c r="M774" s="20">
        <f t="shared" si="65"/>
        <v>269.64</v>
      </c>
      <c r="N774" s="20">
        <f t="shared" si="66"/>
        <v>1880.0099999999998</v>
      </c>
    </row>
    <row r="775" spans="1:14" ht="24" customHeight="1" x14ac:dyDescent="0.4">
      <c r="A775" s="9">
        <v>771</v>
      </c>
      <c r="B775" s="3">
        <v>6020000771</v>
      </c>
      <c r="C775" s="2" t="s">
        <v>2146</v>
      </c>
      <c r="D775" s="4" t="s">
        <v>2147</v>
      </c>
      <c r="E775" s="4" t="s">
        <v>2148</v>
      </c>
      <c r="F775" s="10" t="s">
        <v>3449</v>
      </c>
      <c r="G775" s="6">
        <v>273.39999999999998</v>
      </c>
      <c r="H775" s="6">
        <f t="shared" si="67"/>
        <v>-17.885981308411232</v>
      </c>
      <c r="I775" s="139">
        <v>7</v>
      </c>
      <c r="J775" s="6">
        <v>3.5</v>
      </c>
      <c r="K775" s="7">
        <f t="shared" si="63"/>
        <v>24.5</v>
      </c>
      <c r="L775" s="7">
        <f t="shared" si="64"/>
        <v>1.7150000000000001</v>
      </c>
      <c r="M775" s="20">
        <f t="shared" si="65"/>
        <v>26.220000000000002</v>
      </c>
      <c r="N775" s="20">
        <f>SUM(G775+M775)</f>
        <v>299.62</v>
      </c>
    </row>
    <row r="776" spans="1:14" ht="24" customHeight="1" x14ac:dyDescent="0.4">
      <c r="A776" s="9">
        <v>772</v>
      </c>
      <c r="B776" s="3">
        <v>6020000772</v>
      </c>
      <c r="C776" s="2" t="s">
        <v>2149</v>
      </c>
      <c r="D776" s="4" t="s">
        <v>2150</v>
      </c>
      <c r="E776" s="4" t="s">
        <v>2151</v>
      </c>
      <c r="F776" s="2" t="s">
        <v>3471</v>
      </c>
      <c r="G776" s="6">
        <v>59.95</v>
      </c>
      <c r="H776" s="6">
        <f t="shared" si="67"/>
        <v>-3.9219626168224337</v>
      </c>
      <c r="I776" s="139">
        <v>2</v>
      </c>
      <c r="J776" s="6">
        <v>3.5</v>
      </c>
      <c r="K776" s="7">
        <f t="shared" si="63"/>
        <v>7</v>
      </c>
      <c r="L776" s="7">
        <f t="shared" si="64"/>
        <v>0.49000000000000005</v>
      </c>
      <c r="M776" s="20">
        <f t="shared" si="65"/>
        <v>7.49</v>
      </c>
      <c r="N776" s="20">
        <f t="shared" si="66"/>
        <v>67.44</v>
      </c>
    </row>
    <row r="777" spans="1:14" ht="24" customHeight="1" x14ac:dyDescent="0.4">
      <c r="A777" s="9">
        <v>773</v>
      </c>
      <c r="B777" s="3">
        <v>6020000773</v>
      </c>
      <c r="C777" s="2" t="s">
        <v>2152</v>
      </c>
      <c r="D777" s="4" t="s">
        <v>2153</v>
      </c>
      <c r="E777" s="4" t="s">
        <v>2154</v>
      </c>
      <c r="F777" s="2" t="s">
        <v>18</v>
      </c>
      <c r="G777" s="6">
        <v>0</v>
      </c>
      <c r="H777" s="6">
        <f t="shared" si="67"/>
        <v>0</v>
      </c>
      <c r="I777" s="139">
        <v>33</v>
      </c>
      <c r="J777" s="6">
        <v>3.5</v>
      </c>
      <c r="K777" s="7">
        <f t="shared" si="63"/>
        <v>115.5</v>
      </c>
      <c r="L777" s="7">
        <f t="shared" si="64"/>
        <v>8.0850000000000009</v>
      </c>
      <c r="M777" s="20">
        <f t="shared" si="65"/>
        <v>123.59</v>
      </c>
      <c r="N777" s="20">
        <f>SUM(G777+M777)</f>
        <v>123.59</v>
      </c>
    </row>
    <row r="778" spans="1:14" ht="24" customHeight="1" x14ac:dyDescent="0.4">
      <c r="A778" s="9">
        <v>774</v>
      </c>
      <c r="B778" s="3">
        <v>6020000774</v>
      </c>
      <c r="C778" s="2" t="s">
        <v>2155</v>
      </c>
      <c r="D778" s="4" t="s">
        <v>2156</v>
      </c>
      <c r="E778" s="4" t="s">
        <v>2157</v>
      </c>
      <c r="F778" s="10" t="s">
        <v>3471</v>
      </c>
      <c r="G778" s="6">
        <v>93.64</v>
      </c>
      <c r="H778" s="6">
        <f t="shared" si="67"/>
        <v>-6.1259813084112125</v>
      </c>
      <c r="I778" s="139">
        <v>2</v>
      </c>
      <c r="J778" s="6">
        <v>3.5</v>
      </c>
      <c r="K778" s="7">
        <f t="shared" si="63"/>
        <v>7</v>
      </c>
      <c r="L778" s="7">
        <f t="shared" si="64"/>
        <v>0.49000000000000005</v>
      </c>
      <c r="M778" s="20">
        <f t="shared" si="65"/>
        <v>7.49</v>
      </c>
      <c r="N778" s="20">
        <f t="shared" si="66"/>
        <v>101.13</v>
      </c>
    </row>
    <row r="779" spans="1:14" ht="24" customHeight="1" x14ac:dyDescent="0.4">
      <c r="A779" s="9">
        <v>775</v>
      </c>
      <c r="B779" s="3">
        <v>6020000775</v>
      </c>
      <c r="C779" s="2" t="s">
        <v>2158</v>
      </c>
      <c r="D779" s="4" t="s">
        <v>2159</v>
      </c>
      <c r="E779" s="4" t="s">
        <v>2160</v>
      </c>
      <c r="F779" s="10" t="s">
        <v>3449</v>
      </c>
      <c r="G779" s="6">
        <v>573</v>
      </c>
      <c r="H779" s="6">
        <f t="shared" si="67"/>
        <v>-37.485981308411169</v>
      </c>
      <c r="I779" s="139">
        <v>17</v>
      </c>
      <c r="J779" s="6">
        <v>3.5</v>
      </c>
      <c r="K779" s="7">
        <f t="shared" si="63"/>
        <v>59.5</v>
      </c>
      <c r="L779" s="7">
        <f t="shared" si="64"/>
        <v>4.165</v>
      </c>
      <c r="M779" s="20">
        <f t="shared" si="65"/>
        <v>63.669999999999995</v>
      </c>
      <c r="N779" s="20">
        <f>SUM(G779+M779)</f>
        <v>636.66999999999996</v>
      </c>
    </row>
    <row r="780" spans="1:14" ht="24" customHeight="1" x14ac:dyDescent="0.4">
      <c r="A780" s="9">
        <v>776</v>
      </c>
      <c r="B780" s="3">
        <v>6020000776</v>
      </c>
      <c r="C780" s="2" t="s">
        <v>2161</v>
      </c>
      <c r="D780" s="4" t="s">
        <v>2162</v>
      </c>
      <c r="E780" s="4" t="s">
        <v>2163</v>
      </c>
      <c r="F780" s="2" t="s">
        <v>3449</v>
      </c>
      <c r="G780" s="6">
        <v>1310.77</v>
      </c>
      <c r="H780" s="6">
        <f t="shared" si="67"/>
        <v>-85.75130841121495</v>
      </c>
      <c r="I780" s="139">
        <v>22</v>
      </c>
      <c r="J780" s="6">
        <v>3.5</v>
      </c>
      <c r="K780" s="7">
        <f t="shared" si="63"/>
        <v>77</v>
      </c>
      <c r="L780" s="7">
        <f t="shared" si="64"/>
        <v>5.3900000000000006</v>
      </c>
      <c r="M780" s="20">
        <f t="shared" si="65"/>
        <v>82.39</v>
      </c>
      <c r="N780" s="20">
        <f t="shared" si="66"/>
        <v>1393.16</v>
      </c>
    </row>
    <row r="781" spans="1:14" ht="24" customHeight="1" x14ac:dyDescent="0.4">
      <c r="A781" s="9">
        <v>777</v>
      </c>
      <c r="B781" s="3">
        <v>6020000777</v>
      </c>
      <c r="C781" s="2" t="s">
        <v>2164</v>
      </c>
      <c r="D781" s="4" t="s">
        <v>2165</v>
      </c>
      <c r="E781" s="4" t="s">
        <v>2166</v>
      </c>
      <c r="F781" s="2" t="s">
        <v>3449</v>
      </c>
      <c r="G781" s="6">
        <v>3213.22</v>
      </c>
      <c r="H781" s="6">
        <f t="shared" si="67"/>
        <v>-210.21065420560717</v>
      </c>
      <c r="I781" s="139">
        <v>132</v>
      </c>
      <c r="J781" s="6">
        <v>3.5</v>
      </c>
      <c r="K781" s="7">
        <f t="shared" si="63"/>
        <v>462</v>
      </c>
      <c r="L781" s="7">
        <f t="shared" si="64"/>
        <v>32.340000000000003</v>
      </c>
      <c r="M781" s="20">
        <f t="shared" si="65"/>
        <v>494.34</v>
      </c>
      <c r="N781" s="20">
        <f>SUM(G781+M781)</f>
        <v>3707.56</v>
      </c>
    </row>
    <row r="782" spans="1:14" ht="24" customHeight="1" x14ac:dyDescent="0.4">
      <c r="A782" s="9">
        <v>778</v>
      </c>
      <c r="B782" s="3">
        <v>6020000778</v>
      </c>
      <c r="C782" s="2" t="s">
        <v>2167</v>
      </c>
      <c r="D782" s="4" t="s">
        <v>2168</v>
      </c>
      <c r="E782" s="4" t="s">
        <v>2169</v>
      </c>
      <c r="F782" s="2" t="s">
        <v>3452</v>
      </c>
      <c r="G782" s="6">
        <v>861.36</v>
      </c>
      <c r="H782" s="6">
        <f t="shared" si="67"/>
        <v>-56.350654205607498</v>
      </c>
      <c r="I782" s="139">
        <v>38</v>
      </c>
      <c r="J782" s="6">
        <v>3.5</v>
      </c>
      <c r="K782" s="7">
        <f t="shared" si="63"/>
        <v>133</v>
      </c>
      <c r="L782" s="7">
        <f t="shared" si="64"/>
        <v>9.31</v>
      </c>
      <c r="M782" s="20">
        <f t="shared" si="65"/>
        <v>142.31</v>
      </c>
      <c r="N782" s="20">
        <f t="shared" si="66"/>
        <v>1003.6700000000001</v>
      </c>
    </row>
    <row r="783" spans="1:14" ht="24" customHeight="1" x14ac:dyDescent="0.4">
      <c r="A783" s="9">
        <v>779</v>
      </c>
      <c r="B783" s="3">
        <v>6020000779</v>
      </c>
      <c r="C783" s="2" t="s">
        <v>2170</v>
      </c>
      <c r="D783" s="4" t="s">
        <v>2171</v>
      </c>
      <c r="E783" s="4" t="s">
        <v>2172</v>
      </c>
      <c r="F783" s="2" t="s">
        <v>3449</v>
      </c>
      <c r="G783" s="6">
        <v>134.82</v>
      </c>
      <c r="H783" s="6">
        <f t="shared" si="67"/>
        <v>-8.8199999999999932</v>
      </c>
      <c r="I783" s="139">
        <v>4</v>
      </c>
      <c r="J783" s="6">
        <v>3.5</v>
      </c>
      <c r="K783" s="7">
        <f t="shared" si="63"/>
        <v>14</v>
      </c>
      <c r="L783" s="7">
        <f t="shared" si="64"/>
        <v>0.98000000000000009</v>
      </c>
      <c r="M783" s="20">
        <f t="shared" si="65"/>
        <v>14.98</v>
      </c>
      <c r="N783" s="20">
        <f>SUM(G783+M783)</f>
        <v>149.79999999999998</v>
      </c>
    </row>
    <row r="784" spans="1:14" ht="24" customHeight="1" x14ac:dyDescent="0.4">
      <c r="A784" s="9">
        <v>780</v>
      </c>
      <c r="B784" s="3">
        <v>6020000780</v>
      </c>
      <c r="C784" s="2" t="s">
        <v>2173</v>
      </c>
      <c r="D784" s="4" t="s">
        <v>2174</v>
      </c>
      <c r="E784" s="4" t="s">
        <v>2175</v>
      </c>
      <c r="F784" s="2" t="s">
        <v>18</v>
      </c>
      <c r="G784" s="6">
        <v>0</v>
      </c>
      <c r="H784" s="6">
        <f t="shared" si="67"/>
        <v>0</v>
      </c>
      <c r="I784" s="139">
        <v>34</v>
      </c>
      <c r="J784" s="6">
        <v>3.5</v>
      </c>
      <c r="K784" s="7">
        <f t="shared" si="63"/>
        <v>119</v>
      </c>
      <c r="L784" s="7">
        <f t="shared" si="64"/>
        <v>8.33</v>
      </c>
      <c r="M784" s="20">
        <f t="shared" si="65"/>
        <v>127.33</v>
      </c>
      <c r="N784" s="20">
        <f t="shared" si="66"/>
        <v>127.33</v>
      </c>
    </row>
    <row r="785" spans="1:14" ht="24" customHeight="1" x14ac:dyDescent="0.4">
      <c r="A785" s="9">
        <v>781</v>
      </c>
      <c r="B785" s="3">
        <v>6020000781</v>
      </c>
      <c r="C785" s="2" t="s">
        <v>2176</v>
      </c>
      <c r="D785" s="4" t="s">
        <v>2177</v>
      </c>
      <c r="E785" s="4" t="s">
        <v>2178</v>
      </c>
      <c r="F785" s="10" t="s">
        <v>3465</v>
      </c>
      <c r="G785" s="6">
        <v>269.67</v>
      </c>
      <c r="H785" s="6">
        <f t="shared" si="67"/>
        <v>-17.64196261682244</v>
      </c>
      <c r="I785" s="139">
        <v>12</v>
      </c>
      <c r="J785" s="6">
        <v>3.5</v>
      </c>
      <c r="K785" s="7">
        <f t="shared" si="63"/>
        <v>42</v>
      </c>
      <c r="L785" s="7">
        <f t="shared" si="64"/>
        <v>2.9400000000000004</v>
      </c>
      <c r="M785" s="20">
        <f t="shared" si="65"/>
        <v>44.94</v>
      </c>
      <c r="N785" s="20">
        <f>SUM(G785+M785)</f>
        <v>314.61</v>
      </c>
    </row>
    <row r="786" spans="1:14" ht="24" customHeight="1" x14ac:dyDescent="0.4">
      <c r="A786" s="9">
        <v>782</v>
      </c>
      <c r="B786" s="3">
        <v>6020000782</v>
      </c>
      <c r="C786" s="2" t="s">
        <v>2179</v>
      </c>
      <c r="D786" s="4" t="s">
        <v>2180</v>
      </c>
      <c r="E786" s="4" t="s">
        <v>2181</v>
      </c>
      <c r="F786" s="10" t="s">
        <v>3465</v>
      </c>
      <c r="G786" s="6">
        <v>348.31</v>
      </c>
      <c r="H786" s="6">
        <f t="shared" si="67"/>
        <v>-22.786635514018712</v>
      </c>
      <c r="I786" s="139">
        <v>10</v>
      </c>
      <c r="J786" s="6">
        <v>3.5</v>
      </c>
      <c r="K786" s="7">
        <f t="shared" si="63"/>
        <v>35</v>
      </c>
      <c r="L786" s="7">
        <f t="shared" si="64"/>
        <v>2.4500000000000002</v>
      </c>
      <c r="M786" s="20">
        <f t="shared" si="65"/>
        <v>37.450000000000003</v>
      </c>
      <c r="N786" s="20">
        <f t="shared" si="66"/>
        <v>385.76</v>
      </c>
    </row>
    <row r="787" spans="1:14" ht="24" customHeight="1" x14ac:dyDescent="0.4">
      <c r="A787" s="9">
        <v>783</v>
      </c>
      <c r="B787" s="3">
        <v>6020000783</v>
      </c>
      <c r="C787" s="2" t="s">
        <v>2182</v>
      </c>
      <c r="D787" s="4" t="s">
        <v>2183</v>
      </c>
      <c r="E787" s="4" t="s">
        <v>2184</v>
      </c>
      <c r="F787" s="10" t="s">
        <v>3449</v>
      </c>
      <c r="G787" s="6">
        <v>400.72</v>
      </c>
      <c r="H787" s="6">
        <f t="shared" si="67"/>
        <v>-26.215327102803769</v>
      </c>
      <c r="I787" s="139">
        <v>7</v>
      </c>
      <c r="J787" s="6">
        <v>3.5</v>
      </c>
      <c r="K787" s="7">
        <f t="shared" si="63"/>
        <v>24.5</v>
      </c>
      <c r="L787" s="7">
        <f t="shared" si="64"/>
        <v>1.7150000000000001</v>
      </c>
      <c r="M787" s="20">
        <f t="shared" si="65"/>
        <v>26.220000000000002</v>
      </c>
      <c r="N787" s="20">
        <f>SUM(G787+M787)</f>
        <v>426.94000000000005</v>
      </c>
    </row>
    <row r="788" spans="1:14" ht="24" customHeight="1" x14ac:dyDescent="0.4">
      <c r="A788" s="9">
        <v>784</v>
      </c>
      <c r="B788" s="3">
        <v>6020000784</v>
      </c>
      <c r="C788" s="2" t="s">
        <v>2185</v>
      </c>
      <c r="D788" s="4" t="s">
        <v>2186</v>
      </c>
      <c r="E788" s="4" t="s">
        <v>2187</v>
      </c>
      <c r="F788" s="2" t="s">
        <v>3449</v>
      </c>
      <c r="G788" s="6">
        <v>2883.68</v>
      </c>
      <c r="H788" s="6">
        <f t="shared" si="67"/>
        <v>-188.6519626168224</v>
      </c>
      <c r="I788" s="139">
        <v>103</v>
      </c>
      <c r="J788" s="6">
        <v>3.5</v>
      </c>
      <c r="K788" s="7">
        <f t="shared" si="63"/>
        <v>360.5</v>
      </c>
      <c r="L788" s="7">
        <f t="shared" si="64"/>
        <v>25.235000000000003</v>
      </c>
      <c r="M788" s="20">
        <f t="shared" si="65"/>
        <v>385.74</v>
      </c>
      <c r="N788" s="20">
        <f t="shared" si="66"/>
        <v>3269.42</v>
      </c>
    </row>
    <row r="789" spans="1:14" ht="24" customHeight="1" x14ac:dyDescent="0.4">
      <c r="A789" s="9">
        <v>785</v>
      </c>
      <c r="B789" s="3">
        <v>6020000785</v>
      </c>
      <c r="C789" s="2" t="s">
        <v>2188</v>
      </c>
      <c r="D789" s="4" t="s">
        <v>2189</v>
      </c>
      <c r="E789" s="4" t="s">
        <v>2190</v>
      </c>
      <c r="F789" s="10" t="s">
        <v>3449</v>
      </c>
      <c r="G789" s="6">
        <v>913.81</v>
      </c>
      <c r="H789" s="6">
        <f t="shared" si="67"/>
        <v>-59.781962616822398</v>
      </c>
      <c r="I789" s="139">
        <v>36</v>
      </c>
      <c r="J789" s="6">
        <v>3.5</v>
      </c>
      <c r="K789" s="7">
        <f t="shared" si="63"/>
        <v>126</v>
      </c>
      <c r="L789" s="7">
        <f t="shared" si="64"/>
        <v>8.82</v>
      </c>
      <c r="M789" s="20">
        <f t="shared" si="65"/>
        <v>134.82</v>
      </c>
      <c r="N789" s="20">
        <f>SUM(G789+M789)</f>
        <v>1048.6299999999999</v>
      </c>
    </row>
    <row r="790" spans="1:14" ht="24" customHeight="1" x14ac:dyDescent="0.4">
      <c r="A790" s="9">
        <v>786</v>
      </c>
      <c r="B790" s="3">
        <v>6020000786</v>
      </c>
      <c r="C790" s="2" t="s">
        <v>2191</v>
      </c>
      <c r="D790" s="4" t="s">
        <v>2192</v>
      </c>
      <c r="E790" s="4" t="s">
        <v>2193</v>
      </c>
      <c r="F790" s="10" t="s">
        <v>3449</v>
      </c>
      <c r="G790" s="6">
        <v>614.19000000000005</v>
      </c>
      <c r="H790" s="6">
        <f t="shared" si="67"/>
        <v>-40.180654205607425</v>
      </c>
      <c r="I790" s="139">
        <v>21</v>
      </c>
      <c r="J790" s="6">
        <v>3.5</v>
      </c>
      <c r="K790" s="7">
        <f t="shared" si="63"/>
        <v>73.5</v>
      </c>
      <c r="L790" s="7">
        <f t="shared" si="64"/>
        <v>5.1450000000000005</v>
      </c>
      <c r="M790" s="20">
        <f t="shared" si="65"/>
        <v>78.650000000000006</v>
      </c>
      <c r="N790" s="20">
        <f t="shared" si="66"/>
        <v>692.84</v>
      </c>
    </row>
    <row r="791" spans="1:14" ht="24" customHeight="1" x14ac:dyDescent="0.4">
      <c r="A791" s="9">
        <v>787</v>
      </c>
      <c r="B791" s="3">
        <v>6020000787</v>
      </c>
      <c r="C791" s="2" t="s">
        <v>2194</v>
      </c>
      <c r="D791" s="4" t="s">
        <v>2195</v>
      </c>
      <c r="E791" s="4" t="s">
        <v>2196</v>
      </c>
      <c r="F791" s="2" t="s">
        <v>18</v>
      </c>
      <c r="G791" s="6">
        <v>0</v>
      </c>
      <c r="H791" s="6">
        <f t="shared" si="67"/>
        <v>0</v>
      </c>
      <c r="I791" s="139">
        <v>2</v>
      </c>
      <c r="J791" s="6">
        <v>3.5</v>
      </c>
      <c r="K791" s="7">
        <f t="shared" si="63"/>
        <v>7</v>
      </c>
      <c r="L791" s="7">
        <f t="shared" si="64"/>
        <v>0.49000000000000005</v>
      </c>
      <c r="M791" s="20">
        <f t="shared" si="65"/>
        <v>7.49</v>
      </c>
      <c r="N791" s="20">
        <f>SUM(G791+M791)</f>
        <v>7.49</v>
      </c>
    </row>
    <row r="792" spans="1:14" ht="24" customHeight="1" x14ac:dyDescent="0.4">
      <c r="A792" s="9">
        <v>788</v>
      </c>
      <c r="B792" s="3">
        <v>6020000788</v>
      </c>
      <c r="C792" s="2" t="s">
        <v>2197</v>
      </c>
      <c r="D792" s="4" t="s">
        <v>1124</v>
      </c>
      <c r="E792" s="4" t="s">
        <v>2198</v>
      </c>
      <c r="F792" s="10" t="s">
        <v>3449</v>
      </c>
      <c r="G792" s="6">
        <v>644.16</v>
      </c>
      <c r="H792" s="6">
        <f t="shared" si="67"/>
        <v>-42.141308411214936</v>
      </c>
      <c r="I792" s="139">
        <v>26</v>
      </c>
      <c r="J792" s="6">
        <v>3.5</v>
      </c>
      <c r="K792" s="7">
        <f t="shared" si="63"/>
        <v>91</v>
      </c>
      <c r="L792" s="7">
        <f t="shared" si="64"/>
        <v>6.370000000000001</v>
      </c>
      <c r="M792" s="20">
        <f t="shared" si="65"/>
        <v>97.37</v>
      </c>
      <c r="N792" s="20">
        <f t="shared" si="66"/>
        <v>741.53</v>
      </c>
    </row>
    <row r="793" spans="1:14" ht="24" customHeight="1" x14ac:dyDescent="0.4">
      <c r="A793" s="9">
        <v>789</v>
      </c>
      <c r="B793" s="3">
        <v>6020000789</v>
      </c>
      <c r="C793" s="2" t="s">
        <v>2199</v>
      </c>
      <c r="D793" s="4" t="s">
        <v>1124</v>
      </c>
      <c r="E793" s="4" t="s">
        <v>2200</v>
      </c>
      <c r="F793" s="2" t="s">
        <v>3449</v>
      </c>
      <c r="G793" s="6">
        <v>917.54</v>
      </c>
      <c r="H793" s="6">
        <f t="shared" si="67"/>
        <v>-60.025981308411133</v>
      </c>
      <c r="I793" s="139">
        <v>29</v>
      </c>
      <c r="J793" s="6">
        <v>3.5</v>
      </c>
      <c r="K793" s="7">
        <f t="shared" si="63"/>
        <v>101.5</v>
      </c>
      <c r="L793" s="7">
        <f t="shared" si="64"/>
        <v>7.1050000000000004</v>
      </c>
      <c r="M793" s="20">
        <f t="shared" si="65"/>
        <v>108.61</v>
      </c>
      <c r="N793" s="20">
        <f>SUM(G793+M793)</f>
        <v>1026.1499999999999</v>
      </c>
    </row>
    <row r="794" spans="1:14" ht="24" customHeight="1" x14ac:dyDescent="0.4">
      <c r="A794" s="9">
        <v>790</v>
      </c>
      <c r="B794" s="3">
        <v>6020000790</v>
      </c>
      <c r="C794" s="2" t="s">
        <v>2201</v>
      </c>
      <c r="D794" s="4" t="s">
        <v>1124</v>
      </c>
      <c r="E794" s="4" t="s">
        <v>2202</v>
      </c>
      <c r="F794" s="2" t="s">
        <v>3449</v>
      </c>
      <c r="G794" s="6">
        <v>835.15</v>
      </c>
      <c r="H794" s="6">
        <f t="shared" si="67"/>
        <v>-54.635981308411147</v>
      </c>
      <c r="I794" s="139">
        <v>31</v>
      </c>
      <c r="J794" s="6">
        <v>3.5</v>
      </c>
      <c r="K794" s="7">
        <f t="shared" si="63"/>
        <v>108.5</v>
      </c>
      <c r="L794" s="7">
        <f t="shared" si="64"/>
        <v>7.5950000000000006</v>
      </c>
      <c r="M794" s="20">
        <f t="shared" si="65"/>
        <v>116.10000000000001</v>
      </c>
      <c r="N794" s="20">
        <f t="shared" si="66"/>
        <v>951.25</v>
      </c>
    </row>
    <row r="795" spans="1:14" ht="24" customHeight="1" x14ac:dyDescent="0.4">
      <c r="A795" s="9">
        <v>791</v>
      </c>
      <c r="B795" s="3">
        <v>6020000791</v>
      </c>
      <c r="C795" s="2" t="s">
        <v>2203</v>
      </c>
      <c r="D795" s="4" t="s">
        <v>1124</v>
      </c>
      <c r="E795" s="4" t="s">
        <v>2204</v>
      </c>
      <c r="F795" s="2" t="s">
        <v>3449</v>
      </c>
      <c r="G795" s="6">
        <v>411.96</v>
      </c>
      <c r="H795" s="6">
        <f t="shared" si="67"/>
        <v>-26.950654205607464</v>
      </c>
      <c r="I795" s="139">
        <v>14</v>
      </c>
      <c r="J795" s="6">
        <v>3.5</v>
      </c>
      <c r="K795" s="7">
        <f t="shared" si="63"/>
        <v>49</v>
      </c>
      <c r="L795" s="7">
        <f t="shared" si="64"/>
        <v>3.43</v>
      </c>
      <c r="M795" s="20">
        <f t="shared" si="65"/>
        <v>52.43</v>
      </c>
      <c r="N795" s="20">
        <f>SUM(G795+M795)</f>
        <v>464.39</v>
      </c>
    </row>
    <row r="796" spans="1:14" ht="24" customHeight="1" x14ac:dyDescent="0.4">
      <c r="A796" s="9">
        <v>792</v>
      </c>
      <c r="B796" s="3">
        <v>6020000792</v>
      </c>
      <c r="C796" s="2" t="s">
        <v>2205</v>
      </c>
      <c r="D796" s="4" t="s">
        <v>1124</v>
      </c>
      <c r="E796" s="4" t="s">
        <v>2206</v>
      </c>
      <c r="F796" s="2" t="s">
        <v>3449</v>
      </c>
      <c r="G796" s="6">
        <v>1078.5899999999999</v>
      </c>
      <c r="H796" s="6">
        <f t="shared" si="67"/>
        <v>-70.561962616822484</v>
      </c>
      <c r="I796" s="139">
        <v>57</v>
      </c>
      <c r="J796" s="6">
        <v>3.5</v>
      </c>
      <c r="K796" s="7">
        <f t="shared" si="63"/>
        <v>199.5</v>
      </c>
      <c r="L796" s="7">
        <f t="shared" si="64"/>
        <v>13.965000000000002</v>
      </c>
      <c r="M796" s="20">
        <f t="shared" si="65"/>
        <v>213.47</v>
      </c>
      <c r="N796" s="20">
        <f t="shared" si="66"/>
        <v>1292.06</v>
      </c>
    </row>
    <row r="797" spans="1:14" ht="24" customHeight="1" x14ac:dyDescent="0.4">
      <c r="A797" s="9">
        <v>793</v>
      </c>
      <c r="B797" s="3">
        <v>6020000793</v>
      </c>
      <c r="C797" s="2" t="s">
        <v>2207</v>
      </c>
      <c r="D797" s="4" t="s">
        <v>1124</v>
      </c>
      <c r="E797" s="4" t="s">
        <v>2208</v>
      </c>
      <c r="F797" s="2" t="s">
        <v>3449</v>
      </c>
      <c r="G797" s="6">
        <v>2984.78</v>
      </c>
      <c r="H797" s="6">
        <f t="shared" si="67"/>
        <v>-195.26598130841148</v>
      </c>
      <c r="I797" s="139">
        <v>131</v>
      </c>
      <c r="J797" s="6">
        <v>3.5</v>
      </c>
      <c r="K797" s="7">
        <f t="shared" si="63"/>
        <v>458.5</v>
      </c>
      <c r="L797" s="7">
        <f t="shared" si="64"/>
        <v>32.095000000000006</v>
      </c>
      <c r="M797" s="20">
        <f t="shared" si="65"/>
        <v>490.59999999999997</v>
      </c>
      <c r="N797" s="20">
        <f>SUM(G797+M797)</f>
        <v>3475.38</v>
      </c>
    </row>
    <row r="798" spans="1:14" ht="24" customHeight="1" x14ac:dyDescent="0.4">
      <c r="A798" s="9">
        <v>794</v>
      </c>
      <c r="B798" s="3">
        <v>6020000794</v>
      </c>
      <c r="C798" s="137" t="s">
        <v>2209</v>
      </c>
      <c r="D798" s="4" t="s">
        <v>1124</v>
      </c>
      <c r="E798" s="4" t="s">
        <v>2210</v>
      </c>
      <c r="F798" s="2" t="s">
        <v>18</v>
      </c>
      <c r="G798" s="6">
        <v>0</v>
      </c>
      <c r="H798" s="6">
        <f t="shared" si="67"/>
        <v>0</v>
      </c>
      <c r="I798" s="139">
        <v>16</v>
      </c>
      <c r="J798" s="6">
        <v>3.5</v>
      </c>
      <c r="K798" s="7">
        <f t="shared" si="63"/>
        <v>56</v>
      </c>
      <c r="L798" s="7">
        <f t="shared" si="64"/>
        <v>3.9200000000000004</v>
      </c>
      <c r="M798" s="20">
        <f t="shared" si="65"/>
        <v>59.92</v>
      </c>
      <c r="N798" s="20">
        <f t="shared" si="66"/>
        <v>59.92</v>
      </c>
    </row>
    <row r="799" spans="1:14" ht="24" customHeight="1" x14ac:dyDescent="0.4">
      <c r="A799" s="9">
        <v>795</v>
      </c>
      <c r="B799" s="3">
        <v>6020000795</v>
      </c>
      <c r="C799" s="2" t="s">
        <v>2211</v>
      </c>
      <c r="D799" s="4" t="s">
        <v>2195</v>
      </c>
      <c r="E799" s="4" t="s">
        <v>2212</v>
      </c>
      <c r="F799" s="2" t="s">
        <v>18</v>
      </c>
      <c r="G799" s="6">
        <v>0</v>
      </c>
      <c r="H799" s="6">
        <f t="shared" si="67"/>
        <v>0</v>
      </c>
      <c r="I799" s="139">
        <v>1</v>
      </c>
      <c r="J799" s="6">
        <v>3.5</v>
      </c>
      <c r="K799" s="7">
        <f t="shared" si="63"/>
        <v>3.5</v>
      </c>
      <c r="L799" s="7">
        <f t="shared" si="64"/>
        <v>0.24500000000000002</v>
      </c>
      <c r="M799" s="20">
        <f t="shared" si="65"/>
        <v>3.75</v>
      </c>
      <c r="N799" s="20">
        <f>SUM(G799+M799)</f>
        <v>3.75</v>
      </c>
    </row>
    <row r="800" spans="1:14" ht="24" customHeight="1" x14ac:dyDescent="0.4">
      <c r="A800" s="9">
        <v>796</v>
      </c>
      <c r="B800" s="3">
        <v>6020000796</v>
      </c>
      <c r="C800" s="2" t="s">
        <v>2213</v>
      </c>
      <c r="D800" s="4" t="s">
        <v>2195</v>
      </c>
      <c r="E800" s="4" t="s">
        <v>2214</v>
      </c>
      <c r="F800" s="10" t="s">
        <v>18</v>
      </c>
      <c r="G800" s="6">
        <v>0</v>
      </c>
      <c r="H800" s="6">
        <f t="shared" si="67"/>
        <v>0</v>
      </c>
      <c r="I800" s="139">
        <v>2</v>
      </c>
      <c r="J800" s="6">
        <v>3.5</v>
      </c>
      <c r="K800" s="7">
        <f t="shared" si="63"/>
        <v>7</v>
      </c>
      <c r="L800" s="7">
        <f t="shared" si="64"/>
        <v>0.49000000000000005</v>
      </c>
      <c r="M800" s="20">
        <f t="shared" si="65"/>
        <v>7.49</v>
      </c>
      <c r="N800" s="20">
        <f t="shared" si="66"/>
        <v>7.49</v>
      </c>
    </row>
    <row r="801" spans="1:14" ht="24" customHeight="1" x14ac:dyDescent="0.4">
      <c r="A801" s="9">
        <v>797</v>
      </c>
      <c r="B801" s="3">
        <v>6020000797</v>
      </c>
      <c r="C801" s="2" t="s">
        <v>2215</v>
      </c>
      <c r="D801" s="4" t="s">
        <v>2195</v>
      </c>
      <c r="E801" s="4" t="s">
        <v>2216</v>
      </c>
      <c r="F801" s="2" t="s">
        <v>18</v>
      </c>
      <c r="G801" s="6">
        <v>0</v>
      </c>
      <c r="H801" s="6">
        <f t="shared" si="67"/>
        <v>0</v>
      </c>
      <c r="I801" s="139">
        <v>7</v>
      </c>
      <c r="J801" s="6">
        <v>3.5</v>
      </c>
      <c r="K801" s="7">
        <f t="shared" si="63"/>
        <v>24.5</v>
      </c>
      <c r="L801" s="7">
        <f t="shared" si="64"/>
        <v>1.7150000000000001</v>
      </c>
      <c r="M801" s="20">
        <f t="shared" si="65"/>
        <v>26.220000000000002</v>
      </c>
      <c r="N801" s="20">
        <f>SUM(G801+M801)</f>
        <v>26.220000000000002</v>
      </c>
    </row>
    <row r="802" spans="1:14" ht="24" customHeight="1" x14ac:dyDescent="0.4">
      <c r="A802" s="9">
        <v>798</v>
      </c>
      <c r="B802" s="3">
        <v>6020000798</v>
      </c>
      <c r="C802" s="2" t="s">
        <v>2217</v>
      </c>
      <c r="D802" s="4" t="s">
        <v>2195</v>
      </c>
      <c r="E802" s="4" t="s">
        <v>2218</v>
      </c>
      <c r="F802" s="2" t="s">
        <v>18</v>
      </c>
      <c r="G802" s="6">
        <v>0</v>
      </c>
      <c r="H802" s="6">
        <f t="shared" si="67"/>
        <v>0</v>
      </c>
      <c r="I802" s="139">
        <v>6</v>
      </c>
      <c r="J802" s="6">
        <v>3.5</v>
      </c>
      <c r="K802" s="7">
        <f t="shared" si="63"/>
        <v>21</v>
      </c>
      <c r="L802" s="7">
        <f t="shared" si="64"/>
        <v>1.4700000000000002</v>
      </c>
      <c r="M802" s="20">
        <f t="shared" si="65"/>
        <v>22.47</v>
      </c>
      <c r="N802" s="20">
        <f t="shared" si="66"/>
        <v>22.47</v>
      </c>
    </row>
    <row r="803" spans="1:14" ht="24" customHeight="1" x14ac:dyDescent="0.4">
      <c r="A803" s="9">
        <v>799</v>
      </c>
      <c r="B803" s="3">
        <v>6020000799</v>
      </c>
      <c r="C803" s="2" t="s">
        <v>2219</v>
      </c>
      <c r="D803" s="4" t="s">
        <v>1124</v>
      </c>
      <c r="E803" s="4" t="s">
        <v>2220</v>
      </c>
      <c r="F803" s="2" t="s">
        <v>3449</v>
      </c>
      <c r="G803" s="6">
        <v>1153.47</v>
      </c>
      <c r="H803" s="6">
        <f t="shared" si="67"/>
        <v>-75.460654205607398</v>
      </c>
      <c r="I803" s="139">
        <v>50</v>
      </c>
      <c r="J803" s="6">
        <v>3.5</v>
      </c>
      <c r="K803" s="7">
        <f t="shared" si="63"/>
        <v>175</v>
      </c>
      <c r="L803" s="7">
        <f t="shared" si="64"/>
        <v>12.250000000000002</v>
      </c>
      <c r="M803" s="20">
        <f t="shared" si="65"/>
        <v>187.25</v>
      </c>
      <c r="N803" s="20">
        <f>SUM(G803+M803)</f>
        <v>1340.72</v>
      </c>
    </row>
    <row r="804" spans="1:14" ht="24" customHeight="1" x14ac:dyDescent="0.4">
      <c r="A804" s="9">
        <v>800</v>
      </c>
      <c r="B804" s="3">
        <v>6020000800</v>
      </c>
      <c r="C804" s="2" t="s">
        <v>2221</v>
      </c>
      <c r="D804" s="4" t="s">
        <v>2222</v>
      </c>
      <c r="E804" s="4" t="s">
        <v>2223</v>
      </c>
      <c r="F804" s="10" t="s">
        <v>3449</v>
      </c>
      <c r="G804" s="6">
        <v>9235.18</v>
      </c>
      <c r="H804" s="6">
        <f t="shared" si="67"/>
        <v>-604.17065420560721</v>
      </c>
      <c r="I804" s="139">
        <v>232</v>
      </c>
      <c r="J804" s="6">
        <v>3.5</v>
      </c>
      <c r="K804" s="7">
        <f t="shared" si="63"/>
        <v>812</v>
      </c>
      <c r="L804" s="7">
        <f t="shared" si="64"/>
        <v>56.84</v>
      </c>
      <c r="M804" s="20">
        <f t="shared" si="65"/>
        <v>868.84</v>
      </c>
      <c r="N804" s="20">
        <f t="shared" si="66"/>
        <v>10104.02</v>
      </c>
    </row>
    <row r="805" spans="1:14" ht="24" customHeight="1" x14ac:dyDescent="0.4">
      <c r="A805" s="9">
        <v>801</v>
      </c>
      <c r="B805" s="3">
        <v>6020000801</v>
      </c>
      <c r="C805" s="2" t="s">
        <v>2224</v>
      </c>
      <c r="D805" s="4" t="s">
        <v>2225</v>
      </c>
      <c r="E805" s="4" t="s">
        <v>2226</v>
      </c>
      <c r="F805" s="2" t="s">
        <v>18</v>
      </c>
      <c r="G805" s="6">
        <v>0</v>
      </c>
      <c r="H805" s="6">
        <f t="shared" si="67"/>
        <v>0</v>
      </c>
      <c r="I805" s="139">
        <v>11</v>
      </c>
      <c r="J805" s="6">
        <v>3.5</v>
      </c>
      <c r="K805" s="7">
        <f t="shared" si="63"/>
        <v>38.5</v>
      </c>
      <c r="L805" s="7">
        <f t="shared" si="64"/>
        <v>2.6950000000000003</v>
      </c>
      <c r="M805" s="20">
        <f t="shared" si="65"/>
        <v>41.199999999999996</v>
      </c>
      <c r="N805" s="20">
        <f>SUM(G805+M805)</f>
        <v>41.199999999999996</v>
      </c>
    </row>
    <row r="806" spans="1:14" ht="24" customHeight="1" x14ac:dyDescent="0.4">
      <c r="A806" s="9">
        <v>802</v>
      </c>
      <c r="B806" s="3">
        <v>6020000802</v>
      </c>
      <c r="C806" s="2" t="s">
        <v>2227</v>
      </c>
      <c r="D806" s="4" t="s">
        <v>2228</v>
      </c>
      <c r="E806" s="4" t="s">
        <v>2229</v>
      </c>
      <c r="F806" s="2" t="s">
        <v>18</v>
      </c>
      <c r="G806" s="6">
        <v>0</v>
      </c>
      <c r="H806" s="6">
        <f t="shared" si="67"/>
        <v>0</v>
      </c>
      <c r="I806" s="139">
        <v>30</v>
      </c>
      <c r="J806" s="6">
        <v>3.5</v>
      </c>
      <c r="K806" s="7">
        <f t="shared" si="63"/>
        <v>105</v>
      </c>
      <c r="L806" s="7">
        <f t="shared" si="64"/>
        <v>7.3500000000000005</v>
      </c>
      <c r="M806" s="20">
        <f t="shared" si="65"/>
        <v>112.35</v>
      </c>
      <c r="N806" s="20">
        <f t="shared" si="66"/>
        <v>112.35</v>
      </c>
    </row>
    <row r="807" spans="1:14" ht="24" customHeight="1" x14ac:dyDescent="0.4">
      <c r="A807" s="9">
        <v>803</v>
      </c>
      <c r="B807" s="3">
        <v>6020000803</v>
      </c>
      <c r="C807" s="2" t="s">
        <v>2230</v>
      </c>
      <c r="D807" s="4" t="s">
        <v>2231</v>
      </c>
      <c r="E807" s="4" t="s">
        <v>2232</v>
      </c>
      <c r="F807" s="2" t="s">
        <v>3449</v>
      </c>
      <c r="G807" s="6">
        <v>1325.74</v>
      </c>
      <c r="H807" s="6">
        <f t="shared" si="67"/>
        <v>-86.730654205607379</v>
      </c>
      <c r="I807" s="139">
        <v>4</v>
      </c>
      <c r="J807" s="6">
        <v>3.5</v>
      </c>
      <c r="K807" s="7">
        <f t="shared" si="63"/>
        <v>14</v>
      </c>
      <c r="L807" s="7">
        <f t="shared" si="64"/>
        <v>0.98000000000000009</v>
      </c>
      <c r="M807" s="20">
        <f t="shared" si="65"/>
        <v>14.98</v>
      </c>
      <c r="N807" s="20">
        <f>SUM(G807+M807)</f>
        <v>1340.72</v>
      </c>
    </row>
    <row r="808" spans="1:14" ht="24" customHeight="1" x14ac:dyDescent="0.4">
      <c r="A808" s="9">
        <v>804</v>
      </c>
      <c r="B808" s="3">
        <v>6020000804</v>
      </c>
      <c r="C808" s="2" t="s">
        <v>2233</v>
      </c>
      <c r="D808" s="4" t="s">
        <v>2234</v>
      </c>
      <c r="E808" s="4" t="s">
        <v>2235</v>
      </c>
      <c r="F808" s="2" t="s">
        <v>3449</v>
      </c>
      <c r="G808" s="6">
        <v>696.58</v>
      </c>
      <c r="H808" s="6">
        <f t="shared" si="67"/>
        <v>-45.570654205607525</v>
      </c>
      <c r="I808" s="139">
        <v>29</v>
      </c>
      <c r="J808" s="6">
        <v>3.5</v>
      </c>
      <c r="K808" s="7">
        <f t="shared" si="63"/>
        <v>101.5</v>
      </c>
      <c r="L808" s="7">
        <f t="shared" si="64"/>
        <v>7.1050000000000004</v>
      </c>
      <c r="M808" s="20">
        <f t="shared" si="65"/>
        <v>108.61</v>
      </c>
      <c r="N808" s="20">
        <f t="shared" si="66"/>
        <v>805.19</v>
      </c>
    </row>
    <row r="809" spans="1:14" ht="24" customHeight="1" x14ac:dyDescent="0.4">
      <c r="A809" s="9">
        <v>805</v>
      </c>
      <c r="B809" s="3">
        <v>6020000805</v>
      </c>
      <c r="C809" s="2" t="s">
        <v>2236</v>
      </c>
      <c r="D809" s="4" t="s">
        <v>2237</v>
      </c>
      <c r="E809" s="4" t="s">
        <v>3514</v>
      </c>
      <c r="F809" s="2" t="s">
        <v>3449</v>
      </c>
      <c r="G809" s="6">
        <v>752.76</v>
      </c>
      <c r="H809" s="6">
        <f t="shared" si="67"/>
        <v>-49.24598130841116</v>
      </c>
      <c r="I809" s="139">
        <v>56</v>
      </c>
      <c r="J809" s="6">
        <v>3.5</v>
      </c>
      <c r="K809" s="7">
        <f t="shared" si="63"/>
        <v>196</v>
      </c>
      <c r="L809" s="7">
        <f t="shared" si="64"/>
        <v>13.72</v>
      </c>
      <c r="M809" s="20">
        <f t="shared" si="65"/>
        <v>209.72</v>
      </c>
      <c r="N809" s="20">
        <f>SUM(G809+M809)</f>
        <v>962.48</v>
      </c>
    </row>
    <row r="810" spans="1:14" ht="24" customHeight="1" x14ac:dyDescent="0.4">
      <c r="A810" s="9">
        <v>806</v>
      </c>
      <c r="B810" s="3">
        <v>6020000806</v>
      </c>
      <c r="C810" s="2" t="s">
        <v>2238</v>
      </c>
      <c r="D810" s="4" t="s">
        <v>2239</v>
      </c>
      <c r="E810" s="4" t="s">
        <v>2240</v>
      </c>
      <c r="F810" s="2" t="s">
        <v>3461</v>
      </c>
      <c r="G810" s="6">
        <v>101.13</v>
      </c>
      <c r="H810" s="6">
        <f t="shared" si="67"/>
        <v>-6.6159813084112074</v>
      </c>
      <c r="I810" s="139">
        <v>17</v>
      </c>
      <c r="J810" s="6">
        <v>3.5</v>
      </c>
      <c r="K810" s="7">
        <f t="shared" si="63"/>
        <v>59.5</v>
      </c>
      <c r="L810" s="7">
        <f t="shared" si="64"/>
        <v>4.165</v>
      </c>
      <c r="M810" s="20">
        <f t="shared" si="65"/>
        <v>63.669999999999995</v>
      </c>
      <c r="N810" s="20">
        <f t="shared" si="66"/>
        <v>164.79999999999998</v>
      </c>
    </row>
    <row r="811" spans="1:14" ht="24" customHeight="1" x14ac:dyDescent="0.4">
      <c r="A811" s="9">
        <v>807</v>
      </c>
      <c r="B811" s="3">
        <v>6020000807</v>
      </c>
      <c r="C811" s="2" t="s">
        <v>2241</v>
      </c>
      <c r="D811" s="4" t="s">
        <v>2242</v>
      </c>
      <c r="E811" s="4" t="s">
        <v>2243</v>
      </c>
      <c r="F811" s="2" t="s">
        <v>3452</v>
      </c>
      <c r="G811" s="6">
        <v>445.67</v>
      </c>
      <c r="H811" s="6">
        <f t="shared" si="67"/>
        <v>-29.155981308411242</v>
      </c>
      <c r="I811" s="139">
        <v>18</v>
      </c>
      <c r="J811" s="6">
        <v>3.5</v>
      </c>
      <c r="K811" s="7">
        <f t="shared" si="63"/>
        <v>63</v>
      </c>
      <c r="L811" s="7">
        <f t="shared" si="64"/>
        <v>4.41</v>
      </c>
      <c r="M811" s="20">
        <f t="shared" si="65"/>
        <v>67.41</v>
      </c>
      <c r="N811" s="20">
        <f>SUM(G811+M811)</f>
        <v>513.08000000000004</v>
      </c>
    </row>
    <row r="812" spans="1:14" ht="24" customHeight="1" x14ac:dyDescent="0.4">
      <c r="A812" s="9">
        <v>808</v>
      </c>
      <c r="B812" s="3">
        <v>6020000808</v>
      </c>
      <c r="C812" s="2" t="s">
        <v>2244</v>
      </c>
      <c r="D812" s="4" t="s">
        <v>2245</v>
      </c>
      <c r="E812" s="4" t="s">
        <v>2246</v>
      </c>
      <c r="F812" s="2" t="s">
        <v>18</v>
      </c>
      <c r="G812" s="6">
        <v>0</v>
      </c>
      <c r="H812" s="6">
        <f t="shared" si="67"/>
        <v>0</v>
      </c>
      <c r="I812" s="139">
        <v>16</v>
      </c>
      <c r="J812" s="6">
        <v>3.5</v>
      </c>
      <c r="K812" s="7">
        <f t="shared" si="63"/>
        <v>56</v>
      </c>
      <c r="L812" s="7">
        <f t="shared" si="64"/>
        <v>3.9200000000000004</v>
      </c>
      <c r="M812" s="20">
        <f t="shared" si="65"/>
        <v>59.92</v>
      </c>
      <c r="N812" s="20">
        <f t="shared" si="66"/>
        <v>59.92</v>
      </c>
    </row>
    <row r="813" spans="1:14" ht="24" customHeight="1" x14ac:dyDescent="0.4">
      <c r="A813" s="9">
        <v>809</v>
      </c>
      <c r="B813" s="3">
        <v>6020000809</v>
      </c>
      <c r="C813" s="2" t="s">
        <v>2247</v>
      </c>
      <c r="D813" s="4" t="s">
        <v>2248</v>
      </c>
      <c r="E813" s="4" t="s">
        <v>2249</v>
      </c>
      <c r="F813" s="10" t="s">
        <v>18</v>
      </c>
      <c r="G813" s="6">
        <v>0</v>
      </c>
      <c r="H813" s="6">
        <f t="shared" si="67"/>
        <v>0</v>
      </c>
      <c r="I813" s="139">
        <v>40</v>
      </c>
      <c r="J813" s="6">
        <v>3.5</v>
      </c>
      <c r="K813" s="7">
        <f t="shared" si="63"/>
        <v>140</v>
      </c>
      <c r="L813" s="7">
        <f t="shared" si="64"/>
        <v>9.8000000000000007</v>
      </c>
      <c r="M813" s="20">
        <f t="shared" si="65"/>
        <v>149.80000000000001</v>
      </c>
      <c r="N813" s="20">
        <f>SUM(G813+M813)</f>
        <v>149.80000000000001</v>
      </c>
    </row>
    <row r="814" spans="1:14" ht="24" customHeight="1" x14ac:dyDescent="0.4">
      <c r="A814" s="9">
        <v>810</v>
      </c>
      <c r="B814" s="3">
        <v>6020000810</v>
      </c>
      <c r="C814" s="2" t="s">
        <v>2250</v>
      </c>
      <c r="D814" s="4" t="s">
        <v>2251</v>
      </c>
      <c r="E814" s="4" t="s">
        <v>2252</v>
      </c>
      <c r="F814" s="2" t="s">
        <v>18</v>
      </c>
      <c r="G814" s="6">
        <v>0</v>
      </c>
      <c r="H814" s="6">
        <f t="shared" si="67"/>
        <v>0</v>
      </c>
      <c r="I814" s="139">
        <v>28</v>
      </c>
      <c r="J814" s="6">
        <v>3.5</v>
      </c>
      <c r="K814" s="7">
        <f t="shared" si="63"/>
        <v>98</v>
      </c>
      <c r="L814" s="7">
        <f t="shared" si="64"/>
        <v>6.86</v>
      </c>
      <c r="M814" s="20">
        <f t="shared" si="65"/>
        <v>104.86</v>
      </c>
      <c r="N814" s="20">
        <f t="shared" si="66"/>
        <v>104.86</v>
      </c>
    </row>
    <row r="815" spans="1:14" ht="24" customHeight="1" x14ac:dyDescent="0.4">
      <c r="A815" s="9">
        <v>811</v>
      </c>
      <c r="B815" s="3">
        <v>6020000811</v>
      </c>
      <c r="C815" s="2" t="s">
        <v>2253</v>
      </c>
      <c r="D815" s="4" t="s">
        <v>2254</v>
      </c>
      <c r="E815" s="4" t="s">
        <v>2255</v>
      </c>
      <c r="F815" s="2" t="s">
        <v>18</v>
      </c>
      <c r="G815" s="6">
        <v>0</v>
      </c>
      <c r="H815" s="6">
        <f t="shared" si="67"/>
        <v>0</v>
      </c>
      <c r="I815" s="139">
        <v>96</v>
      </c>
      <c r="J815" s="6">
        <v>3.5</v>
      </c>
      <c r="K815" s="7">
        <f t="shared" si="63"/>
        <v>336</v>
      </c>
      <c r="L815" s="7">
        <f t="shared" si="64"/>
        <v>23.520000000000003</v>
      </c>
      <c r="M815" s="20">
        <f t="shared" si="65"/>
        <v>359.52</v>
      </c>
      <c r="N815" s="20">
        <f>SUM(G815+M815)</f>
        <v>359.52</v>
      </c>
    </row>
    <row r="816" spans="1:14" ht="24" customHeight="1" x14ac:dyDescent="0.4">
      <c r="A816" s="9">
        <v>812</v>
      </c>
      <c r="B816" s="3">
        <v>6020000812</v>
      </c>
      <c r="C816" s="137" t="s">
        <v>2256</v>
      </c>
      <c r="D816" s="4" t="s">
        <v>2257</v>
      </c>
      <c r="E816" s="4" t="s">
        <v>2258</v>
      </c>
      <c r="F816" s="2" t="s">
        <v>3461</v>
      </c>
      <c r="G816" s="6">
        <v>232.2</v>
      </c>
      <c r="H816" s="6">
        <f t="shared" si="67"/>
        <v>-15.190654205607473</v>
      </c>
      <c r="I816" s="139">
        <v>0</v>
      </c>
      <c r="J816" s="6">
        <v>3.5</v>
      </c>
      <c r="K816" s="7">
        <f t="shared" si="63"/>
        <v>0</v>
      </c>
      <c r="L816" s="7">
        <f t="shared" si="64"/>
        <v>0</v>
      </c>
      <c r="M816" s="20">
        <f t="shared" si="65"/>
        <v>0</v>
      </c>
      <c r="N816" s="20">
        <f t="shared" si="66"/>
        <v>232.2</v>
      </c>
    </row>
    <row r="817" spans="1:14" ht="24" customHeight="1" x14ac:dyDescent="0.4">
      <c r="A817" s="9">
        <v>813</v>
      </c>
      <c r="B817" s="3">
        <v>6020000813</v>
      </c>
      <c r="C817" s="2" t="s">
        <v>2259</v>
      </c>
      <c r="D817" s="4" t="s">
        <v>2257</v>
      </c>
      <c r="E817" s="4" t="s">
        <v>2260</v>
      </c>
      <c r="F817" s="2" t="s">
        <v>3449</v>
      </c>
      <c r="G817" s="6">
        <v>1284.55</v>
      </c>
      <c r="H817" s="6">
        <f t="shared" si="67"/>
        <v>-84.035981308411237</v>
      </c>
      <c r="I817" s="139">
        <v>0</v>
      </c>
      <c r="J817" s="6">
        <v>3.5</v>
      </c>
      <c r="K817" s="7">
        <f t="shared" si="63"/>
        <v>0</v>
      </c>
      <c r="L817" s="7">
        <f t="shared" si="64"/>
        <v>0</v>
      </c>
      <c r="M817" s="20">
        <f t="shared" si="65"/>
        <v>0</v>
      </c>
      <c r="N817" s="20">
        <f>SUM(G817+M817)</f>
        <v>1284.55</v>
      </c>
    </row>
    <row r="818" spans="1:14" ht="24" customHeight="1" x14ac:dyDescent="0.4">
      <c r="A818" s="9">
        <v>814</v>
      </c>
      <c r="B818" s="3">
        <v>6020000814</v>
      </c>
      <c r="C818" s="2" t="s">
        <v>2261</v>
      </c>
      <c r="D818" s="4" t="s">
        <v>2262</v>
      </c>
      <c r="E818" s="4" t="s">
        <v>2263</v>
      </c>
      <c r="F818" s="2" t="s">
        <v>18</v>
      </c>
      <c r="G818" s="6">
        <v>0</v>
      </c>
      <c r="H818" s="6">
        <f t="shared" si="67"/>
        <v>0</v>
      </c>
      <c r="I818" s="139">
        <v>21</v>
      </c>
      <c r="J818" s="6">
        <v>3.5</v>
      </c>
      <c r="K818" s="7">
        <f t="shared" si="63"/>
        <v>73.5</v>
      </c>
      <c r="L818" s="7">
        <f t="shared" si="64"/>
        <v>5.1450000000000005</v>
      </c>
      <c r="M818" s="20">
        <f t="shared" si="65"/>
        <v>78.650000000000006</v>
      </c>
      <c r="N818" s="20">
        <f t="shared" si="66"/>
        <v>78.650000000000006</v>
      </c>
    </row>
    <row r="819" spans="1:14" ht="24" customHeight="1" x14ac:dyDescent="0.4">
      <c r="A819" s="9">
        <v>815</v>
      </c>
      <c r="B819" s="3">
        <v>6020000815</v>
      </c>
      <c r="C819" s="2" t="s">
        <v>2264</v>
      </c>
      <c r="D819" s="4" t="s">
        <v>2265</v>
      </c>
      <c r="E819" s="4" t="s">
        <v>2266</v>
      </c>
      <c r="F819" s="2" t="s">
        <v>3471</v>
      </c>
      <c r="G819" s="6">
        <v>1310.77</v>
      </c>
      <c r="H819" s="6">
        <f t="shared" si="67"/>
        <v>-85.75130841121495</v>
      </c>
      <c r="I819" s="139">
        <v>73</v>
      </c>
      <c r="J819" s="6">
        <v>3.5</v>
      </c>
      <c r="K819" s="7">
        <f t="shared" si="63"/>
        <v>255.5</v>
      </c>
      <c r="L819" s="7">
        <f t="shared" si="64"/>
        <v>17.885000000000002</v>
      </c>
      <c r="M819" s="20">
        <f t="shared" si="65"/>
        <v>273.39</v>
      </c>
      <c r="N819" s="20">
        <f>SUM(G819+M819)</f>
        <v>1584.1599999999999</v>
      </c>
    </row>
    <row r="820" spans="1:14" ht="24" customHeight="1" x14ac:dyDescent="0.4">
      <c r="A820" s="9">
        <v>816</v>
      </c>
      <c r="B820" s="3">
        <v>6020000816</v>
      </c>
      <c r="C820" s="2" t="s">
        <v>2267</v>
      </c>
      <c r="D820" s="4" t="s">
        <v>2268</v>
      </c>
      <c r="E820" s="4" t="s">
        <v>2269</v>
      </c>
      <c r="F820" s="2" t="s">
        <v>18</v>
      </c>
      <c r="G820" s="6">
        <v>0</v>
      </c>
      <c r="H820" s="6">
        <f t="shared" si="67"/>
        <v>0</v>
      </c>
      <c r="I820" s="139">
        <v>51</v>
      </c>
      <c r="J820" s="6">
        <v>3.5</v>
      </c>
      <c r="K820" s="7">
        <f t="shared" si="63"/>
        <v>178.5</v>
      </c>
      <c r="L820" s="7">
        <f t="shared" si="64"/>
        <v>12.495000000000001</v>
      </c>
      <c r="M820" s="20">
        <f t="shared" si="65"/>
        <v>191</v>
      </c>
      <c r="N820" s="20">
        <f t="shared" si="66"/>
        <v>191</v>
      </c>
    </row>
    <row r="821" spans="1:14" ht="24" customHeight="1" x14ac:dyDescent="0.4">
      <c r="A821" s="9">
        <v>817</v>
      </c>
      <c r="B821" s="3">
        <v>6020000817</v>
      </c>
      <c r="C821" s="2" t="s">
        <v>2270</v>
      </c>
      <c r="D821" s="4" t="s">
        <v>2271</v>
      </c>
      <c r="E821" s="4" t="s">
        <v>2272</v>
      </c>
      <c r="F821" s="2" t="s">
        <v>18</v>
      </c>
      <c r="G821" s="6">
        <v>0</v>
      </c>
      <c r="H821" s="6">
        <f t="shared" si="67"/>
        <v>0</v>
      </c>
      <c r="I821" s="139">
        <v>13</v>
      </c>
      <c r="J821" s="6">
        <v>3.5</v>
      </c>
      <c r="K821" s="7">
        <f t="shared" si="63"/>
        <v>45.5</v>
      </c>
      <c r="L821" s="7">
        <f t="shared" si="64"/>
        <v>3.1850000000000005</v>
      </c>
      <c r="M821" s="20">
        <f t="shared" si="65"/>
        <v>48.69</v>
      </c>
      <c r="N821" s="20">
        <f>SUM(G821+M821)</f>
        <v>48.69</v>
      </c>
    </row>
    <row r="822" spans="1:14" ht="24" customHeight="1" x14ac:dyDescent="0.4">
      <c r="A822" s="9">
        <v>818</v>
      </c>
      <c r="B822" s="3">
        <v>6020000818</v>
      </c>
      <c r="C822" s="2" t="s">
        <v>2273</v>
      </c>
      <c r="D822" s="4" t="s">
        <v>2274</v>
      </c>
      <c r="E822" s="4" t="s">
        <v>2275</v>
      </c>
      <c r="F822" s="2" t="s">
        <v>3449</v>
      </c>
      <c r="G822" s="6">
        <v>310.86</v>
      </c>
      <c r="H822" s="6">
        <f t="shared" si="67"/>
        <v>-20.336635514018724</v>
      </c>
      <c r="I822" s="139">
        <v>3</v>
      </c>
      <c r="J822" s="6">
        <v>3.5</v>
      </c>
      <c r="K822" s="7">
        <f t="shared" si="63"/>
        <v>10.5</v>
      </c>
      <c r="L822" s="7">
        <f t="shared" si="64"/>
        <v>0.7350000000000001</v>
      </c>
      <c r="M822" s="20">
        <f t="shared" si="65"/>
        <v>11.24</v>
      </c>
      <c r="N822" s="20">
        <f t="shared" si="66"/>
        <v>322.10000000000002</v>
      </c>
    </row>
    <row r="823" spans="1:14" ht="24" customHeight="1" x14ac:dyDescent="0.4">
      <c r="A823" s="9">
        <v>819</v>
      </c>
      <c r="B823" s="3">
        <v>6020000819</v>
      </c>
      <c r="C823" s="2" t="s">
        <v>2276</v>
      </c>
      <c r="D823" s="4" t="s">
        <v>2277</v>
      </c>
      <c r="E823" s="4" t="s">
        <v>2278</v>
      </c>
      <c r="F823" s="2" t="s">
        <v>3449</v>
      </c>
      <c r="G823" s="6">
        <v>925.03</v>
      </c>
      <c r="H823" s="6">
        <f t="shared" si="67"/>
        <v>-60.515981308411142</v>
      </c>
      <c r="I823" s="139">
        <v>28</v>
      </c>
      <c r="J823" s="6">
        <v>3.5</v>
      </c>
      <c r="K823" s="7">
        <f t="shared" si="63"/>
        <v>98</v>
      </c>
      <c r="L823" s="7">
        <f t="shared" si="64"/>
        <v>6.86</v>
      </c>
      <c r="M823" s="20">
        <f t="shared" si="65"/>
        <v>104.86</v>
      </c>
      <c r="N823" s="20">
        <f>SUM(G823+M823)</f>
        <v>1029.8899999999999</v>
      </c>
    </row>
    <row r="824" spans="1:14" ht="24" customHeight="1" x14ac:dyDescent="0.4">
      <c r="A824" s="9">
        <v>820</v>
      </c>
      <c r="B824" s="3">
        <v>6020000820</v>
      </c>
      <c r="C824" s="2" t="s">
        <v>2279</v>
      </c>
      <c r="D824" s="4" t="s">
        <v>2280</v>
      </c>
      <c r="E824" s="4" t="s">
        <v>2281</v>
      </c>
      <c r="F824" s="2" t="s">
        <v>18</v>
      </c>
      <c r="G824" s="6">
        <v>0</v>
      </c>
      <c r="H824" s="6">
        <f t="shared" si="67"/>
        <v>0</v>
      </c>
      <c r="I824" s="139">
        <v>1</v>
      </c>
      <c r="J824" s="6">
        <v>3.5</v>
      </c>
      <c r="K824" s="7">
        <f t="shared" si="63"/>
        <v>3.5</v>
      </c>
      <c r="L824" s="7">
        <f t="shared" si="64"/>
        <v>0.24500000000000002</v>
      </c>
      <c r="M824" s="20">
        <f t="shared" si="65"/>
        <v>3.75</v>
      </c>
      <c r="N824" s="20">
        <f t="shared" si="66"/>
        <v>3.75</v>
      </c>
    </row>
    <row r="825" spans="1:14" ht="24" customHeight="1" x14ac:dyDescent="0.4">
      <c r="A825" s="9">
        <v>821</v>
      </c>
      <c r="B825" s="3">
        <v>6020000821</v>
      </c>
      <c r="C825" s="2" t="s">
        <v>2282</v>
      </c>
      <c r="D825" s="4" t="s">
        <v>2283</v>
      </c>
      <c r="E825" s="4" t="s">
        <v>2284</v>
      </c>
      <c r="F825" s="2" t="s">
        <v>18</v>
      </c>
      <c r="G825" s="6">
        <v>0</v>
      </c>
      <c r="H825" s="6">
        <f t="shared" si="67"/>
        <v>0</v>
      </c>
      <c r="I825" s="139">
        <v>17</v>
      </c>
      <c r="J825" s="6">
        <v>3.5</v>
      </c>
      <c r="K825" s="7">
        <f t="shared" si="63"/>
        <v>59.5</v>
      </c>
      <c r="L825" s="7">
        <f t="shared" si="64"/>
        <v>4.165</v>
      </c>
      <c r="M825" s="20">
        <f t="shared" si="65"/>
        <v>63.669999999999995</v>
      </c>
      <c r="N825" s="20">
        <f>SUM(G825+M825)</f>
        <v>63.669999999999995</v>
      </c>
    </row>
    <row r="826" spans="1:14" ht="24" customHeight="1" x14ac:dyDescent="0.4">
      <c r="A826" s="9">
        <v>822</v>
      </c>
      <c r="B826" s="3">
        <v>6020000822</v>
      </c>
      <c r="C826" s="2" t="s">
        <v>2285</v>
      </c>
      <c r="D826" s="4" t="s">
        <v>1328</v>
      </c>
      <c r="E826" s="4" t="s">
        <v>2286</v>
      </c>
      <c r="F826" s="10" t="s">
        <v>3449</v>
      </c>
      <c r="G826" s="6">
        <v>232.2</v>
      </c>
      <c r="H826" s="6">
        <f t="shared" si="67"/>
        <v>-15.190654205607473</v>
      </c>
      <c r="I826" s="139">
        <v>5</v>
      </c>
      <c r="J826" s="6">
        <v>3.5</v>
      </c>
      <c r="K826" s="7">
        <f t="shared" si="63"/>
        <v>17.5</v>
      </c>
      <c r="L826" s="7">
        <f t="shared" si="64"/>
        <v>1.2250000000000001</v>
      </c>
      <c r="M826" s="20">
        <f t="shared" si="65"/>
        <v>18.73</v>
      </c>
      <c r="N826" s="20">
        <f t="shared" si="66"/>
        <v>250.92999999999998</v>
      </c>
    </row>
    <row r="827" spans="1:14" ht="24" customHeight="1" x14ac:dyDescent="0.4">
      <c r="A827" s="9">
        <v>823</v>
      </c>
      <c r="B827" s="3">
        <v>6020000823</v>
      </c>
      <c r="C827" s="2" t="s">
        <v>2287</v>
      </c>
      <c r="D827" s="4" t="s">
        <v>2288</v>
      </c>
      <c r="E827" s="4" t="s">
        <v>2289</v>
      </c>
      <c r="F827" s="2" t="s">
        <v>3470</v>
      </c>
      <c r="G827" s="6">
        <v>15</v>
      </c>
      <c r="H827" s="6">
        <f t="shared" si="67"/>
        <v>-0.98130841121495394</v>
      </c>
      <c r="I827" s="139">
        <v>0</v>
      </c>
      <c r="J827" s="6">
        <v>3.5</v>
      </c>
      <c r="K827" s="7">
        <f t="shared" si="63"/>
        <v>0</v>
      </c>
      <c r="L827" s="7">
        <f t="shared" si="64"/>
        <v>0</v>
      </c>
      <c r="M827" s="20">
        <f t="shared" si="65"/>
        <v>0</v>
      </c>
      <c r="N827" s="20">
        <f>SUM(G827+M827)</f>
        <v>15</v>
      </c>
    </row>
    <row r="828" spans="1:14" ht="24" customHeight="1" x14ac:dyDescent="0.4">
      <c r="A828" s="9">
        <v>824</v>
      </c>
      <c r="B828" s="3">
        <v>6020000824</v>
      </c>
      <c r="C828" s="2" t="s">
        <v>2290</v>
      </c>
      <c r="D828" s="4" t="s">
        <v>2291</v>
      </c>
      <c r="E828" s="4" t="s">
        <v>3515</v>
      </c>
      <c r="F828" s="2" t="s">
        <v>18</v>
      </c>
      <c r="G828" s="6">
        <v>0</v>
      </c>
      <c r="H828" s="6">
        <f t="shared" si="67"/>
        <v>0</v>
      </c>
      <c r="I828" s="139">
        <v>36</v>
      </c>
      <c r="J828" s="6">
        <v>3.5</v>
      </c>
      <c r="K828" s="7">
        <f t="shared" si="63"/>
        <v>126</v>
      </c>
      <c r="L828" s="7">
        <f t="shared" si="64"/>
        <v>8.82</v>
      </c>
      <c r="M828" s="20">
        <f t="shared" si="65"/>
        <v>134.82</v>
      </c>
      <c r="N828" s="20">
        <f t="shared" si="66"/>
        <v>134.82</v>
      </c>
    </row>
    <row r="829" spans="1:14" ht="24" customHeight="1" x14ac:dyDescent="0.4">
      <c r="A829" s="9">
        <v>825</v>
      </c>
      <c r="B829" s="3">
        <v>6020000825</v>
      </c>
      <c r="C829" s="2" t="s">
        <v>2292</v>
      </c>
      <c r="D829" s="4" t="s">
        <v>2293</v>
      </c>
      <c r="E829" s="4" t="s">
        <v>2294</v>
      </c>
      <c r="F829" s="2" t="s">
        <v>3458</v>
      </c>
      <c r="G829" s="6">
        <v>243.43</v>
      </c>
      <c r="H829" s="6">
        <v>15.93</v>
      </c>
      <c r="I829" s="139">
        <v>29</v>
      </c>
      <c r="J829" s="6">
        <v>3.5</v>
      </c>
      <c r="K829" s="7">
        <f t="shared" si="63"/>
        <v>101.5</v>
      </c>
      <c r="L829" s="7">
        <f t="shared" si="64"/>
        <v>7.1050000000000004</v>
      </c>
      <c r="M829" s="20">
        <f t="shared" si="65"/>
        <v>108.61</v>
      </c>
      <c r="N829" s="20">
        <f>SUM(G829+M829)</f>
        <v>352.04</v>
      </c>
    </row>
    <row r="830" spans="1:14" ht="24" customHeight="1" x14ac:dyDescent="0.4">
      <c r="A830" s="9">
        <v>826</v>
      </c>
      <c r="B830" s="3">
        <v>6020000826</v>
      </c>
      <c r="C830" s="2" t="s">
        <v>2295</v>
      </c>
      <c r="D830" s="4" t="s">
        <v>2296</v>
      </c>
      <c r="E830" s="4" t="s">
        <v>2297</v>
      </c>
      <c r="F830" s="10" t="s">
        <v>18</v>
      </c>
      <c r="G830" s="6">
        <v>0</v>
      </c>
      <c r="H830" s="6">
        <f t="shared" si="67"/>
        <v>0</v>
      </c>
      <c r="I830" s="139">
        <v>4</v>
      </c>
      <c r="J830" s="6">
        <v>3.5</v>
      </c>
      <c r="K830" s="7">
        <f t="shared" si="63"/>
        <v>14</v>
      </c>
      <c r="L830" s="7">
        <f t="shared" si="64"/>
        <v>0.98000000000000009</v>
      </c>
      <c r="M830" s="20">
        <f t="shared" si="65"/>
        <v>14.98</v>
      </c>
      <c r="N830" s="20">
        <f t="shared" si="66"/>
        <v>14.98</v>
      </c>
    </row>
    <row r="831" spans="1:14" ht="24" customHeight="1" x14ac:dyDescent="0.4">
      <c r="A831" s="9">
        <v>827</v>
      </c>
      <c r="B831" s="3">
        <v>6020000827</v>
      </c>
      <c r="C831" s="2" t="s">
        <v>2298</v>
      </c>
      <c r="D831" s="4" t="s">
        <v>2299</v>
      </c>
      <c r="E831" s="4" t="s">
        <v>2300</v>
      </c>
      <c r="F831" s="10" t="s">
        <v>18</v>
      </c>
      <c r="G831" s="6">
        <v>0</v>
      </c>
      <c r="H831" s="6">
        <f t="shared" si="67"/>
        <v>0</v>
      </c>
      <c r="I831" s="139">
        <v>12</v>
      </c>
      <c r="J831" s="6">
        <v>3.5</v>
      </c>
      <c r="K831" s="7">
        <f t="shared" si="63"/>
        <v>42</v>
      </c>
      <c r="L831" s="7">
        <f t="shared" si="64"/>
        <v>2.9400000000000004</v>
      </c>
      <c r="M831" s="20">
        <f t="shared" si="65"/>
        <v>44.94</v>
      </c>
      <c r="N831" s="20">
        <f>SUM(G831+M831)</f>
        <v>44.94</v>
      </c>
    </row>
    <row r="832" spans="1:14" ht="24" customHeight="1" x14ac:dyDescent="0.4">
      <c r="A832" s="9">
        <v>828</v>
      </c>
      <c r="B832" s="3">
        <v>6020000828</v>
      </c>
      <c r="C832" s="2" t="s">
        <v>2301</v>
      </c>
      <c r="D832" s="4" t="s">
        <v>2299</v>
      </c>
      <c r="E832" s="4" t="s">
        <v>2302</v>
      </c>
      <c r="F832" s="2" t="s">
        <v>18</v>
      </c>
      <c r="G832" s="6">
        <v>0</v>
      </c>
      <c r="H832" s="6">
        <f t="shared" si="67"/>
        <v>0</v>
      </c>
      <c r="I832" s="139">
        <v>44</v>
      </c>
      <c r="J832" s="6">
        <v>3.5</v>
      </c>
      <c r="K832" s="7">
        <f t="shared" ref="K832:K895" si="68">SUM(I832*J832)</f>
        <v>154</v>
      </c>
      <c r="L832" s="7">
        <f t="shared" ref="L832:L895" si="69">SUM(K832*7%)</f>
        <v>10.780000000000001</v>
      </c>
      <c r="M832" s="20">
        <f t="shared" si="65"/>
        <v>164.78</v>
      </c>
      <c r="N832" s="20">
        <f t="shared" si="66"/>
        <v>164.78</v>
      </c>
    </row>
    <row r="833" spans="1:14" ht="24" customHeight="1" x14ac:dyDescent="0.4">
      <c r="A833" s="9">
        <v>829</v>
      </c>
      <c r="B833" s="3">
        <v>6020000829</v>
      </c>
      <c r="C833" s="2" t="s">
        <v>2303</v>
      </c>
      <c r="D833" s="4" t="s">
        <v>2304</v>
      </c>
      <c r="E833" s="4" t="s">
        <v>2305</v>
      </c>
      <c r="F833" s="2" t="s">
        <v>3450</v>
      </c>
      <c r="G833" s="6">
        <v>202.23</v>
      </c>
      <c r="H833" s="6">
        <f t="shared" si="67"/>
        <v>-13.22999999999999</v>
      </c>
      <c r="I833" s="139">
        <v>19</v>
      </c>
      <c r="J833" s="6">
        <v>3.5</v>
      </c>
      <c r="K833" s="7">
        <f t="shared" si="68"/>
        <v>66.5</v>
      </c>
      <c r="L833" s="7">
        <f t="shared" si="69"/>
        <v>4.6550000000000002</v>
      </c>
      <c r="M833" s="20">
        <f t="shared" si="65"/>
        <v>71.160000000000011</v>
      </c>
      <c r="N833" s="20">
        <f>SUM(G833+M833)</f>
        <v>273.39</v>
      </c>
    </row>
    <row r="834" spans="1:14" ht="24" customHeight="1" x14ac:dyDescent="0.4">
      <c r="A834" s="9">
        <v>830</v>
      </c>
      <c r="B834" s="3">
        <v>6020000830</v>
      </c>
      <c r="C834" s="2" t="s">
        <v>2306</v>
      </c>
      <c r="D834" s="4" t="s">
        <v>2307</v>
      </c>
      <c r="E834" s="4" t="s">
        <v>2308</v>
      </c>
      <c r="F834" s="2" t="s">
        <v>3471</v>
      </c>
      <c r="G834" s="6">
        <v>179.78</v>
      </c>
      <c r="H834" s="6">
        <f t="shared" si="67"/>
        <v>-11.761308411214941</v>
      </c>
      <c r="I834" s="139">
        <v>6</v>
      </c>
      <c r="J834" s="6">
        <v>3.5</v>
      </c>
      <c r="K834" s="7">
        <f t="shared" si="68"/>
        <v>21</v>
      </c>
      <c r="L834" s="7">
        <f t="shared" si="69"/>
        <v>1.4700000000000002</v>
      </c>
      <c r="M834" s="20">
        <f t="shared" ref="M834:M897" si="70">ROUNDUP(K834+L834,2)</f>
        <v>22.47</v>
      </c>
      <c r="N834" s="20">
        <f t="shared" ref="N834:N896" si="71">SUM(G834+M834)</f>
        <v>202.25</v>
      </c>
    </row>
    <row r="835" spans="1:14" ht="24" customHeight="1" x14ac:dyDescent="0.4">
      <c r="A835" s="9">
        <v>831</v>
      </c>
      <c r="B835" s="3">
        <v>6020000831</v>
      </c>
      <c r="C835" s="2" t="s">
        <v>2309</v>
      </c>
      <c r="D835" s="4" t="s">
        <v>2310</v>
      </c>
      <c r="E835" s="4" t="s">
        <v>2311</v>
      </c>
      <c r="F835" s="2" t="s">
        <v>18</v>
      </c>
      <c r="G835" s="6">
        <v>0</v>
      </c>
      <c r="H835" s="6">
        <f t="shared" si="67"/>
        <v>0</v>
      </c>
      <c r="I835" s="139">
        <v>80</v>
      </c>
      <c r="J835" s="6">
        <v>3.5</v>
      </c>
      <c r="K835" s="7">
        <f t="shared" si="68"/>
        <v>280</v>
      </c>
      <c r="L835" s="7">
        <f t="shared" si="69"/>
        <v>19.600000000000001</v>
      </c>
      <c r="M835" s="20">
        <f t="shared" si="70"/>
        <v>299.60000000000002</v>
      </c>
      <c r="N835" s="20">
        <f>SUM(G835+M835)</f>
        <v>299.60000000000002</v>
      </c>
    </row>
    <row r="836" spans="1:14" ht="24" customHeight="1" x14ac:dyDescent="0.4">
      <c r="A836" s="9">
        <v>832</v>
      </c>
      <c r="B836" s="3">
        <v>6020000832</v>
      </c>
      <c r="C836" s="2" t="s">
        <v>2312</v>
      </c>
      <c r="D836" s="4" t="s">
        <v>2313</v>
      </c>
      <c r="E836" s="4" t="s">
        <v>2314</v>
      </c>
      <c r="F836" s="2" t="s">
        <v>3449</v>
      </c>
      <c r="G836" s="6">
        <v>505.59</v>
      </c>
      <c r="H836" s="6">
        <f t="shared" si="67"/>
        <v>-33.075981308411201</v>
      </c>
      <c r="I836" s="139">
        <v>20</v>
      </c>
      <c r="J836" s="6">
        <v>3.5</v>
      </c>
      <c r="K836" s="7">
        <f t="shared" si="68"/>
        <v>70</v>
      </c>
      <c r="L836" s="7">
        <f t="shared" si="69"/>
        <v>4.9000000000000004</v>
      </c>
      <c r="M836" s="20">
        <f t="shared" si="70"/>
        <v>74.900000000000006</v>
      </c>
      <c r="N836" s="20">
        <f t="shared" si="71"/>
        <v>580.49</v>
      </c>
    </row>
    <row r="837" spans="1:14" ht="24" customHeight="1" x14ac:dyDescent="0.4">
      <c r="A837" s="9">
        <v>833</v>
      </c>
      <c r="B837" s="3">
        <v>6020000833</v>
      </c>
      <c r="C837" s="2" t="s">
        <v>2315</v>
      </c>
      <c r="D837" s="4" t="s">
        <v>84</v>
      </c>
      <c r="E837" s="4" t="s">
        <v>2316</v>
      </c>
      <c r="F837" s="2" t="s">
        <v>18</v>
      </c>
      <c r="G837" s="6">
        <v>0</v>
      </c>
      <c r="H837" s="6">
        <f t="shared" si="67"/>
        <v>0</v>
      </c>
      <c r="I837" s="139">
        <v>7</v>
      </c>
      <c r="J837" s="6">
        <v>3.5</v>
      </c>
      <c r="K837" s="7">
        <f t="shared" si="68"/>
        <v>24.5</v>
      </c>
      <c r="L837" s="7">
        <f t="shared" si="69"/>
        <v>1.7150000000000001</v>
      </c>
      <c r="M837" s="20">
        <f t="shared" si="70"/>
        <v>26.220000000000002</v>
      </c>
      <c r="N837" s="20">
        <f>SUM(G837+M837)</f>
        <v>26.220000000000002</v>
      </c>
    </row>
    <row r="838" spans="1:14" ht="24" customHeight="1" x14ac:dyDescent="0.4">
      <c r="A838" s="9">
        <v>834</v>
      </c>
      <c r="B838" s="3">
        <v>6020000834</v>
      </c>
      <c r="C838" s="2" t="s">
        <v>2317</v>
      </c>
      <c r="D838" s="4" t="s">
        <v>2313</v>
      </c>
      <c r="E838" s="4" t="s">
        <v>2318</v>
      </c>
      <c r="F838" s="2" t="s">
        <v>3449</v>
      </c>
      <c r="G838" s="6">
        <v>307.12</v>
      </c>
      <c r="H838" s="6">
        <f t="shared" ref="H838:H901" si="72">G838*100/107-G838</f>
        <v>-20.091962616822457</v>
      </c>
      <c r="I838" s="139">
        <v>6</v>
      </c>
      <c r="J838" s="6">
        <v>3.5</v>
      </c>
      <c r="K838" s="7">
        <f t="shared" si="68"/>
        <v>21</v>
      </c>
      <c r="L838" s="7">
        <f t="shared" si="69"/>
        <v>1.4700000000000002</v>
      </c>
      <c r="M838" s="20">
        <f t="shared" si="70"/>
        <v>22.47</v>
      </c>
      <c r="N838" s="20">
        <f t="shared" si="71"/>
        <v>329.59000000000003</v>
      </c>
    </row>
    <row r="839" spans="1:14" ht="24" customHeight="1" x14ac:dyDescent="0.4">
      <c r="A839" s="9">
        <v>835</v>
      </c>
      <c r="B839" s="3">
        <v>6020000835</v>
      </c>
      <c r="C839" s="2" t="s">
        <v>2319</v>
      </c>
      <c r="D839" s="4" t="s">
        <v>2320</v>
      </c>
      <c r="E839" s="4" t="s">
        <v>2321</v>
      </c>
      <c r="F839" s="2" t="s">
        <v>3458</v>
      </c>
      <c r="G839" s="6">
        <v>131.08000000000001</v>
      </c>
      <c r="H839" s="6">
        <f t="shared" si="72"/>
        <v>-8.5753271028037403</v>
      </c>
      <c r="I839" s="139">
        <v>24</v>
      </c>
      <c r="J839" s="6">
        <v>3.5</v>
      </c>
      <c r="K839" s="7">
        <f t="shared" si="68"/>
        <v>84</v>
      </c>
      <c r="L839" s="7">
        <f t="shared" si="69"/>
        <v>5.8800000000000008</v>
      </c>
      <c r="M839" s="20">
        <f t="shared" si="70"/>
        <v>89.88</v>
      </c>
      <c r="N839" s="20">
        <f>SUM(G839+M839)</f>
        <v>220.96</v>
      </c>
    </row>
    <row r="840" spans="1:14" ht="24" customHeight="1" x14ac:dyDescent="0.4">
      <c r="A840" s="9">
        <v>836</v>
      </c>
      <c r="B840" s="3">
        <v>6020000836</v>
      </c>
      <c r="C840" s="137" t="s">
        <v>2322</v>
      </c>
      <c r="D840" s="4" t="s">
        <v>2320</v>
      </c>
      <c r="E840" s="4" t="s">
        <v>2323</v>
      </c>
      <c r="F840" s="2" t="s">
        <v>3458</v>
      </c>
      <c r="G840" s="6">
        <v>86.14</v>
      </c>
      <c r="H840" s="6">
        <f t="shared" si="72"/>
        <v>-5.6353271028037426</v>
      </c>
      <c r="I840" s="139">
        <v>11</v>
      </c>
      <c r="J840" s="6">
        <v>3.5</v>
      </c>
      <c r="K840" s="7">
        <f t="shared" si="68"/>
        <v>38.5</v>
      </c>
      <c r="L840" s="7">
        <f t="shared" si="69"/>
        <v>2.6950000000000003</v>
      </c>
      <c r="M840" s="20">
        <f t="shared" si="70"/>
        <v>41.199999999999996</v>
      </c>
      <c r="N840" s="20">
        <f t="shared" si="71"/>
        <v>127.34</v>
      </c>
    </row>
    <row r="841" spans="1:14" ht="24" customHeight="1" x14ac:dyDescent="0.4">
      <c r="A841" s="9">
        <v>837</v>
      </c>
      <c r="B841" s="3">
        <v>6020000837</v>
      </c>
      <c r="C841" s="2" t="s">
        <v>2324</v>
      </c>
      <c r="D841" s="4" t="s">
        <v>2325</v>
      </c>
      <c r="E841" s="4" t="s">
        <v>2326</v>
      </c>
      <c r="F841" s="2" t="s">
        <v>3458</v>
      </c>
      <c r="G841" s="6">
        <v>146.06</v>
      </c>
      <c r="H841" s="6">
        <f t="shared" si="72"/>
        <v>-9.5553271028037443</v>
      </c>
      <c r="I841" s="139">
        <v>19</v>
      </c>
      <c r="J841" s="6">
        <v>3.5</v>
      </c>
      <c r="K841" s="7">
        <f t="shared" si="68"/>
        <v>66.5</v>
      </c>
      <c r="L841" s="7">
        <f t="shared" si="69"/>
        <v>4.6550000000000002</v>
      </c>
      <c r="M841" s="20">
        <f t="shared" si="70"/>
        <v>71.160000000000011</v>
      </c>
      <c r="N841" s="20">
        <f>SUM(G841+M841)</f>
        <v>217.22000000000003</v>
      </c>
    </row>
    <row r="842" spans="1:14" ht="24" customHeight="1" x14ac:dyDescent="0.4">
      <c r="A842" s="9">
        <v>838</v>
      </c>
      <c r="B842" s="3">
        <v>6020000838</v>
      </c>
      <c r="C842" s="2" t="s">
        <v>2327</v>
      </c>
      <c r="D842" s="4" t="s">
        <v>2328</v>
      </c>
      <c r="E842" s="4" t="s">
        <v>2329</v>
      </c>
      <c r="F842" s="2" t="s">
        <v>18</v>
      </c>
      <c r="G842" s="6">
        <v>0</v>
      </c>
      <c r="H842" s="6">
        <f t="shared" si="72"/>
        <v>0</v>
      </c>
      <c r="I842" s="139">
        <v>3</v>
      </c>
      <c r="J842" s="6">
        <v>3.5</v>
      </c>
      <c r="K842" s="7">
        <f t="shared" si="68"/>
        <v>10.5</v>
      </c>
      <c r="L842" s="7">
        <f t="shared" si="69"/>
        <v>0.7350000000000001</v>
      </c>
      <c r="M842" s="20">
        <f t="shared" si="70"/>
        <v>11.24</v>
      </c>
      <c r="N842" s="20">
        <f t="shared" si="71"/>
        <v>11.24</v>
      </c>
    </row>
    <row r="843" spans="1:14" ht="24" customHeight="1" x14ac:dyDescent="0.4">
      <c r="A843" s="9">
        <v>839</v>
      </c>
      <c r="B843" s="3">
        <v>6020000839</v>
      </c>
      <c r="C843" s="2" t="s">
        <v>2330</v>
      </c>
      <c r="D843" s="4" t="s">
        <v>2331</v>
      </c>
      <c r="E843" s="4" t="s">
        <v>2332</v>
      </c>
      <c r="F843" s="2" t="s">
        <v>18</v>
      </c>
      <c r="G843" s="6">
        <v>0</v>
      </c>
      <c r="H843" s="6">
        <f t="shared" si="72"/>
        <v>0</v>
      </c>
      <c r="I843" s="139">
        <v>9</v>
      </c>
      <c r="J843" s="6">
        <v>3.5</v>
      </c>
      <c r="K843" s="7">
        <f t="shared" si="68"/>
        <v>31.5</v>
      </c>
      <c r="L843" s="7">
        <f t="shared" si="69"/>
        <v>2.2050000000000001</v>
      </c>
      <c r="M843" s="20">
        <f t="shared" si="70"/>
        <v>33.71</v>
      </c>
      <c r="N843" s="20">
        <f>SUM(G843+M843)</f>
        <v>33.71</v>
      </c>
    </row>
    <row r="844" spans="1:14" ht="24" customHeight="1" x14ac:dyDescent="0.4">
      <c r="A844" s="9">
        <v>840</v>
      </c>
      <c r="B844" s="3">
        <v>6020000840</v>
      </c>
      <c r="C844" s="2" t="s">
        <v>2333</v>
      </c>
      <c r="D844" s="4" t="s">
        <v>2334</v>
      </c>
      <c r="E844" s="4" t="s">
        <v>2335</v>
      </c>
      <c r="F844" s="2" t="s">
        <v>3452</v>
      </c>
      <c r="G844" s="6">
        <v>895.07</v>
      </c>
      <c r="H844" s="6">
        <f t="shared" si="72"/>
        <v>-58.555981308411219</v>
      </c>
      <c r="I844" s="139">
        <v>45</v>
      </c>
      <c r="J844" s="6">
        <v>3.5</v>
      </c>
      <c r="K844" s="7">
        <f t="shared" si="68"/>
        <v>157.5</v>
      </c>
      <c r="L844" s="7">
        <f t="shared" si="69"/>
        <v>11.025</v>
      </c>
      <c r="M844" s="20">
        <f t="shared" si="70"/>
        <v>168.53</v>
      </c>
      <c r="N844" s="20">
        <f t="shared" si="71"/>
        <v>1063.6000000000001</v>
      </c>
    </row>
    <row r="845" spans="1:14" ht="24" customHeight="1" x14ac:dyDescent="0.4">
      <c r="A845" s="9">
        <v>841</v>
      </c>
      <c r="B845" s="3">
        <v>6020000841</v>
      </c>
      <c r="C845" s="2" t="s">
        <v>2336</v>
      </c>
      <c r="D845" s="4" t="s">
        <v>2337</v>
      </c>
      <c r="E845" s="4" t="s">
        <v>2338</v>
      </c>
      <c r="F845" s="2" t="s">
        <v>18</v>
      </c>
      <c r="G845" s="6">
        <v>0</v>
      </c>
      <c r="H845" s="6">
        <f t="shared" si="72"/>
        <v>0</v>
      </c>
      <c r="I845" s="139">
        <v>2</v>
      </c>
      <c r="J845" s="6">
        <v>3.5</v>
      </c>
      <c r="K845" s="7">
        <f t="shared" si="68"/>
        <v>7</v>
      </c>
      <c r="L845" s="7">
        <f t="shared" si="69"/>
        <v>0.49000000000000005</v>
      </c>
      <c r="M845" s="20">
        <f t="shared" si="70"/>
        <v>7.49</v>
      </c>
      <c r="N845" s="20">
        <f>SUM(G845+M845)</f>
        <v>7.49</v>
      </c>
    </row>
    <row r="846" spans="1:14" ht="24" customHeight="1" x14ac:dyDescent="0.4">
      <c r="A846" s="9">
        <v>842</v>
      </c>
      <c r="B846" s="3">
        <v>6020000842</v>
      </c>
      <c r="C846" s="2" t="s">
        <v>2339</v>
      </c>
      <c r="D846" s="4" t="s">
        <v>2340</v>
      </c>
      <c r="E846" s="4" t="s">
        <v>2341</v>
      </c>
      <c r="F846" s="2" t="s">
        <v>3458</v>
      </c>
      <c r="G846" s="6">
        <v>74.900000000000006</v>
      </c>
      <c r="H846" s="6">
        <f t="shared" si="72"/>
        <v>-4.8999999999999915</v>
      </c>
      <c r="I846" s="139">
        <v>7</v>
      </c>
      <c r="J846" s="6">
        <v>3.5</v>
      </c>
      <c r="K846" s="7">
        <f t="shared" si="68"/>
        <v>24.5</v>
      </c>
      <c r="L846" s="7">
        <f t="shared" si="69"/>
        <v>1.7150000000000001</v>
      </c>
      <c r="M846" s="20">
        <f t="shared" si="70"/>
        <v>26.220000000000002</v>
      </c>
      <c r="N846" s="20">
        <f t="shared" si="71"/>
        <v>101.12</v>
      </c>
    </row>
    <row r="847" spans="1:14" ht="24" customHeight="1" x14ac:dyDescent="0.4">
      <c r="A847" s="9">
        <v>843</v>
      </c>
      <c r="B847" s="3">
        <v>6020000843</v>
      </c>
      <c r="C847" s="2" t="s">
        <v>2342</v>
      </c>
      <c r="D847" s="4" t="s">
        <v>2343</v>
      </c>
      <c r="E847" s="4" t="s">
        <v>2344</v>
      </c>
      <c r="F847" s="2" t="s">
        <v>18</v>
      </c>
      <c r="G847" s="6">
        <v>0</v>
      </c>
      <c r="H847" s="6">
        <f t="shared" si="72"/>
        <v>0</v>
      </c>
      <c r="I847" s="139">
        <v>14</v>
      </c>
      <c r="J847" s="6">
        <v>3.5</v>
      </c>
      <c r="K847" s="7">
        <f t="shared" si="68"/>
        <v>49</v>
      </c>
      <c r="L847" s="7">
        <f t="shared" si="69"/>
        <v>3.43</v>
      </c>
      <c r="M847" s="20">
        <f t="shared" si="70"/>
        <v>52.43</v>
      </c>
      <c r="N847" s="20">
        <f>SUM(G847+M847)</f>
        <v>52.43</v>
      </c>
    </row>
    <row r="848" spans="1:14" ht="24" customHeight="1" x14ac:dyDescent="0.4">
      <c r="A848" s="9">
        <v>844</v>
      </c>
      <c r="B848" s="3">
        <v>6020000844</v>
      </c>
      <c r="C848" s="2" t="s">
        <v>2345</v>
      </c>
      <c r="D848" s="4" t="s">
        <v>2346</v>
      </c>
      <c r="E848" s="4" t="s">
        <v>2347</v>
      </c>
      <c r="F848" s="2" t="s">
        <v>18</v>
      </c>
      <c r="G848" s="6">
        <v>0</v>
      </c>
      <c r="H848" s="6">
        <f t="shared" si="72"/>
        <v>0</v>
      </c>
      <c r="I848" s="139">
        <v>34</v>
      </c>
      <c r="J848" s="6">
        <v>3.5</v>
      </c>
      <c r="K848" s="7">
        <f t="shared" si="68"/>
        <v>119</v>
      </c>
      <c r="L848" s="7">
        <f t="shared" si="69"/>
        <v>8.33</v>
      </c>
      <c r="M848" s="20">
        <f t="shared" si="70"/>
        <v>127.33</v>
      </c>
      <c r="N848" s="20">
        <f t="shared" si="71"/>
        <v>127.33</v>
      </c>
    </row>
    <row r="849" spans="1:14" ht="24" customHeight="1" x14ac:dyDescent="0.4">
      <c r="A849" s="9">
        <v>845</v>
      </c>
      <c r="B849" s="3">
        <v>6020000845</v>
      </c>
      <c r="C849" s="2" t="s">
        <v>2348</v>
      </c>
      <c r="D849" s="4" t="s">
        <v>2349</v>
      </c>
      <c r="E849" s="4" t="s">
        <v>2350</v>
      </c>
      <c r="F849" s="2" t="s">
        <v>18</v>
      </c>
      <c r="G849" s="6">
        <v>0</v>
      </c>
      <c r="H849" s="6">
        <f t="shared" si="72"/>
        <v>0</v>
      </c>
      <c r="I849" s="139">
        <v>12</v>
      </c>
      <c r="J849" s="6">
        <v>3.5</v>
      </c>
      <c r="K849" s="7">
        <f t="shared" si="68"/>
        <v>42</v>
      </c>
      <c r="L849" s="7">
        <f t="shared" si="69"/>
        <v>2.9400000000000004</v>
      </c>
      <c r="M849" s="20">
        <f t="shared" si="70"/>
        <v>44.94</v>
      </c>
      <c r="N849" s="20">
        <f>SUM(G849+M849)</f>
        <v>44.94</v>
      </c>
    </row>
    <row r="850" spans="1:14" ht="24" customHeight="1" x14ac:dyDescent="0.4">
      <c r="A850" s="9">
        <v>846</v>
      </c>
      <c r="B850" s="3">
        <v>6020000846</v>
      </c>
      <c r="C850" s="2" t="s">
        <v>2351</v>
      </c>
      <c r="D850" s="4" t="s">
        <v>84</v>
      </c>
      <c r="E850" s="4" t="s">
        <v>2352</v>
      </c>
      <c r="F850" s="2" t="s">
        <v>18</v>
      </c>
      <c r="G850" s="6">
        <v>0</v>
      </c>
      <c r="H850" s="6">
        <f t="shared" si="72"/>
        <v>0</v>
      </c>
      <c r="I850" s="139">
        <v>21</v>
      </c>
      <c r="J850" s="6">
        <v>3.5</v>
      </c>
      <c r="K850" s="7">
        <f t="shared" si="68"/>
        <v>73.5</v>
      </c>
      <c r="L850" s="7">
        <f t="shared" si="69"/>
        <v>5.1450000000000005</v>
      </c>
      <c r="M850" s="20">
        <f t="shared" si="70"/>
        <v>78.650000000000006</v>
      </c>
      <c r="N850" s="20">
        <f t="shared" si="71"/>
        <v>78.650000000000006</v>
      </c>
    </row>
    <row r="851" spans="1:14" ht="24" customHeight="1" x14ac:dyDescent="0.4">
      <c r="A851" s="9">
        <v>847</v>
      </c>
      <c r="B851" s="3">
        <v>6020000847</v>
      </c>
      <c r="C851" s="2" t="s">
        <v>2353</v>
      </c>
      <c r="D851" s="4" t="s">
        <v>2354</v>
      </c>
      <c r="E851" s="4" t="s">
        <v>2355</v>
      </c>
      <c r="F851" s="2" t="s">
        <v>18</v>
      </c>
      <c r="G851" s="6">
        <v>0</v>
      </c>
      <c r="H851" s="6">
        <f t="shared" si="72"/>
        <v>0</v>
      </c>
      <c r="I851" s="139">
        <v>13</v>
      </c>
      <c r="J851" s="6">
        <v>3.5</v>
      </c>
      <c r="K851" s="7">
        <f t="shared" si="68"/>
        <v>45.5</v>
      </c>
      <c r="L851" s="7">
        <f t="shared" si="69"/>
        <v>3.1850000000000005</v>
      </c>
      <c r="M851" s="20">
        <f t="shared" si="70"/>
        <v>48.69</v>
      </c>
      <c r="N851" s="20">
        <f>SUM(G851+M851)</f>
        <v>48.69</v>
      </c>
    </row>
    <row r="852" spans="1:14" ht="24" customHeight="1" x14ac:dyDescent="0.4">
      <c r="A852" s="9">
        <v>848</v>
      </c>
      <c r="B852" s="3">
        <v>6020000848</v>
      </c>
      <c r="C852" s="2" t="s">
        <v>2356</v>
      </c>
      <c r="D852" s="4" t="s">
        <v>2357</v>
      </c>
      <c r="E852" s="4" t="s">
        <v>2358</v>
      </c>
      <c r="F852" s="2" t="s">
        <v>18</v>
      </c>
      <c r="G852" s="6">
        <v>0</v>
      </c>
      <c r="H852" s="6">
        <f t="shared" si="72"/>
        <v>0</v>
      </c>
      <c r="I852" s="139">
        <v>9</v>
      </c>
      <c r="J852" s="6">
        <v>3.5</v>
      </c>
      <c r="K852" s="7">
        <f t="shared" si="68"/>
        <v>31.5</v>
      </c>
      <c r="L852" s="7">
        <f t="shared" si="69"/>
        <v>2.2050000000000001</v>
      </c>
      <c r="M852" s="20">
        <f t="shared" si="70"/>
        <v>33.71</v>
      </c>
      <c r="N852" s="20">
        <f t="shared" si="71"/>
        <v>33.71</v>
      </c>
    </row>
    <row r="853" spans="1:14" ht="24" customHeight="1" x14ac:dyDescent="0.4">
      <c r="A853" s="9">
        <v>849</v>
      </c>
      <c r="B853" s="3">
        <v>6020000849</v>
      </c>
      <c r="C853" s="2" t="s">
        <v>2359</v>
      </c>
      <c r="D853" s="4" t="s">
        <v>2360</v>
      </c>
      <c r="E853" s="4" t="s">
        <v>2361</v>
      </c>
      <c r="F853" s="2" t="s">
        <v>18</v>
      </c>
      <c r="G853" s="6">
        <v>0</v>
      </c>
      <c r="H853" s="6">
        <f t="shared" si="72"/>
        <v>0</v>
      </c>
      <c r="I853" s="139">
        <v>11</v>
      </c>
      <c r="J853" s="6">
        <v>3.5</v>
      </c>
      <c r="K853" s="7">
        <f t="shared" si="68"/>
        <v>38.5</v>
      </c>
      <c r="L853" s="7">
        <f t="shared" si="69"/>
        <v>2.6950000000000003</v>
      </c>
      <c r="M853" s="20">
        <f t="shared" si="70"/>
        <v>41.199999999999996</v>
      </c>
      <c r="N853" s="20">
        <f>SUM(G853+M853)</f>
        <v>41.199999999999996</v>
      </c>
    </row>
    <row r="854" spans="1:14" ht="24" customHeight="1" x14ac:dyDescent="0.4">
      <c r="A854" s="9">
        <v>850</v>
      </c>
      <c r="B854" s="3">
        <v>6020000850</v>
      </c>
      <c r="C854" s="2" t="s">
        <v>2362</v>
      </c>
      <c r="D854" s="4" t="s">
        <v>2363</v>
      </c>
      <c r="E854" s="4" t="s">
        <v>2364</v>
      </c>
      <c r="F854" s="2" t="s">
        <v>18</v>
      </c>
      <c r="G854" s="6">
        <v>0</v>
      </c>
      <c r="H854" s="6">
        <f t="shared" si="72"/>
        <v>0</v>
      </c>
      <c r="I854" s="139">
        <v>46</v>
      </c>
      <c r="J854" s="6">
        <v>3.5</v>
      </c>
      <c r="K854" s="7">
        <f t="shared" si="68"/>
        <v>161</v>
      </c>
      <c r="L854" s="7">
        <f t="shared" si="69"/>
        <v>11.270000000000001</v>
      </c>
      <c r="M854" s="20">
        <f t="shared" si="70"/>
        <v>172.27</v>
      </c>
      <c r="N854" s="20">
        <f t="shared" si="71"/>
        <v>172.27</v>
      </c>
    </row>
    <row r="855" spans="1:14" ht="24" customHeight="1" x14ac:dyDescent="0.4">
      <c r="A855" s="9">
        <v>851</v>
      </c>
      <c r="B855" s="3">
        <v>6020000851</v>
      </c>
      <c r="C855" s="2" t="s">
        <v>2365</v>
      </c>
      <c r="D855" s="4" t="s">
        <v>2366</v>
      </c>
      <c r="E855" s="4" t="s">
        <v>2367</v>
      </c>
      <c r="F855" s="2" t="s">
        <v>3455</v>
      </c>
      <c r="G855" s="6">
        <v>134.82</v>
      </c>
      <c r="H855" s="6">
        <f t="shared" si="72"/>
        <v>-8.8199999999999932</v>
      </c>
      <c r="I855" s="139">
        <v>30</v>
      </c>
      <c r="J855" s="6">
        <v>3.5</v>
      </c>
      <c r="K855" s="7">
        <f t="shared" si="68"/>
        <v>105</v>
      </c>
      <c r="L855" s="7">
        <f t="shared" si="69"/>
        <v>7.3500000000000005</v>
      </c>
      <c r="M855" s="20">
        <f t="shared" si="70"/>
        <v>112.35</v>
      </c>
      <c r="N855" s="20">
        <f>SUM(G855+M855)</f>
        <v>247.17</v>
      </c>
    </row>
    <row r="856" spans="1:14" ht="24" customHeight="1" x14ac:dyDescent="0.4">
      <c r="A856" s="9">
        <v>852</v>
      </c>
      <c r="B856" s="3">
        <v>6020000852</v>
      </c>
      <c r="C856" s="2" t="s">
        <v>2368</v>
      </c>
      <c r="D856" s="4" t="s">
        <v>2369</v>
      </c>
      <c r="E856" s="4" t="s">
        <v>2370</v>
      </c>
      <c r="F856" s="10" t="s">
        <v>3449</v>
      </c>
      <c r="G856" s="6">
        <v>1351.96</v>
      </c>
      <c r="H856" s="6">
        <f t="shared" si="72"/>
        <v>-88.445981308411319</v>
      </c>
      <c r="I856" s="139">
        <v>36</v>
      </c>
      <c r="J856" s="6">
        <v>3.5</v>
      </c>
      <c r="K856" s="7">
        <f t="shared" si="68"/>
        <v>126</v>
      </c>
      <c r="L856" s="7">
        <f t="shared" si="69"/>
        <v>8.82</v>
      </c>
      <c r="M856" s="20">
        <f t="shared" si="70"/>
        <v>134.82</v>
      </c>
      <c r="N856" s="20">
        <f t="shared" si="71"/>
        <v>1486.78</v>
      </c>
    </row>
    <row r="857" spans="1:14" ht="24" customHeight="1" x14ac:dyDescent="0.4">
      <c r="A857" s="9">
        <v>853</v>
      </c>
      <c r="B857" s="3">
        <v>6020000853</v>
      </c>
      <c r="C857" s="2" t="s">
        <v>2371</v>
      </c>
      <c r="D857" s="4" t="s">
        <v>84</v>
      </c>
      <c r="E857" s="4" t="s">
        <v>2372</v>
      </c>
      <c r="F857" s="2" t="s">
        <v>18</v>
      </c>
      <c r="G857" s="6">
        <v>0</v>
      </c>
      <c r="H857" s="6">
        <f t="shared" si="72"/>
        <v>0</v>
      </c>
      <c r="I857" s="139">
        <v>31</v>
      </c>
      <c r="J857" s="6">
        <v>3.5</v>
      </c>
      <c r="K857" s="7">
        <f t="shared" si="68"/>
        <v>108.5</v>
      </c>
      <c r="L857" s="7">
        <f t="shared" si="69"/>
        <v>7.5950000000000006</v>
      </c>
      <c r="M857" s="20">
        <f t="shared" si="70"/>
        <v>116.10000000000001</v>
      </c>
      <c r="N857" s="20">
        <f>SUM(G857+M857)</f>
        <v>116.10000000000001</v>
      </c>
    </row>
    <row r="858" spans="1:14" ht="24" customHeight="1" x14ac:dyDescent="0.4">
      <c r="A858" s="9">
        <v>854</v>
      </c>
      <c r="B858" s="3">
        <v>6020000854</v>
      </c>
      <c r="C858" s="2" t="s">
        <v>2373</v>
      </c>
      <c r="D858" s="4" t="s">
        <v>2374</v>
      </c>
      <c r="E858" s="4" t="s">
        <v>2375</v>
      </c>
      <c r="F858" s="2" t="s">
        <v>18</v>
      </c>
      <c r="G858" s="6">
        <v>0</v>
      </c>
      <c r="H858" s="6">
        <f t="shared" si="72"/>
        <v>0</v>
      </c>
      <c r="I858" s="139">
        <v>87</v>
      </c>
      <c r="J858" s="6">
        <v>3.5</v>
      </c>
      <c r="K858" s="7">
        <f t="shared" si="68"/>
        <v>304.5</v>
      </c>
      <c r="L858" s="7">
        <f t="shared" si="69"/>
        <v>21.315000000000001</v>
      </c>
      <c r="M858" s="20">
        <f t="shared" si="70"/>
        <v>325.82</v>
      </c>
      <c r="N858" s="20">
        <f t="shared" si="71"/>
        <v>325.82</v>
      </c>
    </row>
    <row r="859" spans="1:14" ht="24" customHeight="1" x14ac:dyDescent="0.4">
      <c r="A859" s="9">
        <v>855</v>
      </c>
      <c r="B859" s="3">
        <v>6020000855</v>
      </c>
      <c r="C859" s="2" t="s">
        <v>2376</v>
      </c>
      <c r="D859" s="4" t="s">
        <v>2377</v>
      </c>
      <c r="E859" s="4" t="s">
        <v>2378</v>
      </c>
      <c r="F859" s="2" t="s">
        <v>18</v>
      </c>
      <c r="G859" s="6">
        <v>0</v>
      </c>
      <c r="H859" s="6">
        <f t="shared" si="72"/>
        <v>0</v>
      </c>
      <c r="I859" s="139">
        <v>9</v>
      </c>
      <c r="J859" s="6">
        <v>3.5</v>
      </c>
      <c r="K859" s="7">
        <f t="shared" si="68"/>
        <v>31.5</v>
      </c>
      <c r="L859" s="7">
        <f t="shared" si="69"/>
        <v>2.2050000000000001</v>
      </c>
      <c r="M859" s="20">
        <f t="shared" si="70"/>
        <v>33.71</v>
      </c>
      <c r="N859" s="20">
        <f>SUM(G859+M859)</f>
        <v>33.71</v>
      </c>
    </row>
    <row r="860" spans="1:14" ht="24" customHeight="1" x14ac:dyDescent="0.4">
      <c r="A860" s="9">
        <v>856</v>
      </c>
      <c r="B860" s="3">
        <v>6020000856</v>
      </c>
      <c r="C860" s="2" t="s">
        <v>2379</v>
      </c>
      <c r="D860" s="4" t="s">
        <v>2380</v>
      </c>
      <c r="E860" s="4" t="s">
        <v>2381</v>
      </c>
      <c r="F860" s="2" t="s">
        <v>18</v>
      </c>
      <c r="G860" s="6">
        <v>0</v>
      </c>
      <c r="H860" s="6">
        <f t="shared" si="72"/>
        <v>0</v>
      </c>
      <c r="I860" s="139">
        <v>6</v>
      </c>
      <c r="J860" s="6">
        <v>3.5</v>
      </c>
      <c r="K860" s="7">
        <f t="shared" si="68"/>
        <v>21</v>
      </c>
      <c r="L860" s="7">
        <f t="shared" si="69"/>
        <v>1.4700000000000002</v>
      </c>
      <c r="M860" s="20">
        <f t="shared" si="70"/>
        <v>22.47</v>
      </c>
      <c r="N860" s="20">
        <f t="shared" si="71"/>
        <v>22.47</v>
      </c>
    </row>
    <row r="861" spans="1:14" ht="24" customHeight="1" x14ac:dyDescent="0.4">
      <c r="A861" s="9">
        <v>857</v>
      </c>
      <c r="B861" s="3">
        <v>6020000857</v>
      </c>
      <c r="C861" s="2" t="s">
        <v>2382</v>
      </c>
      <c r="D861" s="4" t="s">
        <v>2383</v>
      </c>
      <c r="E861" s="4" t="s">
        <v>2384</v>
      </c>
      <c r="F861" s="10" t="s">
        <v>18</v>
      </c>
      <c r="G861" s="6">
        <v>0</v>
      </c>
      <c r="H861" s="6">
        <f t="shared" si="72"/>
        <v>0</v>
      </c>
      <c r="I861" s="139">
        <v>35</v>
      </c>
      <c r="J861" s="6">
        <v>3.5</v>
      </c>
      <c r="K861" s="7">
        <f t="shared" si="68"/>
        <v>122.5</v>
      </c>
      <c r="L861" s="7">
        <f t="shared" si="69"/>
        <v>8.5750000000000011</v>
      </c>
      <c r="M861" s="20">
        <f t="shared" si="70"/>
        <v>131.07999999999998</v>
      </c>
      <c r="N861" s="20">
        <f>SUM(G861+M861)</f>
        <v>131.07999999999998</v>
      </c>
    </row>
    <row r="862" spans="1:14" ht="24" customHeight="1" x14ac:dyDescent="0.4">
      <c r="A862" s="9">
        <v>858</v>
      </c>
      <c r="B862" s="3">
        <v>6020000858</v>
      </c>
      <c r="C862" s="2" t="s">
        <v>2385</v>
      </c>
      <c r="D862" s="4" t="s">
        <v>2366</v>
      </c>
      <c r="E862" s="4" t="s">
        <v>2386</v>
      </c>
      <c r="F862" s="2" t="s">
        <v>3455</v>
      </c>
      <c r="G862" s="6">
        <v>78.650000000000006</v>
      </c>
      <c r="H862" s="6">
        <f t="shared" si="72"/>
        <v>-5.1453271028037335</v>
      </c>
      <c r="I862" s="139">
        <v>21</v>
      </c>
      <c r="J862" s="6">
        <v>3.5</v>
      </c>
      <c r="K862" s="7">
        <f t="shared" si="68"/>
        <v>73.5</v>
      </c>
      <c r="L862" s="7">
        <f t="shared" si="69"/>
        <v>5.1450000000000005</v>
      </c>
      <c r="M862" s="20">
        <f t="shared" si="70"/>
        <v>78.650000000000006</v>
      </c>
      <c r="N862" s="20">
        <f t="shared" si="71"/>
        <v>157.30000000000001</v>
      </c>
    </row>
    <row r="863" spans="1:14" ht="24" customHeight="1" x14ac:dyDescent="0.4">
      <c r="A863" s="9">
        <v>859</v>
      </c>
      <c r="B863" s="3">
        <v>6020000859</v>
      </c>
      <c r="C863" s="2" t="s">
        <v>2387</v>
      </c>
      <c r="D863" s="4" t="s">
        <v>2388</v>
      </c>
      <c r="E863" s="4" t="s">
        <v>2389</v>
      </c>
      <c r="F863" s="2" t="s">
        <v>3450</v>
      </c>
      <c r="G863" s="6">
        <v>273.39</v>
      </c>
      <c r="H863" s="6">
        <f t="shared" si="72"/>
        <v>-17.885327102803728</v>
      </c>
      <c r="I863" s="139">
        <v>24</v>
      </c>
      <c r="J863" s="6">
        <v>3.5</v>
      </c>
      <c r="K863" s="7">
        <f t="shared" si="68"/>
        <v>84</v>
      </c>
      <c r="L863" s="7">
        <f t="shared" si="69"/>
        <v>5.8800000000000008</v>
      </c>
      <c r="M863" s="20">
        <f t="shared" si="70"/>
        <v>89.88</v>
      </c>
      <c r="N863" s="20">
        <f>SUM(G863+M863)</f>
        <v>363.27</v>
      </c>
    </row>
    <row r="864" spans="1:14" ht="24" customHeight="1" x14ac:dyDescent="0.4">
      <c r="A864" s="9">
        <v>860</v>
      </c>
      <c r="B864" s="3">
        <v>6020000860</v>
      </c>
      <c r="C864" s="2" t="s">
        <v>2390</v>
      </c>
      <c r="D864" s="4" t="s">
        <v>2391</v>
      </c>
      <c r="E864" s="4" t="s">
        <v>2392</v>
      </c>
      <c r="F864" s="2" t="s">
        <v>18</v>
      </c>
      <c r="G864" s="6">
        <v>0</v>
      </c>
      <c r="H864" s="6">
        <f t="shared" si="72"/>
        <v>0</v>
      </c>
      <c r="I864" s="139">
        <v>17</v>
      </c>
      <c r="J864" s="6">
        <v>3.5</v>
      </c>
      <c r="K864" s="7">
        <f t="shared" si="68"/>
        <v>59.5</v>
      </c>
      <c r="L864" s="7">
        <f t="shared" si="69"/>
        <v>4.165</v>
      </c>
      <c r="M864" s="20">
        <f t="shared" si="70"/>
        <v>63.669999999999995</v>
      </c>
      <c r="N864" s="20">
        <f t="shared" si="71"/>
        <v>63.669999999999995</v>
      </c>
    </row>
    <row r="865" spans="1:14" ht="24" customHeight="1" x14ac:dyDescent="0.4">
      <c r="A865" s="9">
        <v>861</v>
      </c>
      <c r="B865" s="3">
        <v>6020000861</v>
      </c>
      <c r="C865" s="2" t="s">
        <v>2393</v>
      </c>
      <c r="D865" s="4" t="s">
        <v>2394</v>
      </c>
      <c r="E865" s="4" t="s">
        <v>2395</v>
      </c>
      <c r="F865" s="2" t="s">
        <v>3458</v>
      </c>
      <c r="G865" s="6">
        <v>116.1</v>
      </c>
      <c r="H865" s="6">
        <f t="shared" si="72"/>
        <v>-7.5953271028037364</v>
      </c>
      <c r="I865" s="139">
        <v>19</v>
      </c>
      <c r="J865" s="6">
        <v>3.5</v>
      </c>
      <c r="K865" s="7">
        <f t="shared" si="68"/>
        <v>66.5</v>
      </c>
      <c r="L865" s="7">
        <f t="shared" si="69"/>
        <v>4.6550000000000002</v>
      </c>
      <c r="M865" s="20">
        <f t="shared" si="70"/>
        <v>71.160000000000011</v>
      </c>
      <c r="N865" s="20">
        <f>SUM(G865+M865)</f>
        <v>187.26</v>
      </c>
    </row>
    <row r="866" spans="1:14" ht="24" customHeight="1" x14ac:dyDescent="0.4">
      <c r="A866" s="9">
        <v>862</v>
      </c>
      <c r="B866" s="3">
        <v>6020000862</v>
      </c>
      <c r="C866" s="2" t="s">
        <v>2396</v>
      </c>
      <c r="D866" s="4" t="s">
        <v>2397</v>
      </c>
      <c r="E866" s="4" t="s">
        <v>2398</v>
      </c>
      <c r="F866" s="2" t="s">
        <v>18</v>
      </c>
      <c r="G866" s="6">
        <v>0</v>
      </c>
      <c r="H866" s="6">
        <f t="shared" si="72"/>
        <v>0</v>
      </c>
      <c r="I866" s="139">
        <v>40</v>
      </c>
      <c r="J866" s="6">
        <v>3.5</v>
      </c>
      <c r="K866" s="7">
        <f t="shared" si="68"/>
        <v>140</v>
      </c>
      <c r="L866" s="7">
        <f t="shared" si="69"/>
        <v>9.8000000000000007</v>
      </c>
      <c r="M866" s="20">
        <f t="shared" si="70"/>
        <v>149.80000000000001</v>
      </c>
      <c r="N866" s="20">
        <f t="shared" si="71"/>
        <v>149.80000000000001</v>
      </c>
    </row>
    <row r="867" spans="1:14" ht="24" customHeight="1" x14ac:dyDescent="0.4">
      <c r="A867" s="9">
        <v>863</v>
      </c>
      <c r="B867" s="3">
        <v>6020000863</v>
      </c>
      <c r="C867" s="2" t="s">
        <v>2399</v>
      </c>
      <c r="D867" s="4" t="s">
        <v>2400</v>
      </c>
      <c r="E867" s="4" t="s">
        <v>2401</v>
      </c>
      <c r="F867" s="2" t="s">
        <v>18</v>
      </c>
      <c r="G867" s="6">
        <v>0</v>
      </c>
      <c r="H867" s="6">
        <f t="shared" si="72"/>
        <v>0</v>
      </c>
      <c r="I867" s="139">
        <v>12</v>
      </c>
      <c r="J867" s="6">
        <v>3.5</v>
      </c>
      <c r="K867" s="7">
        <f t="shared" si="68"/>
        <v>42</v>
      </c>
      <c r="L867" s="7">
        <f t="shared" si="69"/>
        <v>2.9400000000000004</v>
      </c>
      <c r="M867" s="20">
        <f t="shared" si="70"/>
        <v>44.94</v>
      </c>
      <c r="N867" s="20">
        <f>SUM(G867+M867)</f>
        <v>44.94</v>
      </c>
    </row>
    <row r="868" spans="1:14" ht="24" customHeight="1" x14ac:dyDescent="0.4">
      <c r="A868" s="9">
        <v>864</v>
      </c>
      <c r="B868" s="3">
        <v>6020000864</v>
      </c>
      <c r="C868" s="2" t="s">
        <v>2402</v>
      </c>
      <c r="D868" s="4" t="s">
        <v>2403</v>
      </c>
      <c r="E868" s="4" t="s">
        <v>2404</v>
      </c>
      <c r="F868" s="2" t="s">
        <v>18</v>
      </c>
      <c r="G868" s="6">
        <v>0</v>
      </c>
      <c r="H868" s="6">
        <f t="shared" si="72"/>
        <v>0</v>
      </c>
      <c r="I868" s="139">
        <v>17</v>
      </c>
      <c r="J868" s="6">
        <v>3.5</v>
      </c>
      <c r="K868" s="7">
        <f t="shared" si="68"/>
        <v>59.5</v>
      </c>
      <c r="L868" s="7">
        <f t="shared" si="69"/>
        <v>4.165</v>
      </c>
      <c r="M868" s="20">
        <f t="shared" si="70"/>
        <v>63.669999999999995</v>
      </c>
      <c r="N868" s="20">
        <f t="shared" si="71"/>
        <v>63.669999999999995</v>
      </c>
    </row>
    <row r="869" spans="1:14" ht="24" customHeight="1" x14ac:dyDescent="0.4">
      <c r="A869" s="9">
        <v>865</v>
      </c>
      <c r="B869" s="3">
        <v>6020000865</v>
      </c>
      <c r="C869" s="2" t="s">
        <v>2405</v>
      </c>
      <c r="D869" s="4" t="s">
        <v>2406</v>
      </c>
      <c r="E869" s="4" t="s">
        <v>2407</v>
      </c>
      <c r="F869" s="2" t="s">
        <v>18</v>
      </c>
      <c r="G869" s="6">
        <v>0</v>
      </c>
      <c r="H869" s="6">
        <f t="shared" si="72"/>
        <v>0</v>
      </c>
      <c r="I869" s="139">
        <v>31</v>
      </c>
      <c r="J869" s="6">
        <v>3.5</v>
      </c>
      <c r="K869" s="7">
        <f t="shared" si="68"/>
        <v>108.5</v>
      </c>
      <c r="L869" s="7">
        <f t="shared" si="69"/>
        <v>7.5950000000000006</v>
      </c>
      <c r="M869" s="20">
        <f t="shared" si="70"/>
        <v>116.10000000000001</v>
      </c>
      <c r="N869" s="20">
        <f>SUM(G869+M869)</f>
        <v>116.10000000000001</v>
      </c>
    </row>
    <row r="870" spans="1:14" ht="24" customHeight="1" x14ac:dyDescent="0.4">
      <c r="A870" s="9">
        <v>866</v>
      </c>
      <c r="B870" s="3">
        <v>6020000866</v>
      </c>
      <c r="C870" s="2" t="s">
        <v>2408</v>
      </c>
      <c r="D870" s="4" t="s">
        <v>2409</v>
      </c>
      <c r="E870" s="4" t="s">
        <v>2410</v>
      </c>
      <c r="F870" s="2" t="s">
        <v>18</v>
      </c>
      <c r="G870" s="6">
        <v>0</v>
      </c>
      <c r="H870" s="6">
        <f t="shared" si="72"/>
        <v>0</v>
      </c>
      <c r="I870" s="139">
        <v>34</v>
      </c>
      <c r="J870" s="6">
        <v>3.5</v>
      </c>
      <c r="K870" s="7">
        <f t="shared" si="68"/>
        <v>119</v>
      </c>
      <c r="L870" s="7">
        <f t="shared" si="69"/>
        <v>8.33</v>
      </c>
      <c r="M870" s="20">
        <f t="shared" si="70"/>
        <v>127.33</v>
      </c>
      <c r="N870" s="20">
        <f t="shared" si="71"/>
        <v>127.33</v>
      </c>
    </row>
    <row r="871" spans="1:14" ht="24" customHeight="1" x14ac:dyDescent="0.4">
      <c r="A871" s="9">
        <v>867</v>
      </c>
      <c r="B871" s="3">
        <v>6020000867</v>
      </c>
      <c r="C871" s="2" t="s">
        <v>2411</v>
      </c>
      <c r="D871" s="4" t="s">
        <v>2412</v>
      </c>
      <c r="E871" s="4" t="s">
        <v>2413</v>
      </c>
      <c r="F871" s="2" t="s">
        <v>3449</v>
      </c>
      <c r="G871" s="6">
        <v>295.88</v>
      </c>
      <c r="H871" s="6">
        <f t="shared" si="72"/>
        <v>-19.356635514018706</v>
      </c>
      <c r="I871" s="139">
        <v>10</v>
      </c>
      <c r="J871" s="6">
        <v>3.5</v>
      </c>
      <c r="K871" s="7">
        <f t="shared" si="68"/>
        <v>35</v>
      </c>
      <c r="L871" s="7">
        <f t="shared" si="69"/>
        <v>2.4500000000000002</v>
      </c>
      <c r="M871" s="20">
        <f t="shared" si="70"/>
        <v>37.450000000000003</v>
      </c>
      <c r="N871" s="20">
        <f>SUM(G871+M871)</f>
        <v>333.33</v>
      </c>
    </row>
    <row r="872" spans="1:14" ht="24" customHeight="1" x14ac:dyDescent="0.4">
      <c r="A872" s="9">
        <v>868</v>
      </c>
      <c r="B872" s="3">
        <v>6020000868</v>
      </c>
      <c r="C872" s="2" t="s">
        <v>2414</v>
      </c>
      <c r="D872" s="4" t="s">
        <v>2415</v>
      </c>
      <c r="E872" s="4" t="s">
        <v>2416</v>
      </c>
      <c r="F872" s="2" t="s">
        <v>3449</v>
      </c>
      <c r="G872" s="6">
        <v>692.84</v>
      </c>
      <c r="H872" s="6">
        <f t="shared" si="72"/>
        <v>-45.325981308411201</v>
      </c>
      <c r="I872" s="139">
        <v>27</v>
      </c>
      <c r="J872" s="6">
        <v>3.5</v>
      </c>
      <c r="K872" s="7">
        <f t="shared" si="68"/>
        <v>94.5</v>
      </c>
      <c r="L872" s="7">
        <f t="shared" si="69"/>
        <v>6.6150000000000002</v>
      </c>
      <c r="M872" s="20">
        <f t="shared" si="70"/>
        <v>101.12</v>
      </c>
      <c r="N872" s="20">
        <f t="shared" si="71"/>
        <v>793.96</v>
      </c>
    </row>
    <row r="873" spans="1:14" ht="24" customHeight="1" x14ac:dyDescent="0.4">
      <c r="A873" s="9">
        <v>869</v>
      </c>
      <c r="B873" s="3">
        <v>6020000869</v>
      </c>
      <c r="C873" s="2" t="s">
        <v>2417</v>
      </c>
      <c r="D873" s="4" t="s">
        <v>2418</v>
      </c>
      <c r="E873" s="4" t="s">
        <v>2419</v>
      </c>
      <c r="F873" s="2" t="s">
        <v>18</v>
      </c>
      <c r="G873" s="105">
        <v>0</v>
      </c>
      <c r="H873" s="6">
        <f t="shared" si="72"/>
        <v>0</v>
      </c>
      <c r="I873" s="139">
        <v>13</v>
      </c>
      <c r="J873" s="6">
        <v>3.5</v>
      </c>
      <c r="K873" s="7">
        <f t="shared" si="68"/>
        <v>45.5</v>
      </c>
      <c r="L873" s="7">
        <f t="shared" si="69"/>
        <v>3.1850000000000005</v>
      </c>
      <c r="M873" s="20">
        <f t="shared" si="70"/>
        <v>48.69</v>
      </c>
      <c r="N873" s="20">
        <f>SUM(G873+M873)</f>
        <v>48.69</v>
      </c>
    </row>
    <row r="874" spans="1:14" ht="24" customHeight="1" x14ac:dyDescent="0.4">
      <c r="A874" s="9">
        <v>870</v>
      </c>
      <c r="B874" s="3">
        <v>6020000870</v>
      </c>
      <c r="C874" s="2" t="s">
        <v>2420</v>
      </c>
      <c r="D874" s="4" t="s">
        <v>2421</v>
      </c>
      <c r="E874" s="4" t="s">
        <v>2422</v>
      </c>
      <c r="F874" s="2" t="s">
        <v>3449</v>
      </c>
      <c r="G874" s="6">
        <v>520.58000000000004</v>
      </c>
      <c r="H874" s="6">
        <f t="shared" si="72"/>
        <v>-34.056635514018637</v>
      </c>
      <c r="I874" s="139">
        <v>18</v>
      </c>
      <c r="J874" s="6">
        <v>3.5</v>
      </c>
      <c r="K874" s="7">
        <f t="shared" si="68"/>
        <v>63</v>
      </c>
      <c r="L874" s="7">
        <f t="shared" si="69"/>
        <v>4.41</v>
      </c>
      <c r="M874" s="20">
        <f t="shared" si="70"/>
        <v>67.41</v>
      </c>
      <c r="N874" s="20">
        <f t="shared" si="71"/>
        <v>587.99</v>
      </c>
    </row>
    <row r="875" spans="1:14" ht="24" customHeight="1" x14ac:dyDescent="0.4">
      <c r="A875" s="9">
        <v>871</v>
      </c>
      <c r="B875" s="3">
        <v>6020000871</v>
      </c>
      <c r="C875" s="2" t="s">
        <v>2423</v>
      </c>
      <c r="D875" s="4" t="s">
        <v>2415</v>
      </c>
      <c r="E875" s="4" t="s">
        <v>2424</v>
      </c>
      <c r="F875" s="2" t="s">
        <v>3449</v>
      </c>
      <c r="G875" s="6">
        <v>726.55</v>
      </c>
      <c r="H875" s="6">
        <f t="shared" si="72"/>
        <v>-47.531308411214923</v>
      </c>
      <c r="I875" s="139">
        <v>35</v>
      </c>
      <c r="J875" s="6">
        <v>3.5</v>
      </c>
      <c r="K875" s="7">
        <f t="shared" si="68"/>
        <v>122.5</v>
      </c>
      <c r="L875" s="7">
        <f t="shared" si="69"/>
        <v>8.5750000000000011</v>
      </c>
      <c r="M875" s="20">
        <f t="shared" si="70"/>
        <v>131.07999999999998</v>
      </c>
      <c r="N875" s="20">
        <f>SUM(G875+M875)</f>
        <v>857.62999999999988</v>
      </c>
    </row>
    <row r="876" spans="1:14" ht="24" customHeight="1" x14ac:dyDescent="0.4">
      <c r="A876" s="9">
        <v>872</v>
      </c>
      <c r="B876" s="3">
        <v>6020000872</v>
      </c>
      <c r="C876" s="2" t="s">
        <v>2425</v>
      </c>
      <c r="D876" s="4" t="s">
        <v>2426</v>
      </c>
      <c r="E876" s="4" t="s">
        <v>2427</v>
      </c>
      <c r="F876" s="2" t="s">
        <v>3471</v>
      </c>
      <c r="G876" s="6">
        <v>1430.61</v>
      </c>
      <c r="H876" s="6">
        <f t="shared" si="72"/>
        <v>-93.591308411214868</v>
      </c>
      <c r="I876" s="139">
        <v>65</v>
      </c>
      <c r="J876" s="6">
        <v>3.5</v>
      </c>
      <c r="K876" s="7">
        <f t="shared" si="68"/>
        <v>227.5</v>
      </c>
      <c r="L876" s="7">
        <f t="shared" si="69"/>
        <v>15.925000000000001</v>
      </c>
      <c r="M876" s="20">
        <f t="shared" si="70"/>
        <v>243.42999999999998</v>
      </c>
      <c r="N876" s="20">
        <f t="shared" si="71"/>
        <v>1674.04</v>
      </c>
    </row>
    <row r="877" spans="1:14" ht="24" customHeight="1" x14ac:dyDescent="0.4">
      <c r="A877" s="9">
        <v>873</v>
      </c>
      <c r="B877" s="3">
        <v>6020000873</v>
      </c>
      <c r="C877" s="2" t="s">
        <v>2428</v>
      </c>
      <c r="D877" s="4" t="s">
        <v>2429</v>
      </c>
      <c r="E877" s="4" t="s">
        <v>2430</v>
      </c>
      <c r="F877" s="2" t="s">
        <v>3449</v>
      </c>
      <c r="G877" s="6">
        <v>123.6</v>
      </c>
      <c r="H877" s="6">
        <f t="shared" si="72"/>
        <v>-8.0859813084112062</v>
      </c>
      <c r="I877" s="139">
        <v>2</v>
      </c>
      <c r="J877" s="6">
        <v>3.5</v>
      </c>
      <c r="K877" s="7">
        <f t="shared" si="68"/>
        <v>7</v>
      </c>
      <c r="L877" s="7">
        <f t="shared" si="69"/>
        <v>0.49000000000000005</v>
      </c>
      <c r="M877" s="20">
        <f t="shared" si="70"/>
        <v>7.49</v>
      </c>
      <c r="N877" s="20">
        <f>SUM(G877+M877)</f>
        <v>131.09</v>
      </c>
    </row>
    <row r="878" spans="1:14" ht="24" customHeight="1" x14ac:dyDescent="0.4">
      <c r="A878" s="9">
        <v>874</v>
      </c>
      <c r="B878" s="3">
        <v>6020000874</v>
      </c>
      <c r="C878" s="2" t="s">
        <v>2431</v>
      </c>
      <c r="D878" s="4" t="s">
        <v>2432</v>
      </c>
      <c r="E878" s="4" t="s">
        <v>2433</v>
      </c>
      <c r="F878" s="10" t="s">
        <v>18</v>
      </c>
      <c r="G878" s="105">
        <v>0</v>
      </c>
      <c r="H878" s="6">
        <f t="shared" si="72"/>
        <v>0</v>
      </c>
      <c r="I878" s="139">
        <v>51</v>
      </c>
      <c r="J878" s="6">
        <v>3.5</v>
      </c>
      <c r="K878" s="7">
        <f t="shared" si="68"/>
        <v>178.5</v>
      </c>
      <c r="L878" s="7">
        <f t="shared" si="69"/>
        <v>12.495000000000001</v>
      </c>
      <c r="M878" s="20">
        <f t="shared" si="70"/>
        <v>191</v>
      </c>
      <c r="N878" s="20">
        <f t="shared" si="71"/>
        <v>191</v>
      </c>
    </row>
    <row r="879" spans="1:14" ht="24" customHeight="1" x14ac:dyDescent="0.4">
      <c r="A879" s="9">
        <v>875</v>
      </c>
      <c r="B879" s="3">
        <v>6020000875</v>
      </c>
      <c r="C879" s="2" t="s">
        <v>2434</v>
      </c>
      <c r="D879" s="4" t="s">
        <v>2435</v>
      </c>
      <c r="E879" s="4" t="s">
        <v>2433</v>
      </c>
      <c r="F879" s="2" t="s">
        <v>18</v>
      </c>
      <c r="G879" s="6">
        <v>0</v>
      </c>
      <c r="H879" s="6">
        <f t="shared" si="72"/>
        <v>0</v>
      </c>
      <c r="I879" s="139">
        <v>31</v>
      </c>
      <c r="J879" s="6">
        <v>3.5</v>
      </c>
      <c r="K879" s="7">
        <f t="shared" si="68"/>
        <v>108.5</v>
      </c>
      <c r="L879" s="7">
        <f t="shared" si="69"/>
        <v>7.5950000000000006</v>
      </c>
      <c r="M879" s="20">
        <f t="shared" si="70"/>
        <v>116.10000000000001</v>
      </c>
      <c r="N879" s="20">
        <f>SUM(G879+M879)</f>
        <v>116.10000000000001</v>
      </c>
    </row>
    <row r="880" spans="1:14" ht="24" customHeight="1" x14ac:dyDescent="0.4">
      <c r="A880" s="9">
        <v>876</v>
      </c>
      <c r="B880" s="3">
        <v>6020000876</v>
      </c>
      <c r="C880" s="2" t="s">
        <v>2436</v>
      </c>
      <c r="D880" s="4" t="s">
        <v>2437</v>
      </c>
      <c r="E880" s="4" t="s">
        <v>2433</v>
      </c>
      <c r="F880" s="2" t="s">
        <v>3472</v>
      </c>
      <c r="G880" s="6">
        <v>228.46</v>
      </c>
      <c r="H880" s="6">
        <f t="shared" si="72"/>
        <v>-14.945981308411234</v>
      </c>
      <c r="I880" s="139">
        <v>8</v>
      </c>
      <c r="J880" s="6">
        <v>3.5</v>
      </c>
      <c r="K880" s="7">
        <f t="shared" si="68"/>
        <v>28</v>
      </c>
      <c r="L880" s="7">
        <f t="shared" si="69"/>
        <v>1.9600000000000002</v>
      </c>
      <c r="M880" s="20">
        <f t="shared" si="70"/>
        <v>29.96</v>
      </c>
      <c r="N880" s="20">
        <f t="shared" si="71"/>
        <v>258.42</v>
      </c>
    </row>
    <row r="881" spans="1:14" ht="24" customHeight="1" x14ac:dyDescent="0.4">
      <c r="A881" s="9">
        <v>877</v>
      </c>
      <c r="B881" s="3">
        <v>6020000877</v>
      </c>
      <c r="C881" s="2" t="s">
        <v>2438</v>
      </c>
      <c r="D881" s="4" t="s">
        <v>2439</v>
      </c>
      <c r="E881" s="4" t="s">
        <v>2433</v>
      </c>
      <c r="F881" s="10" t="s">
        <v>3472</v>
      </c>
      <c r="G881" s="6">
        <v>977.46</v>
      </c>
      <c r="H881" s="6">
        <f t="shared" si="72"/>
        <v>-63.945981308411206</v>
      </c>
      <c r="I881" s="139">
        <v>30</v>
      </c>
      <c r="J881" s="6">
        <v>3.5</v>
      </c>
      <c r="K881" s="7">
        <f t="shared" si="68"/>
        <v>105</v>
      </c>
      <c r="L881" s="7">
        <f t="shared" si="69"/>
        <v>7.3500000000000005</v>
      </c>
      <c r="M881" s="20">
        <f t="shared" si="70"/>
        <v>112.35</v>
      </c>
      <c r="N881" s="20">
        <f>SUM(G881+M881)</f>
        <v>1089.81</v>
      </c>
    </row>
    <row r="882" spans="1:14" ht="24" customHeight="1" x14ac:dyDescent="0.4">
      <c r="A882" s="9">
        <v>878</v>
      </c>
      <c r="B882" s="3">
        <v>6020000878</v>
      </c>
      <c r="C882" s="2" t="s">
        <v>2440</v>
      </c>
      <c r="D882" s="4" t="s">
        <v>2441</v>
      </c>
      <c r="E882" s="4" t="s">
        <v>2433</v>
      </c>
      <c r="F882" s="2" t="s">
        <v>18</v>
      </c>
      <c r="G882" s="105">
        <v>0</v>
      </c>
      <c r="H882" s="6">
        <f t="shared" si="72"/>
        <v>0</v>
      </c>
      <c r="I882" s="139">
        <v>28</v>
      </c>
      <c r="J882" s="6">
        <v>3.5</v>
      </c>
      <c r="K882" s="7">
        <f t="shared" si="68"/>
        <v>98</v>
      </c>
      <c r="L882" s="7">
        <f t="shared" si="69"/>
        <v>6.86</v>
      </c>
      <c r="M882" s="20">
        <f t="shared" si="70"/>
        <v>104.86</v>
      </c>
      <c r="N882" s="20">
        <f t="shared" si="71"/>
        <v>104.86</v>
      </c>
    </row>
    <row r="883" spans="1:14" ht="24" customHeight="1" x14ac:dyDescent="0.4">
      <c r="A883" s="9">
        <v>879</v>
      </c>
      <c r="B883" s="3">
        <v>6020000879</v>
      </c>
      <c r="C883" s="2" t="s">
        <v>2442</v>
      </c>
      <c r="D883" s="4" t="s">
        <v>2443</v>
      </c>
      <c r="E883" s="4" t="s">
        <v>2433</v>
      </c>
      <c r="F883" s="2" t="s">
        <v>3449</v>
      </c>
      <c r="G883" s="6">
        <v>1104.8</v>
      </c>
      <c r="H883" s="6">
        <f t="shared" si="72"/>
        <v>-72.276635514018608</v>
      </c>
      <c r="I883" s="139">
        <v>36</v>
      </c>
      <c r="J883" s="6">
        <v>3.5</v>
      </c>
      <c r="K883" s="7">
        <f t="shared" si="68"/>
        <v>126</v>
      </c>
      <c r="L883" s="7">
        <f t="shared" si="69"/>
        <v>8.82</v>
      </c>
      <c r="M883" s="20">
        <f t="shared" si="70"/>
        <v>134.82</v>
      </c>
      <c r="N883" s="20">
        <f>SUM(G883+M883)</f>
        <v>1239.6199999999999</v>
      </c>
    </row>
    <row r="884" spans="1:14" ht="24" customHeight="1" x14ac:dyDescent="0.4">
      <c r="A884" s="9">
        <v>880</v>
      </c>
      <c r="B884" s="3">
        <v>6020000880</v>
      </c>
      <c r="C884" s="2" t="s">
        <v>2444</v>
      </c>
      <c r="D884" s="4" t="s">
        <v>2445</v>
      </c>
      <c r="E884" s="4" t="s">
        <v>2433</v>
      </c>
      <c r="F884" s="2" t="s">
        <v>3455</v>
      </c>
      <c r="G884" s="6">
        <v>1029.8800000000001</v>
      </c>
      <c r="H884" s="6">
        <f t="shared" si="72"/>
        <v>-67.375327102803681</v>
      </c>
      <c r="I884" s="139">
        <v>470</v>
      </c>
      <c r="J884" s="6">
        <v>3.5</v>
      </c>
      <c r="K884" s="7">
        <f t="shared" si="68"/>
        <v>1645</v>
      </c>
      <c r="L884" s="7">
        <f t="shared" si="69"/>
        <v>115.15</v>
      </c>
      <c r="M884" s="20">
        <f t="shared" si="70"/>
        <v>1760.15</v>
      </c>
      <c r="N884" s="20">
        <f t="shared" si="71"/>
        <v>2790.03</v>
      </c>
    </row>
    <row r="885" spans="1:14" ht="24" customHeight="1" x14ac:dyDescent="0.4">
      <c r="A885" s="9">
        <v>881</v>
      </c>
      <c r="B885" s="3">
        <v>6020000881</v>
      </c>
      <c r="C885" s="2" t="s">
        <v>2446</v>
      </c>
      <c r="D885" s="4" t="s">
        <v>2447</v>
      </c>
      <c r="E885" s="4" t="s">
        <v>2433</v>
      </c>
      <c r="F885" s="2" t="s">
        <v>3455</v>
      </c>
      <c r="G885" s="6">
        <v>902.55</v>
      </c>
      <c r="H885" s="6">
        <f t="shared" si="72"/>
        <v>-59.04532710280364</v>
      </c>
      <c r="I885" s="139">
        <v>546</v>
      </c>
      <c r="J885" s="6">
        <v>3.5</v>
      </c>
      <c r="K885" s="7">
        <f t="shared" si="68"/>
        <v>1911</v>
      </c>
      <c r="L885" s="7">
        <f t="shared" si="69"/>
        <v>133.77000000000001</v>
      </c>
      <c r="M885" s="20">
        <f t="shared" si="70"/>
        <v>2044.77</v>
      </c>
      <c r="N885" s="20">
        <f>SUM(G885+M885)</f>
        <v>2947.3199999999997</v>
      </c>
    </row>
    <row r="886" spans="1:14" ht="24" customHeight="1" x14ac:dyDescent="0.4">
      <c r="A886" s="9">
        <v>882</v>
      </c>
      <c r="B886" s="3">
        <v>6020000882</v>
      </c>
      <c r="C886" s="2" t="s">
        <v>2448</v>
      </c>
      <c r="D886" s="4" t="s">
        <v>2449</v>
      </c>
      <c r="E886" s="4" t="s">
        <v>2433</v>
      </c>
      <c r="F886" s="10" t="s">
        <v>3449</v>
      </c>
      <c r="G886" s="6">
        <v>10523.47</v>
      </c>
      <c r="H886" s="6">
        <f t="shared" si="72"/>
        <v>-688.451308411215</v>
      </c>
      <c r="I886" s="139">
        <v>271</v>
      </c>
      <c r="J886" s="6">
        <v>3.5</v>
      </c>
      <c r="K886" s="7">
        <f t="shared" si="68"/>
        <v>948.5</v>
      </c>
      <c r="L886" s="7">
        <f t="shared" si="69"/>
        <v>66.39500000000001</v>
      </c>
      <c r="M886" s="20">
        <f t="shared" si="70"/>
        <v>1014.9</v>
      </c>
      <c r="N886" s="20">
        <f t="shared" si="71"/>
        <v>11538.369999999999</v>
      </c>
    </row>
    <row r="887" spans="1:14" ht="24" customHeight="1" x14ac:dyDescent="0.4">
      <c r="A887" s="9">
        <v>883</v>
      </c>
      <c r="B887" s="3">
        <v>6020000883</v>
      </c>
      <c r="C887" s="2" t="s">
        <v>2450</v>
      </c>
      <c r="D887" s="4" t="s">
        <v>2449</v>
      </c>
      <c r="E887" s="4" t="s">
        <v>2433</v>
      </c>
      <c r="F887" s="2" t="s">
        <v>3449</v>
      </c>
      <c r="G887" s="6">
        <v>7568.66</v>
      </c>
      <c r="H887" s="6">
        <f t="shared" si="72"/>
        <v>-495.14598130841114</v>
      </c>
      <c r="I887" s="139">
        <v>263</v>
      </c>
      <c r="J887" s="6">
        <v>3.5</v>
      </c>
      <c r="K887" s="7">
        <f t="shared" si="68"/>
        <v>920.5</v>
      </c>
      <c r="L887" s="7">
        <f t="shared" si="69"/>
        <v>64.435000000000002</v>
      </c>
      <c r="M887" s="20">
        <f t="shared" si="70"/>
        <v>984.93999999999994</v>
      </c>
      <c r="N887" s="20">
        <f>SUM(G887+M887)</f>
        <v>8553.6</v>
      </c>
    </row>
    <row r="888" spans="1:14" ht="24" customHeight="1" x14ac:dyDescent="0.4">
      <c r="A888" s="9">
        <v>884</v>
      </c>
      <c r="B888" s="3">
        <v>6020000884</v>
      </c>
      <c r="C888" s="2" t="s">
        <v>2451</v>
      </c>
      <c r="D888" s="4" t="s">
        <v>2452</v>
      </c>
      <c r="E888" s="4" t="s">
        <v>2433</v>
      </c>
      <c r="F888" s="2" t="s">
        <v>3434</v>
      </c>
      <c r="G888" s="6">
        <v>134.82</v>
      </c>
      <c r="H888" s="6">
        <f t="shared" si="72"/>
        <v>-8.8199999999999932</v>
      </c>
      <c r="I888" s="139">
        <v>0</v>
      </c>
      <c r="J888" s="6">
        <v>3.5</v>
      </c>
      <c r="K888" s="7">
        <f t="shared" si="68"/>
        <v>0</v>
      </c>
      <c r="L888" s="7">
        <f t="shared" si="69"/>
        <v>0</v>
      </c>
      <c r="M888" s="20">
        <f t="shared" si="70"/>
        <v>0</v>
      </c>
      <c r="N888" s="20">
        <f t="shared" si="71"/>
        <v>134.82</v>
      </c>
    </row>
    <row r="889" spans="1:14" ht="24" customHeight="1" x14ac:dyDescent="0.4">
      <c r="A889" s="9">
        <v>885</v>
      </c>
      <c r="B889" s="3">
        <v>6020000885</v>
      </c>
      <c r="C889" s="2" t="s">
        <v>2453</v>
      </c>
      <c r="D889" s="4" t="s">
        <v>2454</v>
      </c>
      <c r="E889" s="4" t="s">
        <v>2433</v>
      </c>
      <c r="F889" s="2" t="s">
        <v>18</v>
      </c>
      <c r="G889" s="6">
        <v>0</v>
      </c>
      <c r="H889" s="6">
        <f t="shared" si="72"/>
        <v>0</v>
      </c>
      <c r="I889" s="139">
        <v>10</v>
      </c>
      <c r="J889" s="6">
        <v>3.5</v>
      </c>
      <c r="K889" s="7">
        <f t="shared" si="68"/>
        <v>35</v>
      </c>
      <c r="L889" s="7">
        <f t="shared" si="69"/>
        <v>2.4500000000000002</v>
      </c>
      <c r="M889" s="20">
        <f t="shared" si="70"/>
        <v>37.450000000000003</v>
      </c>
      <c r="N889" s="20">
        <f>SUM(G889+M889)</f>
        <v>37.450000000000003</v>
      </c>
    </row>
    <row r="890" spans="1:14" ht="24" customHeight="1" x14ac:dyDescent="0.4">
      <c r="A890" s="9">
        <v>886</v>
      </c>
      <c r="B890" s="3">
        <v>6020000886</v>
      </c>
      <c r="C890" s="2" t="s">
        <v>2455</v>
      </c>
      <c r="D890" s="4" t="s">
        <v>2454</v>
      </c>
      <c r="E890" s="4" t="s">
        <v>2433</v>
      </c>
      <c r="F890" s="2" t="s">
        <v>18</v>
      </c>
      <c r="G890" s="6">
        <v>0</v>
      </c>
      <c r="H890" s="6">
        <f t="shared" si="72"/>
        <v>0</v>
      </c>
      <c r="I890" s="139">
        <v>83</v>
      </c>
      <c r="J890" s="6">
        <v>3.5</v>
      </c>
      <c r="K890" s="7">
        <f t="shared" si="68"/>
        <v>290.5</v>
      </c>
      <c r="L890" s="7">
        <f t="shared" si="69"/>
        <v>20.335000000000001</v>
      </c>
      <c r="M890" s="20">
        <f t="shared" si="70"/>
        <v>310.83999999999997</v>
      </c>
      <c r="N890" s="20">
        <f t="shared" si="71"/>
        <v>310.83999999999997</v>
      </c>
    </row>
    <row r="891" spans="1:14" ht="24" customHeight="1" x14ac:dyDescent="0.4">
      <c r="A891" s="9">
        <v>887</v>
      </c>
      <c r="B891" s="3">
        <v>6020000887</v>
      </c>
      <c r="C891" s="2" t="s">
        <v>2456</v>
      </c>
      <c r="D891" s="4" t="s">
        <v>2457</v>
      </c>
      <c r="E891" s="4" t="s">
        <v>2433</v>
      </c>
      <c r="F891" s="2" t="s">
        <v>3449</v>
      </c>
      <c r="G891" s="6">
        <v>4213.1499999999996</v>
      </c>
      <c r="H891" s="6">
        <f t="shared" si="72"/>
        <v>-275.62663551401874</v>
      </c>
      <c r="I891" s="139">
        <v>203</v>
      </c>
      <c r="J891" s="6">
        <v>3.5</v>
      </c>
      <c r="K891" s="7">
        <f t="shared" si="68"/>
        <v>710.5</v>
      </c>
      <c r="L891" s="7">
        <f t="shared" si="69"/>
        <v>49.735000000000007</v>
      </c>
      <c r="M891" s="20">
        <f t="shared" si="70"/>
        <v>760.24</v>
      </c>
      <c r="N891" s="20">
        <f>SUM(G891+M891)</f>
        <v>4973.3899999999994</v>
      </c>
    </row>
    <row r="892" spans="1:14" ht="24" customHeight="1" x14ac:dyDescent="0.4">
      <c r="A892" s="9">
        <v>888</v>
      </c>
      <c r="B892" s="3">
        <v>6020000888</v>
      </c>
      <c r="C892" s="2" t="s">
        <v>2458</v>
      </c>
      <c r="D892" s="4" t="s">
        <v>2459</v>
      </c>
      <c r="E892" s="4" t="s">
        <v>2433</v>
      </c>
      <c r="F892" s="2" t="s">
        <v>3450</v>
      </c>
      <c r="G892" s="6">
        <v>52.44</v>
      </c>
      <c r="H892" s="6">
        <f t="shared" si="72"/>
        <v>-3.4306542056074747</v>
      </c>
      <c r="I892" s="139">
        <v>8</v>
      </c>
      <c r="J892" s="6">
        <v>3.5</v>
      </c>
      <c r="K892" s="7">
        <f t="shared" si="68"/>
        <v>28</v>
      </c>
      <c r="L892" s="7">
        <f t="shared" si="69"/>
        <v>1.9600000000000002</v>
      </c>
      <c r="M892" s="20">
        <f t="shared" si="70"/>
        <v>29.96</v>
      </c>
      <c r="N892" s="20">
        <f t="shared" si="71"/>
        <v>82.4</v>
      </c>
    </row>
    <row r="893" spans="1:14" ht="24" customHeight="1" x14ac:dyDescent="0.4">
      <c r="A893" s="9">
        <v>889</v>
      </c>
      <c r="B893" s="3">
        <v>6020000889</v>
      </c>
      <c r="C893" s="2" t="s">
        <v>2460</v>
      </c>
      <c r="D893" s="4" t="s">
        <v>2461</v>
      </c>
      <c r="E893" s="4" t="s">
        <v>2462</v>
      </c>
      <c r="F893" s="2" t="s">
        <v>3449</v>
      </c>
      <c r="G893" s="6">
        <v>958.74</v>
      </c>
      <c r="H893" s="6">
        <f t="shared" si="72"/>
        <v>-62.721308411214977</v>
      </c>
      <c r="I893" s="139">
        <v>51</v>
      </c>
      <c r="J893" s="6">
        <v>3.5</v>
      </c>
      <c r="K893" s="7">
        <f t="shared" si="68"/>
        <v>178.5</v>
      </c>
      <c r="L893" s="7">
        <f t="shared" si="69"/>
        <v>12.495000000000001</v>
      </c>
      <c r="M893" s="20">
        <f t="shared" si="70"/>
        <v>191</v>
      </c>
      <c r="N893" s="20">
        <f>SUM(G893+M893)</f>
        <v>1149.74</v>
      </c>
    </row>
    <row r="894" spans="1:14" ht="24" customHeight="1" x14ac:dyDescent="0.4">
      <c r="A894" s="9">
        <v>890</v>
      </c>
      <c r="B894" s="3">
        <v>6020000890</v>
      </c>
      <c r="C894" s="2" t="s">
        <v>2463</v>
      </c>
      <c r="D894" s="4" t="s">
        <v>2464</v>
      </c>
      <c r="E894" s="4" t="s">
        <v>2465</v>
      </c>
      <c r="F894" s="2" t="s">
        <v>18</v>
      </c>
      <c r="G894" s="105">
        <v>0</v>
      </c>
      <c r="H894" s="6">
        <f t="shared" si="72"/>
        <v>0</v>
      </c>
      <c r="I894" s="139">
        <v>4</v>
      </c>
      <c r="J894" s="6">
        <v>3.5</v>
      </c>
      <c r="K894" s="7">
        <f t="shared" si="68"/>
        <v>14</v>
      </c>
      <c r="L894" s="7">
        <f t="shared" si="69"/>
        <v>0.98000000000000009</v>
      </c>
      <c r="M894" s="20">
        <f t="shared" si="70"/>
        <v>14.98</v>
      </c>
      <c r="N894" s="20">
        <f t="shared" si="71"/>
        <v>14.98</v>
      </c>
    </row>
    <row r="895" spans="1:14" ht="24" customHeight="1" x14ac:dyDescent="0.4">
      <c r="A895" s="9">
        <v>891</v>
      </c>
      <c r="B895" s="3">
        <v>6020000891</v>
      </c>
      <c r="C895" s="2" t="s">
        <v>2466</v>
      </c>
      <c r="D895" s="4" t="s">
        <v>2467</v>
      </c>
      <c r="E895" s="4" t="s">
        <v>2468</v>
      </c>
      <c r="F895" s="2" t="s">
        <v>3449</v>
      </c>
      <c r="G895" s="6">
        <v>430.7</v>
      </c>
      <c r="H895" s="6">
        <f t="shared" si="72"/>
        <v>-28.176635514018699</v>
      </c>
      <c r="I895" s="139">
        <v>16</v>
      </c>
      <c r="J895" s="6">
        <v>3.5</v>
      </c>
      <c r="K895" s="7">
        <f t="shared" si="68"/>
        <v>56</v>
      </c>
      <c r="L895" s="7">
        <f t="shared" si="69"/>
        <v>3.9200000000000004</v>
      </c>
      <c r="M895" s="20">
        <f t="shared" si="70"/>
        <v>59.92</v>
      </c>
      <c r="N895" s="20">
        <f>SUM(G895+M895)</f>
        <v>490.62</v>
      </c>
    </row>
    <row r="896" spans="1:14" ht="24" customHeight="1" x14ac:dyDescent="0.4">
      <c r="A896" s="9">
        <v>892</v>
      </c>
      <c r="B896" s="3">
        <v>6020000892</v>
      </c>
      <c r="C896" s="2" t="s">
        <v>2469</v>
      </c>
      <c r="D896" s="4" t="s">
        <v>2470</v>
      </c>
      <c r="E896" s="4" t="s">
        <v>2471</v>
      </c>
      <c r="F896" s="10" t="s">
        <v>3456</v>
      </c>
      <c r="G896" s="6">
        <v>247.19</v>
      </c>
      <c r="H896" s="6">
        <f t="shared" si="72"/>
        <v>-16.171308411214937</v>
      </c>
      <c r="I896" s="139">
        <v>13</v>
      </c>
      <c r="J896" s="6">
        <v>3.5</v>
      </c>
      <c r="K896" s="7">
        <f t="shared" ref="K896:K959" si="73">SUM(I896*J896)</f>
        <v>45.5</v>
      </c>
      <c r="L896" s="7">
        <f t="shared" ref="L896:L959" si="74">SUM(K896*7%)</f>
        <v>3.1850000000000005</v>
      </c>
      <c r="M896" s="20">
        <f t="shared" si="70"/>
        <v>48.69</v>
      </c>
      <c r="N896" s="20">
        <f t="shared" si="71"/>
        <v>295.88</v>
      </c>
    </row>
    <row r="897" spans="1:14" ht="24" customHeight="1" x14ac:dyDescent="0.4">
      <c r="A897" s="9">
        <v>893</v>
      </c>
      <c r="B897" s="3">
        <v>6020000893</v>
      </c>
      <c r="C897" s="2" t="s">
        <v>2472</v>
      </c>
      <c r="D897" s="4" t="s">
        <v>2473</v>
      </c>
      <c r="E897" s="4" t="s">
        <v>2474</v>
      </c>
      <c r="F897" s="10" t="s">
        <v>18</v>
      </c>
      <c r="G897" s="105">
        <v>0</v>
      </c>
      <c r="H897" s="6">
        <f t="shared" si="72"/>
        <v>0</v>
      </c>
      <c r="I897" s="139">
        <v>78</v>
      </c>
      <c r="J897" s="6">
        <v>3.5</v>
      </c>
      <c r="K897" s="7">
        <f t="shared" si="73"/>
        <v>273</v>
      </c>
      <c r="L897" s="7">
        <f t="shared" si="74"/>
        <v>19.110000000000003</v>
      </c>
      <c r="M897" s="20">
        <f t="shared" si="70"/>
        <v>292.11</v>
      </c>
      <c r="N897" s="20">
        <f>SUM(G897+M897)</f>
        <v>292.11</v>
      </c>
    </row>
    <row r="898" spans="1:14" ht="24" customHeight="1" x14ac:dyDescent="0.4">
      <c r="A898" s="9">
        <v>894</v>
      </c>
      <c r="B898" s="3">
        <v>6020000894</v>
      </c>
      <c r="C898" s="2" t="s">
        <v>2475</v>
      </c>
      <c r="D898" s="4" t="s">
        <v>2476</v>
      </c>
      <c r="E898" s="4" t="s">
        <v>2477</v>
      </c>
      <c r="F898" s="2" t="s">
        <v>3456</v>
      </c>
      <c r="G898" s="6">
        <v>168.54</v>
      </c>
      <c r="H898" s="6">
        <f t="shared" si="72"/>
        <v>-11.025981308411218</v>
      </c>
      <c r="I898" s="139">
        <v>12</v>
      </c>
      <c r="J898" s="6">
        <v>3.5</v>
      </c>
      <c r="K898" s="7">
        <f t="shared" si="73"/>
        <v>42</v>
      </c>
      <c r="L898" s="7">
        <f t="shared" si="74"/>
        <v>2.9400000000000004</v>
      </c>
      <c r="M898" s="20">
        <f t="shared" ref="M898:M961" si="75">ROUNDUP(K898+L898,2)</f>
        <v>44.94</v>
      </c>
      <c r="N898" s="20">
        <f t="shared" ref="N898:N960" si="76">SUM(G898+M898)</f>
        <v>213.48</v>
      </c>
    </row>
    <row r="899" spans="1:14" ht="24" customHeight="1" x14ac:dyDescent="0.4">
      <c r="A899" s="9">
        <v>895</v>
      </c>
      <c r="B899" s="3">
        <v>6020000895</v>
      </c>
      <c r="C899" s="2" t="s">
        <v>2478</v>
      </c>
      <c r="D899" s="4" t="s">
        <v>2479</v>
      </c>
      <c r="E899" s="4" t="s">
        <v>2480</v>
      </c>
      <c r="F899" s="2" t="s">
        <v>18</v>
      </c>
      <c r="G899" s="105">
        <v>0</v>
      </c>
      <c r="H899" s="6">
        <f t="shared" si="72"/>
        <v>0</v>
      </c>
      <c r="I899" s="139">
        <v>34</v>
      </c>
      <c r="J899" s="6">
        <v>3.5</v>
      </c>
      <c r="K899" s="7">
        <f t="shared" si="73"/>
        <v>119</v>
      </c>
      <c r="L899" s="7">
        <f t="shared" si="74"/>
        <v>8.33</v>
      </c>
      <c r="M899" s="20">
        <f t="shared" si="75"/>
        <v>127.33</v>
      </c>
      <c r="N899" s="20">
        <f>SUM(G899+M899)</f>
        <v>127.33</v>
      </c>
    </row>
    <row r="900" spans="1:14" ht="24" customHeight="1" x14ac:dyDescent="0.4">
      <c r="A900" s="9">
        <v>896</v>
      </c>
      <c r="B900" s="3">
        <v>6020000896</v>
      </c>
      <c r="C900" s="2" t="s">
        <v>2481</v>
      </c>
      <c r="D900" s="4" t="s">
        <v>2482</v>
      </c>
      <c r="E900" s="4" t="s">
        <v>2483</v>
      </c>
      <c r="F900" s="2" t="s">
        <v>3472</v>
      </c>
      <c r="G900" s="6">
        <v>52.44</v>
      </c>
      <c r="H900" s="6">
        <f t="shared" si="72"/>
        <v>-3.4306542056074747</v>
      </c>
      <c r="I900" s="139">
        <v>2</v>
      </c>
      <c r="J900" s="6">
        <v>3.5</v>
      </c>
      <c r="K900" s="7">
        <f t="shared" si="73"/>
        <v>7</v>
      </c>
      <c r="L900" s="7">
        <f t="shared" si="74"/>
        <v>0.49000000000000005</v>
      </c>
      <c r="M900" s="20">
        <f t="shared" si="75"/>
        <v>7.49</v>
      </c>
      <c r="N900" s="20">
        <f t="shared" si="76"/>
        <v>59.93</v>
      </c>
    </row>
    <row r="901" spans="1:14" ht="24" customHeight="1" x14ac:dyDescent="0.4">
      <c r="A901" s="9">
        <v>897</v>
      </c>
      <c r="B901" s="3">
        <v>6020000897</v>
      </c>
      <c r="C901" s="2" t="s">
        <v>2484</v>
      </c>
      <c r="D901" s="4" t="s">
        <v>2485</v>
      </c>
      <c r="E901" s="4" t="s">
        <v>2486</v>
      </c>
      <c r="F901" s="2" t="s">
        <v>18</v>
      </c>
      <c r="G901" s="6">
        <v>0</v>
      </c>
      <c r="H901" s="6">
        <f t="shared" si="72"/>
        <v>0</v>
      </c>
      <c r="I901" s="139">
        <v>21</v>
      </c>
      <c r="J901" s="6">
        <v>3.5</v>
      </c>
      <c r="K901" s="7">
        <f t="shared" si="73"/>
        <v>73.5</v>
      </c>
      <c r="L901" s="7">
        <f t="shared" si="74"/>
        <v>5.1450000000000005</v>
      </c>
      <c r="M901" s="20">
        <f t="shared" si="75"/>
        <v>78.650000000000006</v>
      </c>
      <c r="N901" s="20">
        <f>SUM(G901+M901)</f>
        <v>78.650000000000006</v>
      </c>
    </row>
    <row r="902" spans="1:14" ht="24" customHeight="1" x14ac:dyDescent="0.4">
      <c r="A902" s="9">
        <v>898</v>
      </c>
      <c r="B902" s="3">
        <v>6020000898</v>
      </c>
      <c r="C902" s="2" t="s">
        <v>2487</v>
      </c>
      <c r="D902" s="4" t="s">
        <v>2488</v>
      </c>
      <c r="E902" s="4" t="s">
        <v>2489</v>
      </c>
      <c r="F902" s="10" t="s">
        <v>3472</v>
      </c>
      <c r="G902" s="6">
        <v>483.11</v>
      </c>
      <c r="H902" s="6">
        <f t="shared" ref="H902:H962" si="77">G902*100/107-G902</f>
        <v>-31.605327102803756</v>
      </c>
      <c r="I902" s="139">
        <v>14</v>
      </c>
      <c r="J902" s="6">
        <v>3.5</v>
      </c>
      <c r="K902" s="7">
        <f t="shared" si="73"/>
        <v>49</v>
      </c>
      <c r="L902" s="7">
        <f t="shared" si="74"/>
        <v>3.43</v>
      </c>
      <c r="M902" s="20">
        <f t="shared" si="75"/>
        <v>52.43</v>
      </c>
      <c r="N902" s="20">
        <f t="shared" si="76"/>
        <v>535.54</v>
      </c>
    </row>
    <row r="903" spans="1:14" ht="24" customHeight="1" x14ac:dyDescent="0.4">
      <c r="A903" s="9">
        <v>899</v>
      </c>
      <c r="B903" s="3">
        <v>6020000899</v>
      </c>
      <c r="C903" s="2" t="s">
        <v>2490</v>
      </c>
      <c r="D903" s="4" t="s">
        <v>2491</v>
      </c>
      <c r="E903" s="4" t="s">
        <v>2492</v>
      </c>
      <c r="F903" s="10" t="s">
        <v>18</v>
      </c>
      <c r="G903" s="6">
        <v>0</v>
      </c>
      <c r="H903" s="6">
        <f t="shared" si="77"/>
        <v>0</v>
      </c>
      <c r="I903" s="139">
        <v>24</v>
      </c>
      <c r="J903" s="6">
        <v>3.5</v>
      </c>
      <c r="K903" s="7">
        <f t="shared" si="73"/>
        <v>84</v>
      </c>
      <c r="L903" s="7">
        <f t="shared" si="74"/>
        <v>5.8800000000000008</v>
      </c>
      <c r="M903" s="20">
        <f t="shared" si="75"/>
        <v>89.88</v>
      </c>
      <c r="N903" s="20">
        <f>SUM(G903+M903)</f>
        <v>89.88</v>
      </c>
    </row>
    <row r="904" spans="1:14" ht="24" customHeight="1" x14ac:dyDescent="0.4">
      <c r="A904" s="9">
        <v>900</v>
      </c>
      <c r="B904" s="3">
        <v>6020000900</v>
      </c>
      <c r="C904" s="2" t="s">
        <v>2493</v>
      </c>
      <c r="D904" s="4" t="s">
        <v>2494</v>
      </c>
      <c r="E904" s="4" t="s">
        <v>2495</v>
      </c>
      <c r="F904" s="2" t="s">
        <v>3471</v>
      </c>
      <c r="G904" s="6">
        <v>3359.29</v>
      </c>
      <c r="H904" s="6">
        <f t="shared" si="77"/>
        <v>-219.76663551401862</v>
      </c>
      <c r="I904" s="139">
        <v>138</v>
      </c>
      <c r="J904" s="6">
        <v>3.5</v>
      </c>
      <c r="K904" s="7">
        <f t="shared" si="73"/>
        <v>483</v>
      </c>
      <c r="L904" s="7">
        <f t="shared" si="74"/>
        <v>33.81</v>
      </c>
      <c r="M904" s="20">
        <f t="shared" si="75"/>
        <v>516.80999999999995</v>
      </c>
      <c r="N904" s="20">
        <f t="shared" si="76"/>
        <v>3876.1</v>
      </c>
    </row>
    <row r="905" spans="1:14" ht="24" customHeight="1" x14ac:dyDescent="0.4">
      <c r="A905" s="9">
        <v>901</v>
      </c>
      <c r="B905" s="3">
        <v>6020000901</v>
      </c>
      <c r="C905" s="2" t="s">
        <v>2496</v>
      </c>
      <c r="D905" s="4" t="s">
        <v>2497</v>
      </c>
      <c r="E905" s="4" t="s">
        <v>2498</v>
      </c>
      <c r="F905" s="10" t="s">
        <v>3445</v>
      </c>
      <c r="G905" s="6">
        <v>3346.96</v>
      </c>
      <c r="H905" s="6">
        <f t="shared" si="77"/>
        <v>-218.96000000000004</v>
      </c>
      <c r="I905" s="139">
        <v>51</v>
      </c>
      <c r="J905" s="6">
        <v>3.5</v>
      </c>
      <c r="K905" s="7">
        <f t="shared" si="73"/>
        <v>178.5</v>
      </c>
      <c r="L905" s="7">
        <f t="shared" si="74"/>
        <v>12.495000000000001</v>
      </c>
      <c r="M905" s="20">
        <f t="shared" si="75"/>
        <v>191</v>
      </c>
      <c r="N905" s="20">
        <f>SUM(G905+M905)</f>
        <v>3537.96</v>
      </c>
    </row>
    <row r="906" spans="1:14" ht="24" customHeight="1" x14ac:dyDescent="0.4">
      <c r="A906" s="9">
        <v>902</v>
      </c>
      <c r="B906" s="3">
        <v>6020000902</v>
      </c>
      <c r="C906" s="2" t="s">
        <v>2499</v>
      </c>
      <c r="D906" s="4" t="s">
        <v>2500</v>
      </c>
      <c r="E906" s="4" t="s">
        <v>2501</v>
      </c>
      <c r="F906" s="10" t="s">
        <v>3472</v>
      </c>
      <c r="G906" s="6">
        <v>1284.56</v>
      </c>
      <c r="H906" s="6">
        <f t="shared" si="77"/>
        <v>-84.036635514018599</v>
      </c>
      <c r="I906" s="139">
        <v>44</v>
      </c>
      <c r="J906" s="6">
        <v>3.5</v>
      </c>
      <c r="K906" s="7">
        <f t="shared" si="73"/>
        <v>154</v>
      </c>
      <c r="L906" s="7">
        <f t="shared" si="74"/>
        <v>10.780000000000001</v>
      </c>
      <c r="M906" s="20">
        <f t="shared" si="75"/>
        <v>164.78</v>
      </c>
      <c r="N906" s="20">
        <f t="shared" si="76"/>
        <v>1449.34</v>
      </c>
    </row>
    <row r="907" spans="1:14" ht="24" customHeight="1" x14ac:dyDescent="0.4">
      <c r="A907" s="9">
        <v>903</v>
      </c>
      <c r="B907" s="3">
        <v>6020000903</v>
      </c>
      <c r="C907" s="2" t="s">
        <v>2502</v>
      </c>
      <c r="D907" s="4" t="s">
        <v>2503</v>
      </c>
      <c r="E907" s="4" t="s">
        <v>2504</v>
      </c>
      <c r="F907" s="2" t="s">
        <v>3471</v>
      </c>
      <c r="G907" s="6">
        <v>872.6</v>
      </c>
      <c r="H907" s="6">
        <f t="shared" si="77"/>
        <v>-57.085981308411192</v>
      </c>
      <c r="I907" s="139">
        <v>37</v>
      </c>
      <c r="J907" s="6">
        <v>3.5</v>
      </c>
      <c r="K907" s="7">
        <f t="shared" si="73"/>
        <v>129.5</v>
      </c>
      <c r="L907" s="7">
        <f t="shared" si="74"/>
        <v>9.0650000000000013</v>
      </c>
      <c r="M907" s="20">
        <f t="shared" si="75"/>
        <v>138.57</v>
      </c>
      <c r="N907" s="20">
        <f>SUM(G907+M907)</f>
        <v>1011.1700000000001</v>
      </c>
    </row>
    <row r="908" spans="1:14" ht="24" customHeight="1" x14ac:dyDescent="0.4">
      <c r="A908" s="9">
        <v>904</v>
      </c>
      <c r="B908" s="3">
        <v>6020000904</v>
      </c>
      <c r="C908" s="2" t="s">
        <v>2505</v>
      </c>
      <c r="D908" s="4" t="s">
        <v>2506</v>
      </c>
      <c r="E908" s="4" t="s">
        <v>2507</v>
      </c>
      <c r="F908" s="2" t="s">
        <v>18</v>
      </c>
      <c r="G908" s="6">
        <v>0</v>
      </c>
      <c r="H908" s="6">
        <f t="shared" si="77"/>
        <v>0</v>
      </c>
      <c r="I908" s="139">
        <v>27</v>
      </c>
      <c r="J908" s="6">
        <v>3.5</v>
      </c>
      <c r="K908" s="7">
        <f t="shared" si="73"/>
        <v>94.5</v>
      </c>
      <c r="L908" s="7">
        <f t="shared" si="74"/>
        <v>6.6150000000000002</v>
      </c>
      <c r="M908" s="20">
        <f t="shared" si="75"/>
        <v>101.12</v>
      </c>
      <c r="N908" s="20">
        <f t="shared" si="76"/>
        <v>101.12</v>
      </c>
    </row>
    <row r="909" spans="1:14" ht="24" customHeight="1" x14ac:dyDescent="0.4">
      <c r="A909" s="9">
        <v>905</v>
      </c>
      <c r="B909" s="3">
        <v>6020000905</v>
      </c>
      <c r="C909" s="2" t="s">
        <v>2508</v>
      </c>
      <c r="D909" s="4" t="s">
        <v>2509</v>
      </c>
      <c r="E909" s="4" t="s">
        <v>2510</v>
      </c>
      <c r="F909" s="10" t="s">
        <v>3449</v>
      </c>
      <c r="G909" s="6">
        <v>509.33</v>
      </c>
      <c r="H909" s="6">
        <f t="shared" si="77"/>
        <v>-33.320654205607468</v>
      </c>
      <c r="I909" s="139">
        <v>20</v>
      </c>
      <c r="J909" s="6">
        <v>3.5</v>
      </c>
      <c r="K909" s="7">
        <f t="shared" si="73"/>
        <v>70</v>
      </c>
      <c r="L909" s="7">
        <f t="shared" si="74"/>
        <v>4.9000000000000004</v>
      </c>
      <c r="M909" s="20">
        <f t="shared" si="75"/>
        <v>74.900000000000006</v>
      </c>
      <c r="N909" s="20">
        <f>SUM(G909+M909)</f>
        <v>584.23</v>
      </c>
    </row>
    <row r="910" spans="1:14" ht="24" customHeight="1" x14ac:dyDescent="0.4">
      <c r="A910" s="9">
        <v>906</v>
      </c>
      <c r="B910" s="3">
        <v>6020000906</v>
      </c>
      <c r="C910" s="2" t="s">
        <v>2511</v>
      </c>
      <c r="D910" s="149" t="s">
        <v>2512</v>
      </c>
      <c r="E910" s="149" t="s">
        <v>2513</v>
      </c>
      <c r="F910" s="138" t="s">
        <v>3458</v>
      </c>
      <c r="G910" s="6">
        <v>29.97</v>
      </c>
      <c r="H910" s="6">
        <f t="shared" si="77"/>
        <v>-1.9606542056074758</v>
      </c>
      <c r="I910" s="139">
        <v>3</v>
      </c>
      <c r="J910" s="6">
        <v>3.5</v>
      </c>
      <c r="K910" s="7">
        <f>SUM(I910*J910)</f>
        <v>10.5</v>
      </c>
      <c r="L910" s="7">
        <f>SUM(K910*7%)</f>
        <v>0.7350000000000001</v>
      </c>
      <c r="M910" s="7">
        <f>ROUNDUP(K910+L910,2)</f>
        <v>11.24</v>
      </c>
      <c r="N910" s="20">
        <f t="shared" si="76"/>
        <v>41.21</v>
      </c>
    </row>
    <row r="911" spans="1:14" ht="24" customHeight="1" x14ac:dyDescent="0.4">
      <c r="A911" s="9">
        <v>907</v>
      </c>
      <c r="B911" s="3">
        <v>6020000907</v>
      </c>
      <c r="C911" s="2" t="s">
        <v>2514</v>
      </c>
      <c r="D911" s="4" t="s">
        <v>2515</v>
      </c>
      <c r="E911" s="4" t="s">
        <v>2516</v>
      </c>
      <c r="F911" s="2" t="s">
        <v>3458</v>
      </c>
      <c r="G911" s="16">
        <v>149.80000000000001</v>
      </c>
      <c r="H911" s="6">
        <f t="shared" si="77"/>
        <v>-9.7999999999999829</v>
      </c>
      <c r="I911" s="139">
        <v>15</v>
      </c>
      <c r="J911" s="6">
        <v>3.5</v>
      </c>
      <c r="K911" s="7">
        <f>SUM(I911*J911)</f>
        <v>52.5</v>
      </c>
      <c r="L911" s="7">
        <f>SUM(K911*7%)</f>
        <v>3.6750000000000003</v>
      </c>
      <c r="M911" s="20">
        <f>ROUNDUP(K911+L911,2)</f>
        <v>56.18</v>
      </c>
      <c r="N911" s="20">
        <f>SUM(G911+M911)</f>
        <v>205.98000000000002</v>
      </c>
    </row>
    <row r="912" spans="1:14" ht="24" customHeight="1" x14ac:dyDescent="0.4">
      <c r="A912" s="9">
        <v>908</v>
      </c>
      <c r="B912" s="3">
        <v>6020000908</v>
      </c>
      <c r="C912" s="2" t="s">
        <v>2517</v>
      </c>
      <c r="D912" s="4" t="s">
        <v>2518</v>
      </c>
      <c r="E912" s="4" t="s">
        <v>2519</v>
      </c>
      <c r="F912" s="10" t="s">
        <v>3456</v>
      </c>
      <c r="G912" s="6">
        <v>179.78</v>
      </c>
      <c r="H912" s="6">
        <f t="shared" si="77"/>
        <v>-11.761308411214941</v>
      </c>
      <c r="I912" s="139">
        <v>9</v>
      </c>
      <c r="J912" s="6">
        <v>3.5</v>
      </c>
      <c r="K912" s="7">
        <f t="shared" si="73"/>
        <v>31.5</v>
      </c>
      <c r="L912" s="7">
        <f t="shared" si="74"/>
        <v>2.2050000000000001</v>
      </c>
      <c r="M912" s="20">
        <f t="shared" si="75"/>
        <v>33.71</v>
      </c>
      <c r="N912" s="20">
        <f t="shared" si="76"/>
        <v>213.49</v>
      </c>
    </row>
    <row r="913" spans="1:14" ht="24" customHeight="1" x14ac:dyDescent="0.4">
      <c r="A913" s="9">
        <v>909</v>
      </c>
      <c r="B913" s="3">
        <v>6020000909</v>
      </c>
      <c r="C913" s="2" t="s">
        <v>2520</v>
      </c>
      <c r="D913" s="4" t="s">
        <v>2521</v>
      </c>
      <c r="E913" s="4" t="s">
        <v>2522</v>
      </c>
      <c r="F913" s="2" t="s">
        <v>18</v>
      </c>
      <c r="G913" s="6">
        <v>0</v>
      </c>
      <c r="H913" s="6">
        <f t="shared" si="77"/>
        <v>0</v>
      </c>
      <c r="I913" s="139">
        <v>2</v>
      </c>
      <c r="J913" s="6">
        <v>3.5</v>
      </c>
      <c r="K913" s="7">
        <f t="shared" si="73"/>
        <v>7</v>
      </c>
      <c r="L913" s="7">
        <f t="shared" si="74"/>
        <v>0.49000000000000005</v>
      </c>
      <c r="M913" s="20">
        <f t="shared" si="75"/>
        <v>7.49</v>
      </c>
      <c r="N913" s="20">
        <f>SUM(G913+M913)</f>
        <v>7.49</v>
      </c>
    </row>
    <row r="914" spans="1:14" ht="24" customHeight="1" x14ac:dyDescent="0.4">
      <c r="A914" s="9">
        <v>910</v>
      </c>
      <c r="B914" s="3">
        <v>6020000910</v>
      </c>
      <c r="C914" s="2" t="s">
        <v>2523</v>
      </c>
      <c r="D914" s="4" t="s">
        <v>2524</v>
      </c>
      <c r="E914" s="4" t="s">
        <v>2525</v>
      </c>
      <c r="F914" s="10" t="s">
        <v>18</v>
      </c>
      <c r="G914" s="6">
        <v>0</v>
      </c>
      <c r="H914" s="6">
        <f t="shared" si="77"/>
        <v>0</v>
      </c>
      <c r="I914" s="139">
        <v>57</v>
      </c>
      <c r="J914" s="6">
        <v>3.5</v>
      </c>
      <c r="K914" s="7">
        <f t="shared" si="73"/>
        <v>199.5</v>
      </c>
      <c r="L914" s="7">
        <f t="shared" si="74"/>
        <v>13.965000000000002</v>
      </c>
      <c r="M914" s="20">
        <f t="shared" si="75"/>
        <v>213.47</v>
      </c>
      <c r="N914" s="20">
        <f t="shared" si="76"/>
        <v>213.47</v>
      </c>
    </row>
    <row r="915" spans="1:14" ht="24" customHeight="1" x14ac:dyDescent="0.4">
      <c r="A915" s="9">
        <v>911</v>
      </c>
      <c r="B915" s="3">
        <v>6020000911</v>
      </c>
      <c r="C915" s="2" t="s">
        <v>2526</v>
      </c>
      <c r="D915" s="4" t="s">
        <v>2527</v>
      </c>
      <c r="E915" s="4" t="s">
        <v>2528</v>
      </c>
      <c r="F915" s="160" t="s">
        <v>3458</v>
      </c>
      <c r="G915" s="6">
        <v>119.84</v>
      </c>
      <c r="H915" s="6">
        <f t="shared" si="77"/>
        <v>-7.8400000000000034</v>
      </c>
      <c r="I915" s="139">
        <v>6</v>
      </c>
      <c r="J915" s="6">
        <v>3.5</v>
      </c>
      <c r="K915" s="7">
        <f t="shared" si="73"/>
        <v>21</v>
      </c>
      <c r="L915" s="7">
        <f t="shared" si="74"/>
        <v>1.4700000000000002</v>
      </c>
      <c r="M915" s="20">
        <f t="shared" si="75"/>
        <v>22.47</v>
      </c>
      <c r="N915" s="20">
        <f>SUM(G915+M915)</f>
        <v>142.31</v>
      </c>
    </row>
    <row r="916" spans="1:14" ht="24" customHeight="1" x14ac:dyDescent="0.4">
      <c r="A916" s="9">
        <v>912</v>
      </c>
      <c r="B916" s="3">
        <v>6020000912</v>
      </c>
      <c r="C916" s="2" t="s">
        <v>2529</v>
      </c>
      <c r="D916" s="4" t="s">
        <v>2530</v>
      </c>
      <c r="E916" s="4" t="s">
        <v>2531</v>
      </c>
      <c r="F916" s="10" t="s">
        <v>18</v>
      </c>
      <c r="G916" s="105">
        <v>0</v>
      </c>
      <c r="H916" s="6">
        <f t="shared" si="77"/>
        <v>0</v>
      </c>
      <c r="I916" s="139">
        <v>64</v>
      </c>
      <c r="J916" s="6">
        <v>3.5</v>
      </c>
      <c r="K916" s="7">
        <f t="shared" si="73"/>
        <v>224</v>
      </c>
      <c r="L916" s="7">
        <f t="shared" si="74"/>
        <v>15.680000000000001</v>
      </c>
      <c r="M916" s="20">
        <f>ROUNDUP(K916+L916,2)</f>
        <v>239.68</v>
      </c>
      <c r="N916" s="20">
        <f>SUM(G916+M916)</f>
        <v>239.68</v>
      </c>
    </row>
    <row r="917" spans="1:14" ht="24" customHeight="1" x14ac:dyDescent="0.4">
      <c r="A917" s="9">
        <v>913</v>
      </c>
      <c r="B917" s="3">
        <v>6020000913</v>
      </c>
      <c r="C917" s="2" t="s">
        <v>2532</v>
      </c>
      <c r="D917" s="4" t="s">
        <v>2533</v>
      </c>
      <c r="E917" s="149" t="s">
        <v>2534</v>
      </c>
      <c r="F917" s="160" t="s">
        <v>3458</v>
      </c>
      <c r="G917" s="6">
        <v>250.92</v>
      </c>
      <c r="H917" s="6">
        <f t="shared" si="77"/>
        <v>-16.41532710280373</v>
      </c>
      <c r="I917" s="139">
        <v>31</v>
      </c>
      <c r="J917" s="6">
        <v>3.5</v>
      </c>
      <c r="K917" s="7">
        <f t="shared" si="73"/>
        <v>108.5</v>
      </c>
      <c r="L917" s="7">
        <f t="shared" si="74"/>
        <v>7.5950000000000006</v>
      </c>
      <c r="M917" s="20">
        <f t="shared" si="75"/>
        <v>116.10000000000001</v>
      </c>
      <c r="N917" s="20">
        <f>SUM(G917+M917)</f>
        <v>367.02</v>
      </c>
    </row>
    <row r="918" spans="1:14" ht="23.25" customHeight="1" x14ac:dyDescent="0.4">
      <c r="A918" s="9">
        <v>914</v>
      </c>
      <c r="B918" s="3">
        <v>6020000914</v>
      </c>
      <c r="C918" s="158" t="s">
        <v>3480</v>
      </c>
      <c r="D918" s="149" t="s">
        <v>3482</v>
      </c>
      <c r="E918" s="149" t="s">
        <v>3483</v>
      </c>
      <c r="F918" s="10" t="s">
        <v>18</v>
      </c>
      <c r="G918" s="6">
        <v>0</v>
      </c>
      <c r="H918" s="6">
        <f t="shared" si="77"/>
        <v>0</v>
      </c>
      <c r="I918" s="139">
        <v>2</v>
      </c>
      <c r="J918" s="6">
        <v>3.5</v>
      </c>
      <c r="K918" s="7">
        <f>SUM(I918*J918)</f>
        <v>7</v>
      </c>
      <c r="L918" s="7">
        <f>SUM(K918*7%)</f>
        <v>0.49000000000000005</v>
      </c>
      <c r="M918" s="7">
        <f>ROUNDUP(K918+L918,2)</f>
        <v>7.49</v>
      </c>
      <c r="N918" s="20">
        <f t="shared" si="76"/>
        <v>7.49</v>
      </c>
    </row>
    <row r="919" spans="1:14" ht="24" customHeight="1" x14ac:dyDescent="0.4">
      <c r="A919" s="9">
        <v>915</v>
      </c>
      <c r="B919" s="3">
        <v>6020000915</v>
      </c>
      <c r="C919" s="2" t="s">
        <v>2535</v>
      </c>
      <c r="D919" s="4" t="s">
        <v>2536</v>
      </c>
      <c r="E919" s="4" t="s">
        <v>2537</v>
      </c>
      <c r="F919" s="2" t="s">
        <v>18</v>
      </c>
      <c r="G919" s="105">
        <v>0</v>
      </c>
      <c r="H919" s="6">
        <f t="shared" si="77"/>
        <v>0</v>
      </c>
      <c r="I919" s="139">
        <v>26</v>
      </c>
      <c r="J919" s="6">
        <v>3.5</v>
      </c>
      <c r="K919" s="7">
        <f t="shared" si="73"/>
        <v>91</v>
      </c>
      <c r="L919" s="7">
        <f t="shared" si="74"/>
        <v>6.370000000000001</v>
      </c>
      <c r="M919" s="20">
        <f t="shared" si="75"/>
        <v>97.37</v>
      </c>
      <c r="N919" s="20">
        <f>SUM(G919+M919)</f>
        <v>97.37</v>
      </c>
    </row>
    <row r="920" spans="1:14" ht="24" customHeight="1" x14ac:dyDescent="0.4">
      <c r="A920" s="9">
        <v>916</v>
      </c>
      <c r="B920" s="3">
        <v>6020000916</v>
      </c>
      <c r="C920" s="2" t="s">
        <v>2538</v>
      </c>
      <c r="D920" s="4" t="s">
        <v>2539</v>
      </c>
      <c r="E920" s="4" t="s">
        <v>2540</v>
      </c>
      <c r="F920" s="2" t="s">
        <v>3452</v>
      </c>
      <c r="G920" s="6">
        <v>119.85</v>
      </c>
      <c r="H920" s="6">
        <f t="shared" si="77"/>
        <v>-7.8406542056074642</v>
      </c>
      <c r="I920" s="139">
        <v>9</v>
      </c>
      <c r="J920" s="6">
        <v>3.5</v>
      </c>
      <c r="K920" s="7">
        <f t="shared" si="73"/>
        <v>31.5</v>
      </c>
      <c r="L920" s="7">
        <f t="shared" si="74"/>
        <v>2.2050000000000001</v>
      </c>
      <c r="M920" s="20">
        <f t="shared" si="75"/>
        <v>33.71</v>
      </c>
      <c r="N920" s="20">
        <f t="shared" si="76"/>
        <v>153.56</v>
      </c>
    </row>
    <row r="921" spans="1:14" ht="24" customHeight="1" x14ac:dyDescent="0.4">
      <c r="A921" s="9">
        <v>917</v>
      </c>
      <c r="B921" s="3">
        <v>6020000917</v>
      </c>
      <c r="C921" s="2" t="s">
        <v>2541</v>
      </c>
      <c r="D921" s="4" t="s">
        <v>2542</v>
      </c>
      <c r="E921" s="4" t="s">
        <v>2543</v>
      </c>
      <c r="F921" s="2" t="s">
        <v>18</v>
      </c>
      <c r="G921" s="6">
        <v>0</v>
      </c>
      <c r="H921" s="6">
        <f t="shared" si="77"/>
        <v>0</v>
      </c>
      <c r="I921" s="139">
        <v>7</v>
      </c>
      <c r="J921" s="6">
        <v>3.5</v>
      </c>
      <c r="K921" s="7">
        <f t="shared" si="73"/>
        <v>24.5</v>
      </c>
      <c r="L921" s="7">
        <f t="shared" si="74"/>
        <v>1.7150000000000001</v>
      </c>
      <c r="M921" s="20">
        <f t="shared" si="75"/>
        <v>26.220000000000002</v>
      </c>
      <c r="N921" s="20">
        <f>SUM(G921+M921)</f>
        <v>26.220000000000002</v>
      </c>
    </row>
    <row r="922" spans="1:14" ht="24" customHeight="1" x14ac:dyDescent="0.4">
      <c r="A922" s="9">
        <v>918</v>
      </c>
      <c r="B922" s="3">
        <v>6020000918</v>
      </c>
      <c r="C922" s="2" t="s">
        <v>2544</v>
      </c>
      <c r="D922" s="4" t="s">
        <v>2545</v>
      </c>
      <c r="E922" s="4" t="s">
        <v>2546</v>
      </c>
      <c r="F922" s="2" t="s">
        <v>3458</v>
      </c>
      <c r="G922" s="6">
        <v>378.26</v>
      </c>
      <c r="H922" s="6">
        <f t="shared" si="77"/>
        <v>-24.745981308411217</v>
      </c>
      <c r="I922" s="139">
        <v>27</v>
      </c>
      <c r="J922" s="6">
        <v>3.5</v>
      </c>
      <c r="K922" s="7">
        <f t="shared" si="73"/>
        <v>94.5</v>
      </c>
      <c r="L922" s="7">
        <f t="shared" si="74"/>
        <v>6.6150000000000002</v>
      </c>
      <c r="M922" s="20">
        <f t="shared" si="75"/>
        <v>101.12</v>
      </c>
      <c r="N922" s="20">
        <f t="shared" si="76"/>
        <v>479.38</v>
      </c>
    </row>
    <row r="923" spans="1:14" ht="24" customHeight="1" x14ac:dyDescent="0.4">
      <c r="A923" s="9">
        <v>919</v>
      </c>
      <c r="B923" s="3">
        <v>6020000919</v>
      </c>
      <c r="C923" s="2" t="s">
        <v>2547</v>
      </c>
      <c r="D923" s="4" t="s">
        <v>2548</v>
      </c>
      <c r="E923" s="4" t="s">
        <v>2549</v>
      </c>
      <c r="F923" s="2" t="s">
        <v>18</v>
      </c>
      <c r="G923" s="6">
        <v>0</v>
      </c>
      <c r="H923" s="6">
        <f t="shared" si="77"/>
        <v>0</v>
      </c>
      <c r="I923" s="139">
        <v>40</v>
      </c>
      <c r="J923" s="6">
        <v>3.5</v>
      </c>
      <c r="K923" s="7">
        <f t="shared" si="73"/>
        <v>140</v>
      </c>
      <c r="L923" s="7">
        <f t="shared" si="74"/>
        <v>9.8000000000000007</v>
      </c>
      <c r="M923" s="20">
        <f t="shared" si="75"/>
        <v>149.80000000000001</v>
      </c>
      <c r="N923" s="20">
        <f>SUM(G923+M923)</f>
        <v>149.80000000000001</v>
      </c>
    </row>
    <row r="924" spans="1:14" ht="24" customHeight="1" x14ac:dyDescent="0.4">
      <c r="A924" s="9">
        <v>920</v>
      </c>
      <c r="B924" s="3">
        <v>6020000920</v>
      </c>
      <c r="C924" s="2" t="s">
        <v>2550</v>
      </c>
      <c r="D924" s="4" t="s">
        <v>2551</v>
      </c>
      <c r="E924" s="4" t="s">
        <v>2552</v>
      </c>
      <c r="F924" s="27" t="s">
        <v>3455</v>
      </c>
      <c r="G924" s="1">
        <v>179.76</v>
      </c>
      <c r="H924" s="6">
        <f t="shared" si="77"/>
        <v>-11.759999999999991</v>
      </c>
      <c r="I924" s="139">
        <v>51</v>
      </c>
      <c r="J924" s="6">
        <v>3.5</v>
      </c>
      <c r="K924" s="7">
        <f t="shared" si="73"/>
        <v>178.5</v>
      </c>
      <c r="L924" s="7">
        <f t="shared" si="74"/>
        <v>12.495000000000001</v>
      </c>
      <c r="M924" s="7">
        <f t="shared" si="75"/>
        <v>191</v>
      </c>
      <c r="N924" s="20">
        <f t="shared" si="76"/>
        <v>370.76</v>
      </c>
    </row>
    <row r="925" spans="1:14" ht="24" customHeight="1" x14ac:dyDescent="0.4">
      <c r="A925" s="9">
        <v>921</v>
      </c>
      <c r="B925" s="3">
        <v>6020000921</v>
      </c>
      <c r="C925" s="2" t="s">
        <v>2553</v>
      </c>
      <c r="D925" s="4" t="s">
        <v>2554</v>
      </c>
      <c r="E925" s="4" t="s">
        <v>2555</v>
      </c>
      <c r="F925" s="2" t="s">
        <v>3449</v>
      </c>
      <c r="G925" s="1">
        <v>146.07</v>
      </c>
      <c r="H925" s="6">
        <f t="shared" si="77"/>
        <v>-9.5559813084112193</v>
      </c>
      <c r="I925" s="139">
        <v>5</v>
      </c>
      <c r="J925" s="6">
        <v>3.5</v>
      </c>
      <c r="K925" s="7">
        <f t="shared" si="73"/>
        <v>17.5</v>
      </c>
      <c r="L925" s="7">
        <f t="shared" si="74"/>
        <v>1.2250000000000001</v>
      </c>
      <c r="M925" s="7">
        <f t="shared" si="75"/>
        <v>18.73</v>
      </c>
      <c r="N925" s="20">
        <f>SUM(G925+M925)</f>
        <v>164.79999999999998</v>
      </c>
    </row>
    <row r="926" spans="1:14" ht="24.75" customHeight="1" x14ac:dyDescent="0.4">
      <c r="A926" s="9">
        <v>922</v>
      </c>
      <c r="B926" s="3">
        <v>6020000922</v>
      </c>
      <c r="C926" s="2" t="s">
        <v>2556</v>
      </c>
      <c r="D926" s="4" t="s">
        <v>2557</v>
      </c>
      <c r="E926" s="4" t="s">
        <v>2558</v>
      </c>
      <c r="F926" s="138" t="s">
        <v>18</v>
      </c>
      <c r="G926" s="65">
        <v>0</v>
      </c>
      <c r="H926" s="6">
        <f t="shared" si="77"/>
        <v>0</v>
      </c>
      <c r="I926" s="139">
        <v>6</v>
      </c>
      <c r="J926" s="6">
        <v>3.5</v>
      </c>
      <c r="K926" s="7">
        <f t="shared" si="73"/>
        <v>21</v>
      </c>
      <c r="L926" s="7">
        <f t="shared" si="74"/>
        <v>1.4700000000000002</v>
      </c>
      <c r="M926" s="7">
        <f t="shared" si="75"/>
        <v>22.47</v>
      </c>
      <c r="N926" s="20">
        <f t="shared" si="76"/>
        <v>22.47</v>
      </c>
    </row>
    <row r="927" spans="1:14" ht="24" customHeight="1" x14ac:dyDescent="0.4">
      <c r="A927" s="9">
        <v>923</v>
      </c>
      <c r="B927" s="3">
        <v>6020000923</v>
      </c>
      <c r="C927" s="2" t="s">
        <v>2559</v>
      </c>
      <c r="D927" s="4" t="s">
        <v>2560</v>
      </c>
      <c r="E927" s="4" t="s">
        <v>2561</v>
      </c>
      <c r="F927" s="2" t="s">
        <v>3455</v>
      </c>
      <c r="G927" s="6">
        <v>123.59</v>
      </c>
      <c r="H927" s="6">
        <f t="shared" si="77"/>
        <v>-8.0853271028037454</v>
      </c>
      <c r="I927" s="139">
        <v>18</v>
      </c>
      <c r="J927" s="6">
        <v>3.5</v>
      </c>
      <c r="K927" s="7">
        <f t="shared" si="73"/>
        <v>63</v>
      </c>
      <c r="L927" s="7">
        <f t="shared" si="74"/>
        <v>4.41</v>
      </c>
      <c r="M927" s="7">
        <f t="shared" si="75"/>
        <v>67.41</v>
      </c>
      <c r="N927" s="20">
        <f>SUM(G927+M927)</f>
        <v>191</v>
      </c>
    </row>
    <row r="928" spans="1:14" ht="24" customHeight="1" x14ac:dyDescent="0.4">
      <c r="A928" s="9">
        <v>924</v>
      </c>
      <c r="B928" s="3">
        <v>6020000924</v>
      </c>
      <c r="C928" s="2" t="s">
        <v>2562</v>
      </c>
      <c r="D928" s="4" t="s">
        <v>2563</v>
      </c>
      <c r="E928" s="4" t="s">
        <v>2564</v>
      </c>
      <c r="F928" s="138" t="s">
        <v>3472</v>
      </c>
      <c r="G928" s="6">
        <v>1535.48</v>
      </c>
      <c r="H928" s="6">
        <f t="shared" si="77"/>
        <v>-100.45196261682236</v>
      </c>
      <c r="I928" s="139">
        <v>66</v>
      </c>
      <c r="J928" s="6">
        <v>3.5</v>
      </c>
      <c r="K928" s="7">
        <f t="shared" si="73"/>
        <v>231</v>
      </c>
      <c r="L928" s="7">
        <f t="shared" si="74"/>
        <v>16.170000000000002</v>
      </c>
      <c r="M928" s="7">
        <f t="shared" si="75"/>
        <v>247.17</v>
      </c>
      <c r="N928" s="20">
        <f t="shared" si="76"/>
        <v>1782.65</v>
      </c>
    </row>
    <row r="929" spans="1:14" ht="24" customHeight="1" x14ac:dyDescent="0.4">
      <c r="A929" s="9">
        <v>925</v>
      </c>
      <c r="B929" s="3">
        <v>6020000925</v>
      </c>
      <c r="C929" s="101" t="s">
        <v>2565</v>
      </c>
      <c r="D929" s="4" t="s">
        <v>2566</v>
      </c>
      <c r="E929" s="4" t="s">
        <v>2567</v>
      </c>
      <c r="F929" s="138" t="s">
        <v>3449</v>
      </c>
      <c r="G929" s="6">
        <v>1973.64</v>
      </c>
      <c r="H929" s="6">
        <f t="shared" si="77"/>
        <v>-129.11663551401875</v>
      </c>
      <c r="I929" s="139">
        <v>81</v>
      </c>
      <c r="J929" s="6">
        <v>3.5</v>
      </c>
      <c r="K929" s="7">
        <f t="shared" si="73"/>
        <v>283.5</v>
      </c>
      <c r="L929" s="7">
        <f t="shared" si="74"/>
        <v>19.845000000000002</v>
      </c>
      <c r="M929" s="7">
        <f t="shared" si="75"/>
        <v>303.34999999999997</v>
      </c>
      <c r="N929" s="20">
        <f>SUM(G929+M929)</f>
        <v>2276.9900000000002</v>
      </c>
    </row>
    <row r="930" spans="1:14" ht="24" customHeight="1" x14ac:dyDescent="0.4">
      <c r="A930" s="9">
        <v>926</v>
      </c>
      <c r="B930" s="3">
        <v>6020000926</v>
      </c>
      <c r="C930" s="101" t="s">
        <v>2568</v>
      </c>
      <c r="D930" s="4" t="s">
        <v>2569</v>
      </c>
      <c r="E930" s="4" t="s">
        <v>2570</v>
      </c>
      <c r="F930" s="138" t="s">
        <v>3472</v>
      </c>
      <c r="G930" s="6">
        <v>996.18</v>
      </c>
      <c r="H930" s="6">
        <f t="shared" si="77"/>
        <v>-65.170654205607434</v>
      </c>
      <c r="I930" s="139">
        <v>40</v>
      </c>
      <c r="J930" s="6">
        <v>3.5</v>
      </c>
      <c r="K930" s="7">
        <f t="shared" si="73"/>
        <v>140</v>
      </c>
      <c r="L930" s="7">
        <f t="shared" si="74"/>
        <v>9.8000000000000007</v>
      </c>
      <c r="M930" s="7">
        <f t="shared" si="75"/>
        <v>149.80000000000001</v>
      </c>
      <c r="N930" s="20">
        <f t="shared" si="76"/>
        <v>1145.98</v>
      </c>
    </row>
    <row r="931" spans="1:14" ht="24" customHeight="1" x14ac:dyDescent="0.4">
      <c r="A931" s="9">
        <v>927</v>
      </c>
      <c r="B931" s="3">
        <v>6020000927</v>
      </c>
      <c r="C931" s="101" t="s">
        <v>2571</v>
      </c>
      <c r="D931" s="4" t="s">
        <v>2572</v>
      </c>
      <c r="E931" s="4" t="s">
        <v>2573</v>
      </c>
      <c r="F931" s="138" t="s">
        <v>3472</v>
      </c>
      <c r="G931" s="6">
        <v>913.8</v>
      </c>
      <c r="H931" s="6">
        <f t="shared" si="77"/>
        <v>-59.781308411214923</v>
      </c>
      <c r="I931" s="139">
        <v>15</v>
      </c>
      <c r="J931" s="6">
        <v>3.5</v>
      </c>
      <c r="K931" s="7">
        <f t="shared" si="73"/>
        <v>52.5</v>
      </c>
      <c r="L931" s="7">
        <f t="shared" si="74"/>
        <v>3.6750000000000003</v>
      </c>
      <c r="M931" s="7">
        <f t="shared" si="75"/>
        <v>56.18</v>
      </c>
      <c r="N931" s="20">
        <f>SUM(G931+M931)</f>
        <v>969.9799999999999</v>
      </c>
    </row>
    <row r="932" spans="1:14" ht="24" customHeight="1" x14ac:dyDescent="0.4">
      <c r="A932" s="9">
        <v>928</v>
      </c>
      <c r="B932" s="3">
        <v>6020000928</v>
      </c>
      <c r="C932" s="9" t="s">
        <v>2574</v>
      </c>
      <c r="D932" s="4" t="s">
        <v>2575</v>
      </c>
      <c r="E932" s="4" t="s">
        <v>2576</v>
      </c>
      <c r="F932" s="2" t="s">
        <v>18</v>
      </c>
      <c r="G932" s="6">
        <v>0</v>
      </c>
      <c r="H932" s="6">
        <f t="shared" si="77"/>
        <v>0</v>
      </c>
      <c r="I932" s="139">
        <v>28</v>
      </c>
      <c r="J932" s="6">
        <v>3.5</v>
      </c>
      <c r="K932" s="7">
        <f t="shared" si="73"/>
        <v>98</v>
      </c>
      <c r="L932" s="7">
        <f t="shared" si="74"/>
        <v>6.86</v>
      </c>
      <c r="M932" s="7">
        <f t="shared" si="75"/>
        <v>104.86</v>
      </c>
      <c r="N932" s="20">
        <f t="shared" si="76"/>
        <v>104.86</v>
      </c>
    </row>
    <row r="933" spans="1:14" ht="24" customHeight="1" x14ac:dyDescent="0.4">
      <c r="A933" s="9">
        <v>929</v>
      </c>
      <c r="B933" s="3">
        <v>6020000929</v>
      </c>
      <c r="C933" s="9" t="s">
        <v>2577</v>
      </c>
      <c r="D933" s="4" t="s">
        <v>2578</v>
      </c>
      <c r="E933" s="4" t="s">
        <v>2579</v>
      </c>
      <c r="F933" s="138" t="s">
        <v>3449</v>
      </c>
      <c r="G933" s="6">
        <v>295.87</v>
      </c>
      <c r="H933" s="6">
        <f t="shared" si="77"/>
        <v>-19.355981308411231</v>
      </c>
      <c r="I933" s="139">
        <v>17</v>
      </c>
      <c r="J933" s="6">
        <v>3.5</v>
      </c>
      <c r="K933" s="7">
        <f t="shared" si="73"/>
        <v>59.5</v>
      </c>
      <c r="L933" s="7">
        <f t="shared" si="74"/>
        <v>4.165</v>
      </c>
      <c r="M933" s="7">
        <f t="shared" si="75"/>
        <v>63.669999999999995</v>
      </c>
      <c r="N933" s="20">
        <f>SUM(G933+M933)</f>
        <v>359.54</v>
      </c>
    </row>
    <row r="934" spans="1:14" ht="24" customHeight="1" x14ac:dyDescent="0.4">
      <c r="A934" s="9">
        <v>930</v>
      </c>
      <c r="B934" s="3">
        <v>6020000930</v>
      </c>
      <c r="C934" s="9" t="s">
        <v>2580</v>
      </c>
      <c r="D934" s="4" t="s">
        <v>2578</v>
      </c>
      <c r="E934" s="4" t="s">
        <v>2581</v>
      </c>
      <c r="F934" s="138" t="s">
        <v>3449</v>
      </c>
      <c r="G934" s="6">
        <v>1059.8399999999999</v>
      </c>
      <c r="H934" s="6">
        <f t="shared" si="77"/>
        <v>-69.335327102803831</v>
      </c>
      <c r="I934" s="139">
        <v>54</v>
      </c>
      <c r="J934" s="6">
        <v>3.5</v>
      </c>
      <c r="K934" s="7">
        <f t="shared" si="73"/>
        <v>189</v>
      </c>
      <c r="L934" s="7">
        <f t="shared" si="74"/>
        <v>13.23</v>
      </c>
      <c r="M934" s="7">
        <f t="shared" si="75"/>
        <v>202.23</v>
      </c>
      <c r="N934" s="20">
        <f t="shared" si="76"/>
        <v>1262.07</v>
      </c>
    </row>
    <row r="935" spans="1:14" ht="24" customHeight="1" x14ac:dyDescent="0.4">
      <c r="A935" s="9">
        <v>931</v>
      </c>
      <c r="B935" s="3">
        <v>6020000931</v>
      </c>
      <c r="C935" s="9" t="s">
        <v>2582</v>
      </c>
      <c r="D935" s="4" t="s">
        <v>2583</v>
      </c>
      <c r="E935" s="4" t="s">
        <v>2584</v>
      </c>
      <c r="F935" s="138" t="s">
        <v>3458</v>
      </c>
      <c r="G935" s="6">
        <v>179.76</v>
      </c>
      <c r="H935" s="6">
        <f t="shared" si="77"/>
        <v>-11.759999999999991</v>
      </c>
      <c r="I935" s="139">
        <v>25</v>
      </c>
      <c r="J935" s="6">
        <v>3.5</v>
      </c>
      <c r="K935" s="7">
        <f t="shared" si="73"/>
        <v>87.5</v>
      </c>
      <c r="L935" s="7">
        <f t="shared" si="74"/>
        <v>6.1250000000000009</v>
      </c>
      <c r="M935" s="7">
        <f t="shared" si="75"/>
        <v>93.63000000000001</v>
      </c>
      <c r="N935" s="20">
        <f>SUM(G935+M935)</f>
        <v>273.39</v>
      </c>
    </row>
    <row r="936" spans="1:14" ht="24" customHeight="1" x14ac:dyDescent="0.4">
      <c r="A936" s="9">
        <v>932</v>
      </c>
      <c r="B936" s="3">
        <v>6020000932</v>
      </c>
      <c r="C936" s="9" t="s">
        <v>2585</v>
      </c>
      <c r="D936" s="4" t="s">
        <v>2586</v>
      </c>
      <c r="E936" s="4" t="s">
        <v>2587</v>
      </c>
      <c r="F936" s="2" t="s">
        <v>18</v>
      </c>
      <c r="G936" s="6">
        <v>0</v>
      </c>
      <c r="H936" s="6">
        <f t="shared" si="77"/>
        <v>0</v>
      </c>
      <c r="I936" s="139">
        <v>779</v>
      </c>
      <c r="J936" s="6">
        <v>3.5</v>
      </c>
      <c r="K936" s="7">
        <f t="shared" si="73"/>
        <v>2726.5</v>
      </c>
      <c r="L936" s="7">
        <f t="shared" si="74"/>
        <v>190.85500000000002</v>
      </c>
      <c r="M936" s="7">
        <f t="shared" si="75"/>
        <v>2917.36</v>
      </c>
      <c r="N936" s="20">
        <f t="shared" si="76"/>
        <v>2917.36</v>
      </c>
    </row>
    <row r="937" spans="1:14" ht="24" customHeight="1" x14ac:dyDescent="0.4">
      <c r="A937" s="9">
        <v>933</v>
      </c>
      <c r="B937" s="3">
        <v>6020000933</v>
      </c>
      <c r="C937" s="9" t="s">
        <v>2588</v>
      </c>
      <c r="D937" s="4" t="s">
        <v>2589</v>
      </c>
      <c r="E937" s="4" t="s">
        <v>2590</v>
      </c>
      <c r="F937" s="138" t="s">
        <v>3451</v>
      </c>
      <c r="G937" s="6">
        <v>1108.53</v>
      </c>
      <c r="H937" s="6">
        <f t="shared" si="77"/>
        <v>-72.520654205607343</v>
      </c>
      <c r="I937" s="139">
        <v>96</v>
      </c>
      <c r="J937" s="6">
        <v>3.5</v>
      </c>
      <c r="K937" s="7">
        <f t="shared" si="73"/>
        <v>336</v>
      </c>
      <c r="L937" s="7">
        <f t="shared" si="74"/>
        <v>23.520000000000003</v>
      </c>
      <c r="M937" s="7">
        <f t="shared" si="75"/>
        <v>359.52</v>
      </c>
      <c r="N937" s="20">
        <f>SUM(G937+M937)</f>
        <v>1468.05</v>
      </c>
    </row>
    <row r="938" spans="1:14" ht="24" customHeight="1" x14ac:dyDescent="0.4">
      <c r="A938" s="9">
        <v>934</v>
      </c>
      <c r="B938" s="3">
        <v>6020000934</v>
      </c>
      <c r="C938" s="9" t="s">
        <v>2591</v>
      </c>
      <c r="D938" s="4" t="s">
        <v>2592</v>
      </c>
      <c r="E938" s="4" t="s">
        <v>2593</v>
      </c>
      <c r="F938" s="138" t="s">
        <v>3449</v>
      </c>
      <c r="G938" s="6">
        <v>1235.8699999999999</v>
      </c>
      <c r="H938" s="6">
        <f t="shared" si="77"/>
        <v>-80.851308411215086</v>
      </c>
      <c r="I938" s="139">
        <v>27</v>
      </c>
      <c r="J938" s="6">
        <v>3.5</v>
      </c>
      <c r="K938" s="7">
        <f t="shared" si="73"/>
        <v>94.5</v>
      </c>
      <c r="L938" s="7">
        <f t="shared" si="74"/>
        <v>6.6150000000000002</v>
      </c>
      <c r="M938" s="7">
        <f t="shared" si="75"/>
        <v>101.12</v>
      </c>
      <c r="N938" s="20">
        <f t="shared" si="76"/>
        <v>1336.9899999999998</v>
      </c>
    </row>
    <row r="939" spans="1:14" ht="24" customHeight="1" x14ac:dyDescent="0.4">
      <c r="A939" s="9">
        <v>935</v>
      </c>
      <c r="B939" s="3">
        <v>6020000935</v>
      </c>
      <c r="C939" s="9" t="s">
        <v>2594</v>
      </c>
      <c r="D939" s="4" t="s">
        <v>2595</v>
      </c>
      <c r="E939" s="4" t="s">
        <v>2596</v>
      </c>
      <c r="F939" s="138" t="s">
        <v>3449</v>
      </c>
      <c r="G939" s="6">
        <v>4812.34</v>
      </c>
      <c r="H939" s="6">
        <f t="shared" si="77"/>
        <v>-314.82598130841143</v>
      </c>
      <c r="I939" s="139">
        <v>164</v>
      </c>
      <c r="J939" s="6">
        <v>3.5</v>
      </c>
      <c r="K939" s="7">
        <f t="shared" si="73"/>
        <v>574</v>
      </c>
      <c r="L939" s="7">
        <f t="shared" si="74"/>
        <v>40.180000000000007</v>
      </c>
      <c r="M939" s="7">
        <f t="shared" si="75"/>
        <v>614.17999999999995</v>
      </c>
      <c r="N939" s="20">
        <f>SUM(G939+M939)</f>
        <v>5426.52</v>
      </c>
    </row>
    <row r="940" spans="1:14" ht="24" customHeight="1" x14ac:dyDescent="0.4">
      <c r="A940" s="9">
        <v>936</v>
      </c>
      <c r="B940" s="3">
        <v>6020000936</v>
      </c>
      <c r="C940" s="9" t="s">
        <v>2597</v>
      </c>
      <c r="D940" s="4" t="s">
        <v>2598</v>
      </c>
      <c r="E940" s="4" t="s">
        <v>2599</v>
      </c>
      <c r="F940" s="138" t="s">
        <v>3450</v>
      </c>
      <c r="G940" s="6">
        <v>59.93</v>
      </c>
      <c r="H940" s="6">
        <f t="shared" si="77"/>
        <v>-3.9206542056074767</v>
      </c>
      <c r="I940" s="139">
        <v>5</v>
      </c>
      <c r="J940" s="6">
        <v>3.5</v>
      </c>
      <c r="K940" s="7">
        <f t="shared" si="73"/>
        <v>17.5</v>
      </c>
      <c r="L940" s="7">
        <f t="shared" si="74"/>
        <v>1.2250000000000001</v>
      </c>
      <c r="M940" s="7">
        <f t="shared" si="75"/>
        <v>18.73</v>
      </c>
      <c r="N940" s="20">
        <f t="shared" si="76"/>
        <v>78.66</v>
      </c>
    </row>
    <row r="941" spans="1:14" ht="24" customHeight="1" x14ac:dyDescent="0.4">
      <c r="A941" s="9">
        <v>937</v>
      </c>
      <c r="B941" s="3">
        <v>6020000937</v>
      </c>
      <c r="C941" s="9" t="s">
        <v>2600</v>
      </c>
      <c r="D941" s="4" t="s">
        <v>2601</v>
      </c>
      <c r="E941" s="4" t="s">
        <v>2602</v>
      </c>
      <c r="F941" s="2" t="s">
        <v>18</v>
      </c>
      <c r="G941" s="6">
        <v>0</v>
      </c>
      <c r="H941" s="6">
        <f t="shared" si="77"/>
        <v>0</v>
      </c>
      <c r="I941" s="139">
        <v>30</v>
      </c>
      <c r="J941" s="6">
        <v>3.5</v>
      </c>
      <c r="K941" s="7">
        <f t="shared" si="73"/>
        <v>105</v>
      </c>
      <c r="L941" s="7">
        <f t="shared" si="74"/>
        <v>7.3500000000000005</v>
      </c>
      <c r="M941" s="7">
        <f t="shared" si="75"/>
        <v>112.35</v>
      </c>
      <c r="N941" s="20">
        <f>SUM(G941+M941)</f>
        <v>112.35</v>
      </c>
    </row>
    <row r="942" spans="1:14" ht="24" customHeight="1" x14ac:dyDescent="0.4">
      <c r="A942" s="9">
        <v>938</v>
      </c>
      <c r="B942" s="3">
        <v>6020000938</v>
      </c>
      <c r="C942" s="9" t="s">
        <v>2603</v>
      </c>
      <c r="D942" s="4" t="s">
        <v>2604</v>
      </c>
      <c r="E942" s="4" t="s">
        <v>2605</v>
      </c>
      <c r="F942" s="2" t="s">
        <v>18</v>
      </c>
      <c r="G942" s="6">
        <v>0</v>
      </c>
      <c r="H942" s="6">
        <f t="shared" si="77"/>
        <v>0</v>
      </c>
      <c r="I942" s="139">
        <v>69</v>
      </c>
      <c r="J942" s="6">
        <v>3.5</v>
      </c>
      <c r="K942" s="7">
        <f t="shared" si="73"/>
        <v>241.5</v>
      </c>
      <c r="L942" s="7">
        <f t="shared" si="74"/>
        <v>16.905000000000001</v>
      </c>
      <c r="M942" s="7">
        <f t="shared" si="75"/>
        <v>258.40999999999997</v>
      </c>
      <c r="N942" s="20">
        <f t="shared" si="76"/>
        <v>258.40999999999997</v>
      </c>
    </row>
    <row r="943" spans="1:14" ht="24" customHeight="1" x14ac:dyDescent="0.4">
      <c r="A943" s="9">
        <v>939</v>
      </c>
      <c r="B943" s="3">
        <v>6020000939</v>
      </c>
      <c r="C943" s="9" t="s">
        <v>2606</v>
      </c>
      <c r="D943" s="4" t="s">
        <v>2607</v>
      </c>
      <c r="E943" s="4" t="s">
        <v>2608</v>
      </c>
      <c r="F943" s="138" t="s">
        <v>3449</v>
      </c>
      <c r="G943" s="6">
        <v>1381.92</v>
      </c>
      <c r="H943" s="6">
        <f t="shared" si="77"/>
        <v>-90.405981308411356</v>
      </c>
      <c r="I943" s="139">
        <v>17</v>
      </c>
      <c r="J943" s="6">
        <v>3.5</v>
      </c>
      <c r="K943" s="7">
        <f t="shared" si="73"/>
        <v>59.5</v>
      </c>
      <c r="L943" s="7">
        <f t="shared" si="74"/>
        <v>4.165</v>
      </c>
      <c r="M943" s="7">
        <f t="shared" si="75"/>
        <v>63.669999999999995</v>
      </c>
      <c r="N943" s="20">
        <f>SUM(G943+M943)</f>
        <v>1445.5900000000001</v>
      </c>
    </row>
    <row r="944" spans="1:14" ht="24" customHeight="1" x14ac:dyDescent="0.4">
      <c r="A944" s="9">
        <v>940</v>
      </c>
      <c r="B944" s="3">
        <v>6020000940</v>
      </c>
      <c r="C944" s="9" t="s">
        <v>2609</v>
      </c>
      <c r="D944" s="4" t="s">
        <v>2610</v>
      </c>
      <c r="E944" s="4" t="s">
        <v>2611</v>
      </c>
      <c r="F944" s="138" t="s">
        <v>3449</v>
      </c>
      <c r="G944" s="6">
        <v>1831.32</v>
      </c>
      <c r="H944" s="6">
        <f t="shared" si="77"/>
        <v>-119.80598130841122</v>
      </c>
      <c r="I944" s="139">
        <v>50</v>
      </c>
      <c r="J944" s="6">
        <v>3.5</v>
      </c>
      <c r="K944" s="7">
        <f t="shared" si="73"/>
        <v>175</v>
      </c>
      <c r="L944" s="7">
        <f t="shared" si="74"/>
        <v>12.250000000000002</v>
      </c>
      <c r="M944" s="7">
        <f t="shared" si="75"/>
        <v>187.25</v>
      </c>
      <c r="N944" s="20">
        <f t="shared" si="76"/>
        <v>2018.57</v>
      </c>
    </row>
    <row r="945" spans="1:14" ht="24" customHeight="1" x14ac:dyDescent="0.4">
      <c r="A945" s="9">
        <v>941</v>
      </c>
      <c r="B945" s="3">
        <v>6020000941</v>
      </c>
      <c r="C945" s="9" t="s">
        <v>2612</v>
      </c>
      <c r="D945" s="4" t="s">
        <v>2613</v>
      </c>
      <c r="E945" s="4" t="s">
        <v>2611</v>
      </c>
      <c r="F945" s="138" t="s">
        <v>3451</v>
      </c>
      <c r="G945" s="6">
        <v>71.16</v>
      </c>
      <c r="H945" s="6">
        <f t="shared" si="77"/>
        <v>-4.6553271028037386</v>
      </c>
      <c r="I945" s="139">
        <v>6</v>
      </c>
      <c r="J945" s="6">
        <v>3.5</v>
      </c>
      <c r="K945" s="7">
        <f t="shared" si="73"/>
        <v>21</v>
      </c>
      <c r="L945" s="7">
        <f t="shared" si="74"/>
        <v>1.4700000000000002</v>
      </c>
      <c r="M945" s="7">
        <f t="shared" si="75"/>
        <v>22.47</v>
      </c>
      <c r="N945" s="20">
        <f>SUM(G945+M945)</f>
        <v>93.63</v>
      </c>
    </row>
    <row r="946" spans="1:14" ht="24" customHeight="1" x14ac:dyDescent="0.4">
      <c r="A946" s="9">
        <v>942</v>
      </c>
      <c r="B946" s="3">
        <v>6020000942</v>
      </c>
      <c r="C946" s="9" t="s">
        <v>2614</v>
      </c>
      <c r="D946" s="4" t="s">
        <v>2615</v>
      </c>
      <c r="E946" s="4" t="s">
        <v>2616</v>
      </c>
      <c r="F946" s="138" t="s">
        <v>3459</v>
      </c>
      <c r="G946" s="6">
        <v>153.56</v>
      </c>
      <c r="H946" s="6">
        <f t="shared" si="77"/>
        <v>-10.045981308411228</v>
      </c>
      <c r="I946" s="139">
        <v>7</v>
      </c>
      <c r="J946" s="6">
        <v>3.5</v>
      </c>
      <c r="K946" s="7">
        <f t="shared" si="73"/>
        <v>24.5</v>
      </c>
      <c r="L946" s="7">
        <f t="shared" si="74"/>
        <v>1.7150000000000001</v>
      </c>
      <c r="M946" s="7">
        <f t="shared" si="75"/>
        <v>26.220000000000002</v>
      </c>
      <c r="N946" s="20">
        <f t="shared" si="76"/>
        <v>179.78</v>
      </c>
    </row>
    <row r="947" spans="1:14" ht="24" customHeight="1" x14ac:dyDescent="0.4">
      <c r="A947" s="9">
        <v>943</v>
      </c>
      <c r="B947" s="3">
        <v>6020000943</v>
      </c>
      <c r="C947" s="9" t="s">
        <v>2617</v>
      </c>
      <c r="D947" s="4" t="s">
        <v>2618</v>
      </c>
      <c r="E947" s="4" t="s">
        <v>2619</v>
      </c>
      <c r="F947" s="138" t="s">
        <v>3449</v>
      </c>
      <c r="G947" s="6">
        <v>543.04</v>
      </c>
      <c r="H947" s="6">
        <f t="shared" si="77"/>
        <v>-35.52598130841119</v>
      </c>
      <c r="I947" s="139">
        <v>33</v>
      </c>
      <c r="J947" s="6">
        <v>3.5</v>
      </c>
      <c r="K947" s="7">
        <f t="shared" si="73"/>
        <v>115.5</v>
      </c>
      <c r="L947" s="7">
        <f t="shared" si="74"/>
        <v>8.0850000000000009</v>
      </c>
      <c r="M947" s="7">
        <f t="shared" si="75"/>
        <v>123.59</v>
      </c>
      <c r="N947" s="20">
        <f>SUM(G947+M947)</f>
        <v>666.63</v>
      </c>
    </row>
    <row r="948" spans="1:14" ht="24" customHeight="1" x14ac:dyDescent="0.4">
      <c r="A948" s="9">
        <v>944</v>
      </c>
      <c r="B948" s="3">
        <v>6020000944</v>
      </c>
      <c r="C948" s="9" t="s">
        <v>2620</v>
      </c>
      <c r="D948" s="4" t="s">
        <v>2621</v>
      </c>
      <c r="E948" s="4" t="s">
        <v>2622</v>
      </c>
      <c r="F948" s="138" t="s">
        <v>3449</v>
      </c>
      <c r="G948" s="6">
        <v>29.98</v>
      </c>
      <c r="H948" s="6">
        <f t="shared" si="77"/>
        <v>-1.9613084112149544</v>
      </c>
      <c r="I948" s="139">
        <v>1</v>
      </c>
      <c r="J948" s="6">
        <v>3.5</v>
      </c>
      <c r="K948" s="7">
        <f t="shared" si="73"/>
        <v>3.5</v>
      </c>
      <c r="L948" s="7">
        <f t="shared" si="74"/>
        <v>0.24500000000000002</v>
      </c>
      <c r="M948" s="7">
        <f t="shared" si="75"/>
        <v>3.75</v>
      </c>
      <c r="N948" s="20">
        <f t="shared" si="76"/>
        <v>33.730000000000004</v>
      </c>
    </row>
    <row r="949" spans="1:14" ht="24" customHeight="1" x14ac:dyDescent="0.4">
      <c r="A949" s="9">
        <v>945</v>
      </c>
      <c r="B949" s="3">
        <v>6020000945</v>
      </c>
      <c r="C949" s="9" t="s">
        <v>2623</v>
      </c>
      <c r="D949" s="4" t="s">
        <v>2624</v>
      </c>
      <c r="E949" s="4" t="s">
        <v>2625</v>
      </c>
      <c r="F949" s="138" t="s">
        <v>3449</v>
      </c>
      <c r="G949" s="6">
        <v>288.39999999999998</v>
      </c>
      <c r="H949" s="6">
        <f t="shared" si="77"/>
        <v>-18.867289719626172</v>
      </c>
      <c r="I949" s="139">
        <v>9</v>
      </c>
      <c r="J949" s="6">
        <v>3.5</v>
      </c>
      <c r="K949" s="7">
        <f t="shared" si="73"/>
        <v>31.5</v>
      </c>
      <c r="L949" s="7">
        <f t="shared" si="74"/>
        <v>2.2050000000000001</v>
      </c>
      <c r="M949" s="7">
        <f t="shared" si="75"/>
        <v>33.71</v>
      </c>
      <c r="N949" s="20">
        <f>SUM(G949+M949)</f>
        <v>322.10999999999996</v>
      </c>
    </row>
    <row r="950" spans="1:14" ht="24" customHeight="1" x14ac:dyDescent="0.4">
      <c r="A950" s="9">
        <v>946</v>
      </c>
      <c r="B950" s="3">
        <v>6020000946</v>
      </c>
      <c r="C950" s="9" t="s">
        <v>2626</v>
      </c>
      <c r="D950" s="4" t="s">
        <v>2627</v>
      </c>
      <c r="E950" s="4" t="s">
        <v>2628</v>
      </c>
      <c r="F950" s="138" t="s">
        <v>3449</v>
      </c>
      <c r="G950" s="6">
        <v>367.03</v>
      </c>
      <c r="H950" s="6">
        <f t="shared" si="77"/>
        <v>-24.011308411214941</v>
      </c>
      <c r="I950" s="139">
        <v>9</v>
      </c>
      <c r="J950" s="6">
        <v>3.5</v>
      </c>
      <c r="K950" s="7">
        <f t="shared" si="73"/>
        <v>31.5</v>
      </c>
      <c r="L950" s="7">
        <f t="shared" si="74"/>
        <v>2.2050000000000001</v>
      </c>
      <c r="M950" s="7">
        <f t="shared" si="75"/>
        <v>33.71</v>
      </c>
      <c r="N950" s="20">
        <f t="shared" si="76"/>
        <v>400.73999999999995</v>
      </c>
    </row>
    <row r="951" spans="1:14" ht="24" customHeight="1" x14ac:dyDescent="0.4">
      <c r="A951" s="9">
        <v>947</v>
      </c>
      <c r="B951" s="3">
        <v>6020000947</v>
      </c>
      <c r="C951" s="9" t="s">
        <v>2629</v>
      </c>
      <c r="D951" s="4" t="s">
        <v>2630</v>
      </c>
      <c r="E951" s="4" t="s">
        <v>2631</v>
      </c>
      <c r="F951" s="2" t="s">
        <v>18</v>
      </c>
      <c r="G951" s="6">
        <v>0</v>
      </c>
      <c r="H951" s="6">
        <f t="shared" si="77"/>
        <v>0</v>
      </c>
      <c r="I951" s="139">
        <v>9</v>
      </c>
      <c r="J951" s="6">
        <v>3.5</v>
      </c>
      <c r="K951" s="7">
        <f t="shared" si="73"/>
        <v>31.5</v>
      </c>
      <c r="L951" s="7">
        <f t="shared" si="74"/>
        <v>2.2050000000000001</v>
      </c>
      <c r="M951" s="7">
        <f t="shared" si="75"/>
        <v>33.71</v>
      </c>
      <c r="N951" s="20">
        <f>SUM(G951+M951)</f>
        <v>33.71</v>
      </c>
    </row>
    <row r="952" spans="1:14" ht="24" customHeight="1" x14ac:dyDescent="0.4">
      <c r="A952" s="9">
        <v>948</v>
      </c>
      <c r="B952" s="3">
        <v>6020000948</v>
      </c>
      <c r="C952" s="9" t="s">
        <v>2632</v>
      </c>
      <c r="D952" s="4" t="s">
        <v>2633</v>
      </c>
      <c r="E952" s="4" t="s">
        <v>2634</v>
      </c>
      <c r="F952" s="2" t="s">
        <v>3455</v>
      </c>
      <c r="G952" s="6">
        <v>430.68</v>
      </c>
      <c r="H952" s="6">
        <f t="shared" si="77"/>
        <v>-28.175327102803749</v>
      </c>
      <c r="I952" s="139">
        <v>123</v>
      </c>
      <c r="J952" s="6">
        <v>3.5</v>
      </c>
      <c r="K952" s="7">
        <f t="shared" si="73"/>
        <v>430.5</v>
      </c>
      <c r="L952" s="7">
        <f t="shared" si="74"/>
        <v>30.135000000000002</v>
      </c>
      <c r="M952" s="7">
        <f t="shared" si="75"/>
        <v>460.64</v>
      </c>
      <c r="N952" s="20">
        <f t="shared" si="76"/>
        <v>891.31999999999994</v>
      </c>
    </row>
    <row r="953" spans="1:14" ht="24" customHeight="1" x14ac:dyDescent="0.4">
      <c r="A953" s="9">
        <v>949</v>
      </c>
      <c r="B953" s="3">
        <v>6020000949</v>
      </c>
      <c r="C953" s="9" t="s">
        <v>2635</v>
      </c>
      <c r="D953" s="4" t="s">
        <v>2636</v>
      </c>
      <c r="E953" s="4" t="s">
        <v>2637</v>
      </c>
      <c r="F953" s="138" t="s">
        <v>3449</v>
      </c>
      <c r="G953" s="6">
        <v>644.15</v>
      </c>
      <c r="H953" s="6">
        <f t="shared" si="77"/>
        <v>-42.140654205607461</v>
      </c>
      <c r="I953" s="139">
        <v>17</v>
      </c>
      <c r="J953" s="6">
        <v>3.5</v>
      </c>
      <c r="K953" s="7">
        <f t="shared" si="73"/>
        <v>59.5</v>
      </c>
      <c r="L953" s="7">
        <f t="shared" si="74"/>
        <v>4.165</v>
      </c>
      <c r="M953" s="7">
        <f t="shared" si="75"/>
        <v>63.669999999999995</v>
      </c>
      <c r="N953" s="20">
        <f>SUM(G953+M953)</f>
        <v>707.81999999999994</v>
      </c>
    </row>
    <row r="954" spans="1:14" ht="24" customHeight="1" x14ac:dyDescent="0.4">
      <c r="A954" s="9">
        <v>950</v>
      </c>
      <c r="B954" s="3">
        <v>6020000950</v>
      </c>
      <c r="C954" s="9" t="s">
        <v>2638</v>
      </c>
      <c r="D954" s="4" t="s">
        <v>2639</v>
      </c>
      <c r="E954" s="4" t="s">
        <v>2640</v>
      </c>
      <c r="F954" s="138" t="s">
        <v>3464</v>
      </c>
      <c r="G954" s="6">
        <v>33.71</v>
      </c>
      <c r="H954" s="6">
        <f t="shared" si="77"/>
        <v>-2.2053271028037393</v>
      </c>
      <c r="I954" s="139">
        <v>2</v>
      </c>
      <c r="J954" s="6">
        <v>3.5</v>
      </c>
      <c r="K954" s="7">
        <f t="shared" si="73"/>
        <v>7</v>
      </c>
      <c r="L954" s="7">
        <f t="shared" si="74"/>
        <v>0.49000000000000005</v>
      </c>
      <c r="M954" s="7">
        <f t="shared" si="75"/>
        <v>7.49</v>
      </c>
      <c r="N954" s="20">
        <f t="shared" si="76"/>
        <v>41.2</v>
      </c>
    </row>
    <row r="955" spans="1:14" ht="24" customHeight="1" x14ac:dyDescent="0.4">
      <c r="A955" s="9">
        <v>951</v>
      </c>
      <c r="B955" s="3">
        <v>6020000951</v>
      </c>
      <c r="C955" s="9" t="s">
        <v>2641</v>
      </c>
      <c r="D955" s="4" t="s">
        <v>2642</v>
      </c>
      <c r="E955" s="4" t="s">
        <v>2643</v>
      </c>
      <c r="F955" s="138" t="s">
        <v>3472</v>
      </c>
      <c r="G955" s="6">
        <v>142.34</v>
      </c>
      <c r="H955" s="6">
        <f t="shared" si="77"/>
        <v>-9.3119626168224272</v>
      </c>
      <c r="I955" s="139">
        <v>3</v>
      </c>
      <c r="J955" s="6">
        <v>3.5</v>
      </c>
      <c r="K955" s="7">
        <f t="shared" si="73"/>
        <v>10.5</v>
      </c>
      <c r="L955" s="7">
        <f t="shared" si="74"/>
        <v>0.7350000000000001</v>
      </c>
      <c r="M955" s="7">
        <f t="shared" si="75"/>
        <v>11.24</v>
      </c>
      <c r="N955" s="20">
        <f>SUM(G955+M955)</f>
        <v>153.58000000000001</v>
      </c>
    </row>
    <row r="956" spans="1:14" ht="24" customHeight="1" x14ac:dyDescent="0.4">
      <c r="A956" s="9">
        <v>952</v>
      </c>
      <c r="B956" s="3">
        <v>6020000952</v>
      </c>
      <c r="C956" s="9" t="s">
        <v>2644</v>
      </c>
      <c r="D956" s="4" t="s">
        <v>2645</v>
      </c>
      <c r="E956" s="4" t="s">
        <v>2646</v>
      </c>
      <c r="F956" s="138" t="s">
        <v>3449</v>
      </c>
      <c r="G956" s="6">
        <v>947.5</v>
      </c>
      <c r="H956" s="6">
        <f t="shared" si="77"/>
        <v>-61.985981308411169</v>
      </c>
      <c r="I956" s="139">
        <v>35</v>
      </c>
      <c r="J956" s="6">
        <v>3.5</v>
      </c>
      <c r="K956" s="7">
        <f t="shared" si="73"/>
        <v>122.5</v>
      </c>
      <c r="L956" s="7">
        <f t="shared" si="74"/>
        <v>8.5750000000000011</v>
      </c>
      <c r="M956" s="7">
        <f t="shared" si="75"/>
        <v>131.07999999999998</v>
      </c>
      <c r="N956" s="20">
        <f t="shared" si="76"/>
        <v>1078.58</v>
      </c>
    </row>
    <row r="957" spans="1:14" ht="24" customHeight="1" x14ac:dyDescent="0.4">
      <c r="A957" s="9">
        <v>953</v>
      </c>
      <c r="B957" s="3">
        <v>6020000953</v>
      </c>
      <c r="C957" s="9" t="s">
        <v>2647</v>
      </c>
      <c r="D957" s="4" t="s">
        <v>2648</v>
      </c>
      <c r="E957" s="4" t="s">
        <v>2649</v>
      </c>
      <c r="F957" s="138" t="s">
        <v>3449</v>
      </c>
      <c r="G957" s="6">
        <v>273.39999999999998</v>
      </c>
      <c r="H957" s="6">
        <f t="shared" si="77"/>
        <v>-17.885981308411232</v>
      </c>
      <c r="I957" s="139">
        <v>5</v>
      </c>
      <c r="J957" s="6">
        <v>3.5</v>
      </c>
      <c r="K957" s="7">
        <f t="shared" si="73"/>
        <v>17.5</v>
      </c>
      <c r="L957" s="7">
        <f t="shared" si="74"/>
        <v>1.2250000000000001</v>
      </c>
      <c r="M957" s="7">
        <f t="shared" si="75"/>
        <v>18.73</v>
      </c>
      <c r="N957" s="20">
        <f>SUM(G957+M957)</f>
        <v>292.13</v>
      </c>
    </row>
    <row r="958" spans="1:14" ht="24" customHeight="1" x14ac:dyDescent="0.4">
      <c r="A958" s="9">
        <v>954</v>
      </c>
      <c r="B958" s="3">
        <v>6020000954</v>
      </c>
      <c r="C958" s="9" t="s">
        <v>2650</v>
      </c>
      <c r="D958" s="4" t="s">
        <v>2651</v>
      </c>
      <c r="E958" s="4" t="s">
        <v>2652</v>
      </c>
      <c r="F958" s="138" t="s">
        <v>3449</v>
      </c>
      <c r="G958" s="6">
        <v>1520.48</v>
      </c>
      <c r="H958" s="6">
        <f t="shared" si="77"/>
        <v>-99.470654205607389</v>
      </c>
      <c r="I958" s="139">
        <v>95</v>
      </c>
      <c r="J958" s="6">
        <v>3.5</v>
      </c>
      <c r="K958" s="7">
        <f t="shared" si="73"/>
        <v>332.5</v>
      </c>
      <c r="L958" s="7">
        <f t="shared" si="74"/>
        <v>23.275000000000002</v>
      </c>
      <c r="M958" s="7">
        <f t="shared" si="75"/>
        <v>355.78</v>
      </c>
      <c r="N958" s="20">
        <f t="shared" si="76"/>
        <v>1876.26</v>
      </c>
    </row>
    <row r="959" spans="1:14" ht="24" customHeight="1" x14ac:dyDescent="0.4">
      <c r="A959" s="9">
        <v>955</v>
      </c>
      <c r="B959" s="3">
        <v>6020000955</v>
      </c>
      <c r="C959" s="9" t="s">
        <v>2653</v>
      </c>
      <c r="D959" s="4" t="s">
        <v>2654</v>
      </c>
      <c r="E959" s="4" t="s">
        <v>2655</v>
      </c>
      <c r="F959" s="138" t="s">
        <v>3449</v>
      </c>
      <c r="G959" s="6">
        <v>176.04</v>
      </c>
      <c r="H959" s="6">
        <f t="shared" si="77"/>
        <v>-11.516635514018674</v>
      </c>
      <c r="I959" s="139">
        <v>4</v>
      </c>
      <c r="J959" s="6">
        <v>3.5</v>
      </c>
      <c r="K959" s="7">
        <f t="shared" si="73"/>
        <v>14</v>
      </c>
      <c r="L959" s="7">
        <f t="shared" si="74"/>
        <v>0.98000000000000009</v>
      </c>
      <c r="M959" s="7">
        <f t="shared" si="75"/>
        <v>14.98</v>
      </c>
      <c r="N959" s="20">
        <f>SUM(G959+M959)</f>
        <v>191.01999999999998</v>
      </c>
    </row>
    <row r="960" spans="1:14" ht="24" customHeight="1" x14ac:dyDescent="0.4">
      <c r="A960" s="9">
        <v>956</v>
      </c>
      <c r="B960" s="3">
        <v>6020000956</v>
      </c>
      <c r="C960" s="9" t="s">
        <v>2656</v>
      </c>
      <c r="D960" s="4" t="s">
        <v>740</v>
      </c>
      <c r="E960" s="4" t="s">
        <v>2657</v>
      </c>
      <c r="F960" s="138" t="s">
        <v>3449</v>
      </c>
      <c r="G960" s="6">
        <v>194.76</v>
      </c>
      <c r="H960" s="6">
        <f t="shared" si="77"/>
        <v>-12.741308411214931</v>
      </c>
      <c r="I960" s="139">
        <v>6</v>
      </c>
      <c r="J960" s="6">
        <v>3.5</v>
      </c>
      <c r="K960" s="7">
        <f>SUM(I960*J960)</f>
        <v>21</v>
      </c>
      <c r="L960" s="7">
        <f>SUM(K960*7%)</f>
        <v>1.4700000000000002</v>
      </c>
      <c r="M960" s="7">
        <f t="shared" si="75"/>
        <v>22.47</v>
      </c>
      <c r="N960" s="20">
        <f t="shared" si="76"/>
        <v>217.23</v>
      </c>
    </row>
    <row r="961" spans="1:14" ht="24" customHeight="1" x14ac:dyDescent="0.4">
      <c r="A961" s="9">
        <v>957</v>
      </c>
      <c r="B961" s="3">
        <v>6020000957</v>
      </c>
      <c r="C961" s="9" t="s">
        <v>2658</v>
      </c>
      <c r="D961" s="8" t="s">
        <v>2659</v>
      </c>
      <c r="E961" s="102" t="s">
        <v>2660</v>
      </c>
      <c r="F961" s="138" t="s">
        <v>3452</v>
      </c>
      <c r="G961" s="6">
        <v>284.64</v>
      </c>
      <c r="H961" s="6">
        <f t="shared" si="77"/>
        <v>-18.621308411214955</v>
      </c>
      <c r="I961" s="139">
        <v>15</v>
      </c>
      <c r="J961" s="6">
        <v>3.5</v>
      </c>
      <c r="K961" s="7">
        <f>SUM(I961*J961)</f>
        <v>52.5</v>
      </c>
      <c r="L961" s="7">
        <f>SUM(K961*7%)</f>
        <v>3.6750000000000003</v>
      </c>
      <c r="M961" s="7">
        <f t="shared" si="75"/>
        <v>56.18</v>
      </c>
      <c r="N961" s="20">
        <f>SUM(G961+M961)</f>
        <v>340.82</v>
      </c>
    </row>
    <row r="962" spans="1:14" ht="24" customHeight="1" x14ac:dyDescent="0.4">
      <c r="A962" s="9">
        <v>958</v>
      </c>
      <c r="B962" s="3">
        <v>6020000958</v>
      </c>
      <c r="C962" s="9" t="s">
        <v>2661</v>
      </c>
      <c r="D962" s="8" t="s">
        <v>1805</v>
      </c>
      <c r="E962" s="8" t="s">
        <v>2662</v>
      </c>
      <c r="F962" s="138" t="s">
        <v>3455</v>
      </c>
      <c r="G962" s="6">
        <v>194.74</v>
      </c>
      <c r="H962" s="6">
        <f t="shared" si="77"/>
        <v>-12.740000000000009</v>
      </c>
      <c r="I962" s="139">
        <v>48</v>
      </c>
      <c r="J962" s="6">
        <v>3.5</v>
      </c>
      <c r="K962" s="7">
        <f>SUM(I962*J962)</f>
        <v>168</v>
      </c>
      <c r="L962" s="7">
        <f>SUM(K962*7%)</f>
        <v>11.760000000000002</v>
      </c>
      <c r="M962" s="7">
        <f>ROUNDUP(K962+L962,2)</f>
        <v>179.76</v>
      </c>
      <c r="N962" s="7">
        <f>SUM(G962+M962)</f>
        <v>374.5</v>
      </c>
    </row>
    <row r="963" spans="1:14" ht="24" customHeight="1" x14ac:dyDescent="0.4">
      <c r="G963" s="104">
        <f>SUM(G5:G962)</f>
        <v>476044.23000000039</v>
      </c>
      <c r="H963" s="104"/>
      <c r="I963" s="150"/>
      <c r="K963" s="106">
        <f>SUM(K5:K962)</f>
        <v>115894.5</v>
      </c>
      <c r="L963" s="106">
        <f>SUM(K963*7%)</f>
        <v>8112.6150000000007</v>
      </c>
      <c r="M963" s="106">
        <f>ROUNDUP(K963+L963,2)</f>
        <v>124007.12</v>
      </c>
      <c r="N963" s="106">
        <f>SUM(L963:M963)</f>
        <v>132119.73499999999</v>
      </c>
    </row>
    <row r="964" spans="1:14" x14ac:dyDescent="0.4">
      <c r="I964" s="150"/>
      <c r="L964" s="106">
        <f>SUM(K963:L963)</f>
        <v>124007.11500000001</v>
      </c>
      <c r="M964" s="106"/>
      <c r="N964" s="16">
        <f>G963+K963+L963</f>
        <v>600051.34500000044</v>
      </c>
    </row>
    <row r="965" spans="1:14" x14ac:dyDescent="0.4">
      <c r="I965" s="150"/>
      <c r="N965" s="106"/>
    </row>
    <row r="966" spans="1:14" x14ac:dyDescent="0.4">
      <c r="I966" s="150"/>
      <c r="N966" s="106"/>
    </row>
    <row r="967" spans="1:14" x14ac:dyDescent="0.4">
      <c r="I967" s="150"/>
    </row>
    <row r="968" spans="1:14" x14ac:dyDescent="0.4">
      <c r="I968" s="150"/>
    </row>
    <row r="969" spans="1:14" x14ac:dyDescent="0.4">
      <c r="I969" s="150"/>
    </row>
    <row r="970" spans="1:14" x14ac:dyDescent="0.4">
      <c r="I970" s="150"/>
    </row>
    <row r="971" spans="1:14" x14ac:dyDescent="0.4">
      <c r="I971" s="150"/>
    </row>
    <row r="972" spans="1:14" x14ac:dyDescent="0.4">
      <c r="I972" s="150"/>
    </row>
    <row r="973" spans="1:14" x14ac:dyDescent="0.4">
      <c r="I973" s="150"/>
    </row>
    <row r="974" spans="1:14" x14ac:dyDescent="0.4">
      <c r="I974" s="150"/>
      <c r="M974" s="14" t="s">
        <v>3448</v>
      </c>
    </row>
    <row r="975" spans="1:14" x14ac:dyDescent="0.4">
      <c r="I975" s="150"/>
    </row>
    <row r="976" spans="1:14" x14ac:dyDescent="0.4">
      <c r="I976" s="150"/>
    </row>
    <row r="977" spans="9:9" x14ac:dyDescent="0.4">
      <c r="I977" s="150"/>
    </row>
    <row r="978" spans="9:9" x14ac:dyDescent="0.4">
      <c r="I978" s="150"/>
    </row>
    <row r="979" spans="9:9" x14ac:dyDescent="0.4">
      <c r="I979" s="150"/>
    </row>
    <row r="980" spans="9:9" x14ac:dyDescent="0.4">
      <c r="I980" s="150"/>
    </row>
  </sheetData>
  <mergeCells count="10">
    <mergeCell ref="L3:L4"/>
    <mergeCell ref="N3:N4"/>
    <mergeCell ref="H3:H4"/>
    <mergeCell ref="A1:N1"/>
    <mergeCell ref="A3:A4"/>
    <mergeCell ref="B3:B4"/>
    <mergeCell ref="C3:C4"/>
    <mergeCell ref="D3:D4"/>
    <mergeCell ref="E3:E4"/>
    <mergeCell ref="K3:K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5"/>
  <sheetViews>
    <sheetView topLeftCell="A6" zoomScale="70" zoomScaleNormal="70" workbookViewId="0">
      <selection activeCell="M283" sqref="M283"/>
    </sheetView>
  </sheetViews>
  <sheetFormatPr baseColWidth="10" defaultColWidth="9" defaultRowHeight="24" x14ac:dyDescent="0.4"/>
  <cols>
    <col min="1" max="1" width="6.6640625" style="12" customWidth="1"/>
    <col min="2" max="2" width="12" style="12" customWidth="1"/>
    <col min="3" max="3" width="11.5" style="24" customWidth="1"/>
    <col min="4" max="4" width="64.6640625" style="11" customWidth="1"/>
    <col min="5" max="5" width="48.1640625" style="11" customWidth="1"/>
    <col min="6" max="6" width="16.6640625" style="12" customWidth="1"/>
    <col min="7" max="8" width="15.6640625" style="12" customWidth="1"/>
    <col min="9" max="9" width="15.5" style="25" customWidth="1"/>
    <col min="10" max="10" width="16.6640625" style="26" customWidth="1"/>
    <col min="11" max="11" width="13.1640625" style="11" customWidth="1"/>
    <col min="12" max="12" width="10.5" style="11" customWidth="1"/>
    <col min="13" max="13" width="12.1640625" style="11" customWidth="1"/>
    <col min="14" max="14" width="18.1640625" style="11" customWidth="1"/>
    <col min="15" max="16" width="16.5" style="162" customWidth="1"/>
    <col min="17" max="17" width="16.33203125" style="163" customWidth="1"/>
    <col min="18" max="18" width="42.1640625" style="11" customWidth="1"/>
    <col min="19" max="16384" width="9" style="11"/>
  </cols>
  <sheetData>
    <row r="1" spans="1:31" x14ac:dyDescent="0.4">
      <c r="A1" s="216" t="s">
        <v>49</v>
      </c>
      <c r="B1" s="216"/>
      <c r="C1" s="217"/>
      <c r="D1" s="216"/>
      <c r="E1" s="216"/>
      <c r="F1" s="216"/>
      <c r="G1" s="216"/>
      <c r="H1" s="216"/>
      <c r="I1" s="218"/>
      <c r="J1" s="216"/>
      <c r="K1" s="216"/>
      <c r="L1" s="216"/>
      <c r="M1" s="216"/>
      <c r="N1" s="216"/>
    </row>
    <row r="2" spans="1:31" x14ac:dyDescent="0.4">
      <c r="A2" s="151"/>
      <c r="B2" s="151"/>
      <c r="C2" s="23"/>
      <c r="D2" s="151"/>
      <c r="E2" s="151"/>
      <c r="F2" s="151"/>
      <c r="G2" s="151"/>
      <c r="H2" s="168"/>
      <c r="I2" s="151"/>
      <c r="J2" s="151"/>
      <c r="K2" s="151"/>
      <c r="L2" s="151"/>
      <c r="M2" s="151"/>
      <c r="N2" s="151" t="s">
        <v>7</v>
      </c>
    </row>
    <row r="3" spans="1:31" x14ac:dyDescent="0.4">
      <c r="A3" s="205" t="s">
        <v>1</v>
      </c>
      <c r="B3" s="205" t="s">
        <v>2</v>
      </c>
      <c r="C3" s="221" t="s">
        <v>0</v>
      </c>
      <c r="D3" s="205" t="s">
        <v>3</v>
      </c>
      <c r="E3" s="205" t="s">
        <v>20</v>
      </c>
      <c r="F3" s="152" t="s">
        <v>4</v>
      </c>
      <c r="G3" s="156" t="s">
        <v>6</v>
      </c>
      <c r="H3" s="169"/>
      <c r="I3" s="154" t="s">
        <v>9</v>
      </c>
      <c r="J3" s="154" t="s">
        <v>12</v>
      </c>
      <c r="K3" s="205" t="s">
        <v>5</v>
      </c>
      <c r="L3" s="205" t="s">
        <v>13</v>
      </c>
      <c r="M3" s="152" t="s">
        <v>14</v>
      </c>
      <c r="N3" s="219" t="s">
        <v>16</v>
      </c>
      <c r="O3" s="214" t="s">
        <v>45</v>
      </c>
    </row>
    <row r="4" spans="1:31" x14ac:dyDescent="0.4">
      <c r="A4" s="206"/>
      <c r="B4" s="206"/>
      <c r="C4" s="222"/>
      <c r="D4" s="206"/>
      <c r="E4" s="206"/>
      <c r="F4" s="153" t="s">
        <v>8</v>
      </c>
      <c r="G4" s="157" t="s">
        <v>19</v>
      </c>
      <c r="H4" s="170"/>
      <c r="I4" s="155" t="s">
        <v>10</v>
      </c>
      <c r="J4" s="155" t="s">
        <v>11</v>
      </c>
      <c r="K4" s="206"/>
      <c r="L4" s="206"/>
      <c r="M4" s="153" t="s">
        <v>15</v>
      </c>
      <c r="N4" s="220"/>
      <c r="O4" s="215"/>
    </row>
    <row r="5" spans="1:31" ht="24" customHeight="1" x14ac:dyDescent="0.4">
      <c r="A5" s="9">
        <v>1</v>
      </c>
      <c r="B5" s="3">
        <v>6030000001</v>
      </c>
      <c r="C5" s="2" t="s">
        <v>2663</v>
      </c>
      <c r="D5" s="4" t="s">
        <v>2664</v>
      </c>
      <c r="E5" s="103" t="s">
        <v>2665</v>
      </c>
      <c r="F5" s="27" t="s">
        <v>3490</v>
      </c>
      <c r="G5" s="7">
        <v>1634.96</v>
      </c>
      <c r="H5" s="6">
        <f>G5*100/107-G5</f>
        <v>-106.96000000000004</v>
      </c>
      <c r="I5" s="139">
        <v>48</v>
      </c>
      <c r="J5" s="6">
        <v>4</v>
      </c>
      <c r="K5" s="7">
        <f>I5*J5</f>
        <v>192</v>
      </c>
      <c r="L5" s="7">
        <f>K5*7%</f>
        <v>13.440000000000001</v>
      </c>
      <c r="M5" s="7">
        <f>ROUNDUP(K5+L5,2)</f>
        <v>205.44</v>
      </c>
      <c r="N5" s="7">
        <f>SUM(G5+M5)</f>
        <v>1840.4</v>
      </c>
      <c r="O5" s="66">
        <v>1840.4</v>
      </c>
      <c r="P5" s="14">
        <v>1</v>
      </c>
      <c r="AE5" s="14"/>
    </row>
    <row r="6" spans="1:31" ht="24" customHeight="1" x14ac:dyDescent="0.4">
      <c r="A6" s="9">
        <v>2</v>
      </c>
      <c r="B6" s="3">
        <v>6030000002</v>
      </c>
      <c r="C6" s="2" t="s">
        <v>2666</v>
      </c>
      <c r="D6" s="4" t="s">
        <v>528</v>
      </c>
      <c r="E6" s="103" t="s">
        <v>2667</v>
      </c>
      <c r="F6" s="27" t="s">
        <v>3491</v>
      </c>
      <c r="G6" s="6">
        <v>389.48</v>
      </c>
      <c r="H6" s="6">
        <f t="shared" ref="H6:H69" si="0">G6*100/107-G6</f>
        <v>-25.480000000000018</v>
      </c>
      <c r="I6" s="139">
        <v>5</v>
      </c>
      <c r="J6" s="6">
        <v>4</v>
      </c>
      <c r="K6" s="7">
        <f t="shared" ref="K6:K69" si="1">I6*J6</f>
        <v>20</v>
      </c>
      <c r="L6" s="7">
        <f t="shared" ref="L6:L69" si="2">K6*7%</f>
        <v>1.4000000000000001</v>
      </c>
      <c r="M6" s="7">
        <f t="shared" ref="M6:M69" si="3">ROUNDUP(K6+L6,2)</f>
        <v>21.4</v>
      </c>
      <c r="N6" s="7">
        <f t="shared" ref="N6:N69" si="4">SUM(G6+M6)</f>
        <v>410.88</v>
      </c>
      <c r="O6" s="66">
        <v>410.88</v>
      </c>
      <c r="P6" s="14">
        <v>0</v>
      </c>
      <c r="AE6" s="14"/>
    </row>
    <row r="7" spans="1:31" ht="24" customHeight="1" x14ac:dyDescent="0.4">
      <c r="A7" s="9">
        <v>3</v>
      </c>
      <c r="B7" s="3">
        <v>6030000003</v>
      </c>
      <c r="C7" s="101" t="s">
        <v>2668</v>
      </c>
      <c r="D7" s="4" t="s">
        <v>2669</v>
      </c>
      <c r="E7" s="103" t="s">
        <v>2670</v>
      </c>
      <c r="F7" s="27" t="s">
        <v>3492</v>
      </c>
      <c r="G7" s="6">
        <v>81.319999999999993</v>
      </c>
      <c r="H7" s="6">
        <f t="shared" si="0"/>
        <v>-5.3200000000000074</v>
      </c>
      <c r="I7" s="139">
        <v>0</v>
      </c>
      <c r="J7" s="6">
        <v>4</v>
      </c>
      <c r="K7" s="7">
        <f t="shared" si="1"/>
        <v>0</v>
      </c>
      <c r="L7" s="7">
        <f t="shared" si="2"/>
        <v>0</v>
      </c>
      <c r="M7" s="7">
        <f t="shared" si="3"/>
        <v>0</v>
      </c>
      <c r="N7" s="7">
        <f t="shared" si="4"/>
        <v>81.319999999999993</v>
      </c>
      <c r="O7" s="66">
        <v>81.319999999999993</v>
      </c>
      <c r="P7" s="14">
        <v>1</v>
      </c>
      <c r="AE7" s="14"/>
    </row>
    <row r="8" spans="1:31" ht="24" customHeight="1" x14ac:dyDescent="0.4">
      <c r="A8" s="9">
        <v>4</v>
      </c>
      <c r="B8" s="3">
        <v>6030000004</v>
      </c>
      <c r="C8" s="101" t="s">
        <v>2671</v>
      </c>
      <c r="D8" s="4" t="s">
        <v>2672</v>
      </c>
      <c r="E8" s="103" t="s">
        <v>2673</v>
      </c>
      <c r="F8" s="27" t="s">
        <v>3493</v>
      </c>
      <c r="G8" s="1">
        <v>17.12</v>
      </c>
      <c r="H8" s="6">
        <f t="shared" si="0"/>
        <v>-1.120000000000001</v>
      </c>
      <c r="I8" s="139">
        <v>6</v>
      </c>
      <c r="J8" s="6">
        <v>4</v>
      </c>
      <c r="K8" s="7">
        <f t="shared" si="1"/>
        <v>24</v>
      </c>
      <c r="L8" s="7">
        <f t="shared" si="2"/>
        <v>1.6800000000000002</v>
      </c>
      <c r="M8" s="7">
        <f t="shared" si="3"/>
        <v>25.68</v>
      </c>
      <c r="N8" s="7">
        <f t="shared" si="4"/>
        <v>42.8</v>
      </c>
      <c r="O8" s="66">
        <v>42.8</v>
      </c>
      <c r="P8" s="14">
        <v>0</v>
      </c>
      <c r="AE8" s="14"/>
    </row>
    <row r="9" spans="1:31" ht="24" customHeight="1" x14ac:dyDescent="0.4">
      <c r="A9" s="9">
        <v>5</v>
      </c>
      <c r="B9" s="3">
        <v>6030000005</v>
      </c>
      <c r="C9" s="101" t="s">
        <v>2674</v>
      </c>
      <c r="D9" s="4" t="s">
        <v>2675</v>
      </c>
      <c r="E9" s="103" t="s">
        <v>2676</v>
      </c>
      <c r="F9" s="27" t="s">
        <v>18</v>
      </c>
      <c r="G9" s="1">
        <v>0</v>
      </c>
      <c r="H9" s="6">
        <f t="shared" si="0"/>
        <v>0</v>
      </c>
      <c r="I9" s="139">
        <v>28</v>
      </c>
      <c r="J9" s="6">
        <v>4</v>
      </c>
      <c r="K9" s="7">
        <f t="shared" si="1"/>
        <v>112</v>
      </c>
      <c r="L9" s="7">
        <f t="shared" si="2"/>
        <v>7.8400000000000007</v>
      </c>
      <c r="M9" s="7">
        <f t="shared" si="3"/>
        <v>119.84</v>
      </c>
      <c r="N9" s="7">
        <f t="shared" si="4"/>
        <v>119.84</v>
      </c>
      <c r="O9" s="66">
        <v>119.84</v>
      </c>
      <c r="P9" s="14">
        <v>1</v>
      </c>
      <c r="AE9" s="14"/>
    </row>
    <row r="10" spans="1:31" ht="24" customHeight="1" x14ac:dyDescent="0.4">
      <c r="A10" s="9">
        <v>6</v>
      </c>
      <c r="B10" s="3">
        <v>6030000006</v>
      </c>
      <c r="C10" s="101" t="s">
        <v>2677</v>
      </c>
      <c r="D10" s="4" t="s">
        <v>2678</v>
      </c>
      <c r="E10" s="103" t="s">
        <v>2679</v>
      </c>
      <c r="F10" s="27" t="s">
        <v>3491</v>
      </c>
      <c r="G10" s="1">
        <v>1861.8</v>
      </c>
      <c r="H10" s="6">
        <f t="shared" si="0"/>
        <v>-121.79999999999995</v>
      </c>
      <c r="I10" s="139">
        <v>45</v>
      </c>
      <c r="J10" s="6">
        <v>4</v>
      </c>
      <c r="K10" s="7">
        <f t="shared" si="1"/>
        <v>180</v>
      </c>
      <c r="L10" s="7">
        <f t="shared" si="2"/>
        <v>12.600000000000001</v>
      </c>
      <c r="M10" s="7">
        <f t="shared" si="3"/>
        <v>192.6</v>
      </c>
      <c r="N10" s="7">
        <f t="shared" si="4"/>
        <v>2054.4</v>
      </c>
      <c r="O10" s="66">
        <v>2054.4</v>
      </c>
      <c r="P10" s="14">
        <v>0</v>
      </c>
      <c r="AE10" s="14"/>
    </row>
    <row r="11" spans="1:31" ht="24" customHeight="1" x14ac:dyDescent="0.4">
      <c r="A11" s="9">
        <v>7</v>
      </c>
      <c r="B11" s="3">
        <v>6030000007</v>
      </c>
      <c r="C11" s="101" t="s">
        <v>2680</v>
      </c>
      <c r="D11" s="4" t="s">
        <v>2681</v>
      </c>
      <c r="E11" s="103" t="s">
        <v>2682</v>
      </c>
      <c r="F11" s="27" t="s">
        <v>3491</v>
      </c>
      <c r="G11" s="1">
        <v>693.36</v>
      </c>
      <c r="H11" s="6">
        <f t="shared" si="0"/>
        <v>-45.360000000000014</v>
      </c>
      <c r="I11" s="139">
        <v>28</v>
      </c>
      <c r="J11" s="6">
        <v>4</v>
      </c>
      <c r="K11" s="7">
        <f t="shared" si="1"/>
        <v>112</v>
      </c>
      <c r="L11" s="7">
        <f t="shared" si="2"/>
        <v>7.8400000000000007</v>
      </c>
      <c r="M11" s="7">
        <f t="shared" si="3"/>
        <v>119.84</v>
      </c>
      <c r="N11" s="7">
        <f t="shared" si="4"/>
        <v>813.2</v>
      </c>
      <c r="O11" s="66">
        <v>813.2</v>
      </c>
      <c r="P11" s="14">
        <v>1</v>
      </c>
      <c r="AE11" s="14"/>
    </row>
    <row r="12" spans="1:31" ht="24" customHeight="1" x14ac:dyDescent="0.4">
      <c r="A12" s="9">
        <v>8</v>
      </c>
      <c r="B12" s="3">
        <v>6030000008</v>
      </c>
      <c r="C12" s="101" t="s">
        <v>2683</v>
      </c>
      <c r="D12" s="4" t="s">
        <v>2684</v>
      </c>
      <c r="E12" s="103" t="s">
        <v>2685</v>
      </c>
      <c r="F12" s="27" t="s">
        <v>3491</v>
      </c>
      <c r="G12" s="1">
        <v>2961.76</v>
      </c>
      <c r="H12" s="6">
        <f t="shared" si="0"/>
        <v>-193.76000000000022</v>
      </c>
      <c r="I12" s="139">
        <v>91</v>
      </c>
      <c r="J12" s="6">
        <v>4</v>
      </c>
      <c r="K12" s="7">
        <f t="shared" si="1"/>
        <v>364</v>
      </c>
      <c r="L12" s="7">
        <f t="shared" si="2"/>
        <v>25.480000000000004</v>
      </c>
      <c r="M12" s="7">
        <f t="shared" si="3"/>
        <v>389.48</v>
      </c>
      <c r="N12" s="7">
        <f t="shared" si="4"/>
        <v>3351.2400000000002</v>
      </c>
      <c r="O12" s="66">
        <v>3351.24</v>
      </c>
      <c r="P12" s="14">
        <v>0</v>
      </c>
      <c r="AE12" s="14"/>
    </row>
    <row r="13" spans="1:31" ht="24" customHeight="1" x14ac:dyDescent="0.4">
      <c r="A13" s="9">
        <v>9</v>
      </c>
      <c r="B13" s="3">
        <v>6030000009</v>
      </c>
      <c r="C13" s="101" t="s">
        <v>2686</v>
      </c>
      <c r="D13" s="4" t="s">
        <v>2687</v>
      </c>
      <c r="E13" s="103" t="s">
        <v>2688</v>
      </c>
      <c r="F13" s="27" t="s">
        <v>18</v>
      </c>
      <c r="G13" s="1">
        <v>0</v>
      </c>
      <c r="H13" s="6">
        <f t="shared" si="0"/>
        <v>0</v>
      </c>
      <c r="I13" s="139">
        <v>75</v>
      </c>
      <c r="J13" s="6">
        <v>4</v>
      </c>
      <c r="K13" s="7">
        <f t="shared" si="1"/>
        <v>300</v>
      </c>
      <c r="L13" s="7">
        <f t="shared" si="2"/>
        <v>21.000000000000004</v>
      </c>
      <c r="M13" s="7">
        <f t="shared" si="3"/>
        <v>321</v>
      </c>
      <c r="N13" s="7">
        <f t="shared" si="4"/>
        <v>321</v>
      </c>
      <c r="O13" s="66">
        <v>321</v>
      </c>
      <c r="P13" s="14">
        <v>1</v>
      </c>
      <c r="AE13" s="14"/>
    </row>
    <row r="14" spans="1:31" ht="24" customHeight="1" x14ac:dyDescent="0.4">
      <c r="A14" s="9">
        <v>10</v>
      </c>
      <c r="B14" s="3">
        <v>6030000010</v>
      </c>
      <c r="C14" s="101" t="s">
        <v>2689</v>
      </c>
      <c r="D14" s="4" t="s">
        <v>2690</v>
      </c>
      <c r="E14" s="103" t="s">
        <v>2691</v>
      </c>
      <c r="F14" s="27" t="s">
        <v>3491</v>
      </c>
      <c r="G14" s="1">
        <v>963</v>
      </c>
      <c r="H14" s="6">
        <f t="shared" si="0"/>
        <v>-63</v>
      </c>
      <c r="I14" s="139">
        <v>21</v>
      </c>
      <c r="J14" s="6">
        <v>4</v>
      </c>
      <c r="K14" s="7">
        <f t="shared" si="1"/>
        <v>84</v>
      </c>
      <c r="L14" s="7">
        <f t="shared" si="2"/>
        <v>5.8800000000000008</v>
      </c>
      <c r="M14" s="7">
        <f t="shared" si="3"/>
        <v>89.88</v>
      </c>
      <c r="N14" s="7">
        <f t="shared" si="4"/>
        <v>1052.8800000000001</v>
      </c>
      <c r="O14" s="66">
        <v>1052.8800000000001</v>
      </c>
      <c r="P14" s="14">
        <v>0</v>
      </c>
      <c r="AE14" s="14"/>
    </row>
    <row r="15" spans="1:31" ht="24" customHeight="1" x14ac:dyDescent="0.4">
      <c r="A15" s="9">
        <v>11</v>
      </c>
      <c r="B15" s="3">
        <v>6030000011</v>
      </c>
      <c r="C15" s="101" t="s">
        <v>2692</v>
      </c>
      <c r="D15" s="4" t="s">
        <v>2693</v>
      </c>
      <c r="E15" s="103" t="s">
        <v>2694</v>
      </c>
      <c r="F15" s="27" t="s">
        <v>3494</v>
      </c>
      <c r="G15" s="1">
        <v>1480.88</v>
      </c>
      <c r="H15" s="6">
        <f t="shared" si="0"/>
        <v>-96.880000000000109</v>
      </c>
      <c r="I15" s="139">
        <v>19</v>
      </c>
      <c r="J15" s="6">
        <v>4</v>
      </c>
      <c r="K15" s="7">
        <f t="shared" si="1"/>
        <v>76</v>
      </c>
      <c r="L15" s="7">
        <f t="shared" si="2"/>
        <v>5.32</v>
      </c>
      <c r="M15" s="7">
        <f t="shared" si="3"/>
        <v>81.319999999999993</v>
      </c>
      <c r="N15" s="7">
        <f t="shared" si="4"/>
        <v>1562.2</v>
      </c>
      <c r="O15" s="66">
        <v>1562.2</v>
      </c>
      <c r="P15" s="14">
        <v>1</v>
      </c>
      <c r="AE15" s="14"/>
    </row>
    <row r="16" spans="1:31" ht="24" customHeight="1" x14ac:dyDescent="0.4">
      <c r="A16" s="9">
        <v>12</v>
      </c>
      <c r="B16" s="3">
        <v>6030000012</v>
      </c>
      <c r="C16" s="101" t="s">
        <v>2695</v>
      </c>
      <c r="D16" s="4" t="s">
        <v>2696</v>
      </c>
      <c r="E16" s="103" t="s">
        <v>2697</v>
      </c>
      <c r="F16" s="2" t="s">
        <v>3495</v>
      </c>
      <c r="G16" s="1">
        <v>196.88</v>
      </c>
      <c r="H16" s="6">
        <f t="shared" si="0"/>
        <v>-12.879999999999995</v>
      </c>
      <c r="I16" s="139">
        <v>11</v>
      </c>
      <c r="J16" s="6">
        <v>4</v>
      </c>
      <c r="K16" s="7">
        <f t="shared" si="1"/>
        <v>44</v>
      </c>
      <c r="L16" s="7">
        <f t="shared" si="2"/>
        <v>3.08</v>
      </c>
      <c r="M16" s="7">
        <f t="shared" si="3"/>
        <v>47.08</v>
      </c>
      <c r="N16" s="7">
        <f t="shared" si="4"/>
        <v>243.95999999999998</v>
      </c>
      <c r="O16" s="66">
        <v>243.96</v>
      </c>
      <c r="P16" s="14">
        <v>0</v>
      </c>
      <c r="AE16" s="14"/>
    </row>
    <row r="17" spans="1:31" ht="24" customHeight="1" x14ac:dyDescent="0.4">
      <c r="A17" s="9">
        <v>13</v>
      </c>
      <c r="B17" s="3">
        <v>6030000013</v>
      </c>
      <c r="C17" s="101" t="s">
        <v>2698</v>
      </c>
      <c r="D17" s="4" t="s">
        <v>2699</v>
      </c>
      <c r="E17" s="103" t="s">
        <v>2700</v>
      </c>
      <c r="F17" s="27" t="s">
        <v>3491</v>
      </c>
      <c r="G17" s="1">
        <v>1245.48</v>
      </c>
      <c r="H17" s="6">
        <f t="shared" si="0"/>
        <v>-81.480000000000018</v>
      </c>
      <c r="I17" s="139">
        <v>38</v>
      </c>
      <c r="J17" s="6">
        <v>4</v>
      </c>
      <c r="K17" s="7">
        <f t="shared" si="1"/>
        <v>152</v>
      </c>
      <c r="L17" s="7">
        <f t="shared" si="2"/>
        <v>10.64</v>
      </c>
      <c r="M17" s="7">
        <f t="shared" si="3"/>
        <v>162.63999999999999</v>
      </c>
      <c r="N17" s="7">
        <f t="shared" si="4"/>
        <v>1408.12</v>
      </c>
      <c r="O17" s="66">
        <v>1408.12</v>
      </c>
      <c r="P17" s="14">
        <v>1</v>
      </c>
      <c r="AE17" s="14"/>
    </row>
    <row r="18" spans="1:31" ht="24" customHeight="1" x14ac:dyDescent="0.4">
      <c r="A18" s="9">
        <v>14</v>
      </c>
      <c r="B18" s="3">
        <v>6030000014</v>
      </c>
      <c r="C18" s="2" t="s">
        <v>2701</v>
      </c>
      <c r="D18" s="4" t="s">
        <v>2702</v>
      </c>
      <c r="E18" s="103" t="s">
        <v>2700</v>
      </c>
      <c r="F18" s="27" t="s">
        <v>3491</v>
      </c>
      <c r="G18" s="1">
        <v>440.84</v>
      </c>
      <c r="H18" s="6">
        <f t="shared" si="0"/>
        <v>-28.839999999999975</v>
      </c>
      <c r="I18" s="139">
        <v>14</v>
      </c>
      <c r="J18" s="6">
        <v>4</v>
      </c>
      <c r="K18" s="7">
        <f t="shared" si="1"/>
        <v>56</v>
      </c>
      <c r="L18" s="7">
        <f t="shared" si="2"/>
        <v>3.9200000000000004</v>
      </c>
      <c r="M18" s="7">
        <f t="shared" si="3"/>
        <v>59.92</v>
      </c>
      <c r="N18" s="7">
        <f t="shared" si="4"/>
        <v>500.76</v>
      </c>
      <c r="O18" s="66">
        <v>500.76</v>
      </c>
      <c r="P18" s="14">
        <v>0</v>
      </c>
      <c r="AE18" s="14"/>
    </row>
    <row r="19" spans="1:31" ht="24" customHeight="1" x14ac:dyDescent="0.4">
      <c r="A19" s="9">
        <v>15</v>
      </c>
      <c r="B19" s="3">
        <v>6030000015</v>
      </c>
      <c r="C19" s="101" t="s">
        <v>2703</v>
      </c>
      <c r="D19" s="4" t="s">
        <v>2704</v>
      </c>
      <c r="E19" s="103" t="s">
        <v>2700</v>
      </c>
      <c r="F19" s="27" t="s">
        <v>18</v>
      </c>
      <c r="G19" s="1">
        <v>0</v>
      </c>
      <c r="H19" s="6">
        <f t="shared" si="0"/>
        <v>0</v>
      </c>
      <c r="I19" s="139">
        <v>26</v>
      </c>
      <c r="J19" s="6">
        <v>4</v>
      </c>
      <c r="K19" s="7">
        <f t="shared" si="1"/>
        <v>104</v>
      </c>
      <c r="L19" s="7">
        <f t="shared" si="2"/>
        <v>7.2800000000000011</v>
      </c>
      <c r="M19" s="7">
        <f t="shared" si="3"/>
        <v>111.28</v>
      </c>
      <c r="N19" s="7">
        <f t="shared" si="4"/>
        <v>111.28</v>
      </c>
      <c r="O19" s="66">
        <v>111.28</v>
      </c>
      <c r="P19" s="14">
        <v>1</v>
      </c>
      <c r="AE19" s="14"/>
    </row>
    <row r="20" spans="1:31" ht="24" customHeight="1" x14ac:dyDescent="0.4">
      <c r="A20" s="9">
        <v>16</v>
      </c>
      <c r="B20" s="3">
        <v>6030000016</v>
      </c>
      <c r="C20" s="2" t="s">
        <v>2705</v>
      </c>
      <c r="D20" s="4" t="s">
        <v>150</v>
      </c>
      <c r="E20" s="103" t="s">
        <v>2706</v>
      </c>
      <c r="F20" s="27" t="s">
        <v>3491</v>
      </c>
      <c r="G20" s="1">
        <v>1515.12</v>
      </c>
      <c r="H20" s="6">
        <f t="shared" si="0"/>
        <v>-99.119999999999891</v>
      </c>
      <c r="I20" s="139">
        <v>43</v>
      </c>
      <c r="J20" s="6">
        <v>4</v>
      </c>
      <c r="K20" s="7">
        <f t="shared" si="1"/>
        <v>172</v>
      </c>
      <c r="L20" s="7">
        <f t="shared" si="2"/>
        <v>12.040000000000001</v>
      </c>
      <c r="M20" s="7">
        <f t="shared" si="3"/>
        <v>184.04</v>
      </c>
      <c r="N20" s="7">
        <f t="shared" si="4"/>
        <v>1699.1599999999999</v>
      </c>
      <c r="O20" s="66">
        <v>1699.16</v>
      </c>
      <c r="P20" s="14">
        <v>0</v>
      </c>
      <c r="AE20" s="14"/>
    </row>
    <row r="21" spans="1:31" ht="24" customHeight="1" x14ac:dyDescent="0.4">
      <c r="A21" s="9">
        <v>17</v>
      </c>
      <c r="B21" s="3">
        <v>6030000017</v>
      </c>
      <c r="C21" s="101" t="s">
        <v>2707</v>
      </c>
      <c r="D21" s="4" t="s">
        <v>150</v>
      </c>
      <c r="E21" s="103" t="s">
        <v>2708</v>
      </c>
      <c r="F21" s="27" t="s">
        <v>3491</v>
      </c>
      <c r="G21" s="1">
        <v>1194.1199999999999</v>
      </c>
      <c r="H21" s="6">
        <f t="shared" si="0"/>
        <v>-78.120000000000118</v>
      </c>
      <c r="I21" s="139">
        <v>26</v>
      </c>
      <c r="J21" s="6">
        <v>4</v>
      </c>
      <c r="K21" s="7">
        <f t="shared" si="1"/>
        <v>104</v>
      </c>
      <c r="L21" s="7">
        <f t="shared" si="2"/>
        <v>7.2800000000000011</v>
      </c>
      <c r="M21" s="7">
        <f t="shared" si="3"/>
        <v>111.28</v>
      </c>
      <c r="N21" s="7">
        <f t="shared" si="4"/>
        <v>1305.3999999999999</v>
      </c>
      <c r="O21" s="66">
        <v>1305.4000000000001</v>
      </c>
      <c r="P21" s="14">
        <v>1</v>
      </c>
      <c r="AE21" s="14"/>
    </row>
    <row r="22" spans="1:31" ht="24" customHeight="1" x14ac:dyDescent="0.4">
      <c r="A22" s="9">
        <v>18</v>
      </c>
      <c r="B22" s="3">
        <v>6030000018</v>
      </c>
      <c r="C22" s="101" t="s">
        <v>2709</v>
      </c>
      <c r="D22" s="4" t="s">
        <v>2710</v>
      </c>
      <c r="E22" s="103" t="s">
        <v>2711</v>
      </c>
      <c r="F22" s="27" t="s">
        <v>3491</v>
      </c>
      <c r="G22" s="1">
        <v>342.4</v>
      </c>
      <c r="H22" s="6">
        <f t="shared" si="0"/>
        <v>-22.399999999999977</v>
      </c>
      <c r="I22" s="139">
        <v>0</v>
      </c>
      <c r="J22" s="6">
        <v>4</v>
      </c>
      <c r="K22" s="7">
        <f t="shared" si="1"/>
        <v>0</v>
      </c>
      <c r="L22" s="7">
        <f t="shared" si="2"/>
        <v>0</v>
      </c>
      <c r="M22" s="7">
        <f t="shared" si="3"/>
        <v>0</v>
      </c>
      <c r="N22" s="7">
        <f t="shared" si="4"/>
        <v>342.4</v>
      </c>
      <c r="O22" s="66">
        <v>342.4</v>
      </c>
      <c r="P22" s="14">
        <v>0</v>
      </c>
      <c r="AE22" s="14"/>
    </row>
    <row r="23" spans="1:31" ht="24" customHeight="1" x14ac:dyDescent="0.4">
      <c r="A23" s="9">
        <v>19</v>
      </c>
      <c r="B23" s="3">
        <v>6030000019</v>
      </c>
      <c r="C23" s="101" t="s">
        <v>2712</v>
      </c>
      <c r="D23" s="4" t="s">
        <v>2713</v>
      </c>
      <c r="E23" s="103" t="s">
        <v>2714</v>
      </c>
      <c r="F23" s="27" t="s">
        <v>3496</v>
      </c>
      <c r="G23" s="1">
        <v>2071.52</v>
      </c>
      <c r="H23" s="6">
        <f t="shared" si="0"/>
        <v>-135.51999999999998</v>
      </c>
      <c r="I23" s="139">
        <v>99</v>
      </c>
      <c r="J23" s="6">
        <v>4</v>
      </c>
      <c r="K23" s="7">
        <f t="shared" si="1"/>
        <v>396</v>
      </c>
      <c r="L23" s="7">
        <f t="shared" si="2"/>
        <v>27.720000000000002</v>
      </c>
      <c r="M23" s="7">
        <f t="shared" si="3"/>
        <v>423.72</v>
      </c>
      <c r="N23" s="7">
        <f t="shared" si="4"/>
        <v>2495.2399999999998</v>
      </c>
      <c r="O23" s="66">
        <v>2495.2399999999998</v>
      </c>
      <c r="P23" s="14">
        <v>1</v>
      </c>
      <c r="AE23" s="14"/>
    </row>
    <row r="24" spans="1:31" ht="24" customHeight="1" x14ac:dyDescent="0.4">
      <c r="A24" s="9">
        <v>20</v>
      </c>
      <c r="B24" s="3">
        <v>6030000020</v>
      </c>
      <c r="C24" s="101" t="s">
        <v>2715</v>
      </c>
      <c r="D24" s="4" t="s">
        <v>2716</v>
      </c>
      <c r="E24" s="103" t="s">
        <v>2717</v>
      </c>
      <c r="F24" s="27" t="s">
        <v>3491</v>
      </c>
      <c r="G24" s="1">
        <v>1480.88</v>
      </c>
      <c r="H24" s="6">
        <f t="shared" si="0"/>
        <v>-96.880000000000109</v>
      </c>
      <c r="I24" s="139">
        <v>54</v>
      </c>
      <c r="J24" s="6">
        <v>4</v>
      </c>
      <c r="K24" s="7">
        <f t="shared" si="1"/>
        <v>216</v>
      </c>
      <c r="L24" s="7">
        <f t="shared" si="2"/>
        <v>15.120000000000001</v>
      </c>
      <c r="M24" s="7">
        <f t="shared" si="3"/>
        <v>231.12</v>
      </c>
      <c r="N24" s="7">
        <f t="shared" si="4"/>
        <v>1712</v>
      </c>
      <c r="O24" s="66">
        <v>1712</v>
      </c>
      <c r="P24" s="14">
        <v>0</v>
      </c>
      <c r="AE24" s="14"/>
    </row>
    <row r="25" spans="1:31" ht="24" customHeight="1" x14ac:dyDescent="0.4">
      <c r="A25" s="9">
        <v>21</v>
      </c>
      <c r="B25" s="3">
        <v>6030000021</v>
      </c>
      <c r="C25" s="101" t="s">
        <v>2718</v>
      </c>
      <c r="D25" s="4" t="s">
        <v>2719</v>
      </c>
      <c r="E25" s="103" t="s">
        <v>2720</v>
      </c>
      <c r="F25" s="27" t="s">
        <v>3491</v>
      </c>
      <c r="G25" s="1">
        <v>958.72</v>
      </c>
      <c r="H25" s="6">
        <f t="shared" si="0"/>
        <v>-62.720000000000027</v>
      </c>
      <c r="I25" s="139">
        <v>28</v>
      </c>
      <c r="J25" s="6">
        <v>4</v>
      </c>
      <c r="K25" s="7">
        <f t="shared" si="1"/>
        <v>112</v>
      </c>
      <c r="L25" s="7">
        <f t="shared" si="2"/>
        <v>7.8400000000000007</v>
      </c>
      <c r="M25" s="7">
        <f t="shared" si="3"/>
        <v>119.84</v>
      </c>
      <c r="N25" s="7">
        <f t="shared" si="4"/>
        <v>1078.56</v>
      </c>
      <c r="O25" s="66">
        <v>1078.56</v>
      </c>
      <c r="P25" s="14">
        <v>1</v>
      </c>
      <c r="AE25" s="14"/>
    </row>
    <row r="26" spans="1:31" ht="24" customHeight="1" x14ac:dyDescent="0.4">
      <c r="A26" s="9">
        <v>22</v>
      </c>
      <c r="B26" s="3">
        <v>6030000022</v>
      </c>
      <c r="C26" s="101" t="s">
        <v>2721</v>
      </c>
      <c r="D26" s="4" t="s">
        <v>2722</v>
      </c>
      <c r="E26" s="103" t="s">
        <v>2723</v>
      </c>
      <c r="F26" s="27" t="s">
        <v>3491</v>
      </c>
      <c r="G26" s="1">
        <v>1686.32</v>
      </c>
      <c r="H26" s="6">
        <f t="shared" si="0"/>
        <v>-110.31999999999994</v>
      </c>
      <c r="I26" s="139">
        <v>57</v>
      </c>
      <c r="J26" s="6">
        <v>4</v>
      </c>
      <c r="K26" s="7">
        <f t="shared" si="1"/>
        <v>228</v>
      </c>
      <c r="L26" s="7">
        <f t="shared" si="2"/>
        <v>15.96</v>
      </c>
      <c r="M26" s="7">
        <f>ROUNDUP(K26+L26,2)</f>
        <v>243.96</v>
      </c>
      <c r="N26" s="7">
        <f t="shared" si="4"/>
        <v>1930.28</v>
      </c>
      <c r="O26" s="66">
        <v>1930.28</v>
      </c>
      <c r="P26" s="14">
        <v>0</v>
      </c>
      <c r="AE26" s="14"/>
    </row>
    <row r="27" spans="1:31" ht="24" customHeight="1" x14ac:dyDescent="0.4">
      <c r="A27" s="9">
        <v>23</v>
      </c>
      <c r="B27" s="3">
        <v>6030000023</v>
      </c>
      <c r="C27" s="101" t="s">
        <v>2724</v>
      </c>
      <c r="D27" s="4" t="s">
        <v>2725</v>
      </c>
      <c r="E27" s="103" t="s">
        <v>2726</v>
      </c>
      <c r="F27" s="27" t="s">
        <v>3491</v>
      </c>
      <c r="G27" s="1">
        <v>1386.72</v>
      </c>
      <c r="H27" s="6">
        <f t="shared" si="0"/>
        <v>-90.720000000000027</v>
      </c>
      <c r="I27" s="139">
        <v>34</v>
      </c>
      <c r="J27" s="6">
        <v>4</v>
      </c>
      <c r="K27" s="7">
        <f t="shared" si="1"/>
        <v>136</v>
      </c>
      <c r="L27" s="7">
        <f t="shared" si="2"/>
        <v>9.5200000000000014</v>
      </c>
      <c r="M27" s="7">
        <f t="shared" si="3"/>
        <v>145.52000000000001</v>
      </c>
      <c r="N27" s="7">
        <f t="shared" si="4"/>
        <v>1532.24</v>
      </c>
      <c r="O27" s="66">
        <v>1532.24</v>
      </c>
      <c r="P27" s="14">
        <v>1</v>
      </c>
      <c r="AE27" s="14"/>
    </row>
    <row r="28" spans="1:31" ht="24" customHeight="1" x14ac:dyDescent="0.4">
      <c r="A28" s="9">
        <v>24</v>
      </c>
      <c r="B28" s="3">
        <v>6030000024</v>
      </c>
      <c r="C28" s="101" t="s">
        <v>2727</v>
      </c>
      <c r="D28" s="4" t="s">
        <v>2728</v>
      </c>
      <c r="E28" s="103" t="s">
        <v>197</v>
      </c>
      <c r="F28" s="27" t="s">
        <v>3491</v>
      </c>
      <c r="G28" s="1">
        <v>826.04</v>
      </c>
      <c r="H28" s="6">
        <f t="shared" si="0"/>
        <v>-54.039999999999964</v>
      </c>
      <c r="I28" s="139">
        <v>35</v>
      </c>
      <c r="J28" s="6">
        <v>4</v>
      </c>
      <c r="K28" s="7">
        <f t="shared" si="1"/>
        <v>140</v>
      </c>
      <c r="L28" s="7">
        <f t="shared" si="2"/>
        <v>9.8000000000000007</v>
      </c>
      <c r="M28" s="7">
        <f t="shared" si="3"/>
        <v>149.80000000000001</v>
      </c>
      <c r="N28" s="7">
        <f t="shared" si="4"/>
        <v>975.83999999999992</v>
      </c>
      <c r="O28" s="66">
        <v>975.84</v>
      </c>
      <c r="P28" s="14">
        <v>0</v>
      </c>
      <c r="AE28" s="14"/>
    </row>
    <row r="29" spans="1:31" ht="24" customHeight="1" x14ac:dyDescent="0.4">
      <c r="A29" s="9">
        <v>25</v>
      </c>
      <c r="B29" s="3">
        <v>6030000025</v>
      </c>
      <c r="C29" s="101" t="s">
        <v>2729</v>
      </c>
      <c r="D29" s="4" t="s">
        <v>2730</v>
      </c>
      <c r="E29" s="103" t="s">
        <v>2731</v>
      </c>
      <c r="F29" s="27" t="s">
        <v>3493</v>
      </c>
      <c r="G29" s="1">
        <v>119.84</v>
      </c>
      <c r="H29" s="6">
        <f t="shared" si="0"/>
        <v>-7.8400000000000034</v>
      </c>
      <c r="I29" s="139">
        <v>27</v>
      </c>
      <c r="J29" s="6">
        <v>4</v>
      </c>
      <c r="K29" s="7">
        <f t="shared" si="1"/>
        <v>108</v>
      </c>
      <c r="L29" s="7">
        <f t="shared" si="2"/>
        <v>7.5600000000000005</v>
      </c>
      <c r="M29" s="7">
        <f t="shared" si="3"/>
        <v>115.56</v>
      </c>
      <c r="N29" s="7">
        <f t="shared" si="4"/>
        <v>235.4</v>
      </c>
      <c r="O29" s="66">
        <v>235.4</v>
      </c>
      <c r="P29" s="14">
        <v>1</v>
      </c>
      <c r="AE29" s="14"/>
    </row>
    <row r="30" spans="1:31" ht="24" customHeight="1" x14ac:dyDescent="0.4">
      <c r="A30" s="9">
        <v>26</v>
      </c>
      <c r="B30" s="3">
        <v>6030000026</v>
      </c>
      <c r="C30" s="101" t="s">
        <v>2732</v>
      </c>
      <c r="D30" s="4" t="s">
        <v>2733</v>
      </c>
      <c r="E30" s="103" t="s">
        <v>2734</v>
      </c>
      <c r="F30" s="27" t="s">
        <v>3491</v>
      </c>
      <c r="G30" s="1">
        <v>51.36</v>
      </c>
      <c r="H30" s="6">
        <f t="shared" si="0"/>
        <v>-3.3599999999999994</v>
      </c>
      <c r="I30" s="139">
        <v>1</v>
      </c>
      <c r="J30" s="6">
        <v>4</v>
      </c>
      <c r="K30" s="7">
        <f t="shared" si="1"/>
        <v>4</v>
      </c>
      <c r="L30" s="7">
        <f t="shared" si="2"/>
        <v>0.28000000000000003</v>
      </c>
      <c r="M30" s="7">
        <f t="shared" si="3"/>
        <v>4.28</v>
      </c>
      <c r="N30" s="7">
        <f t="shared" si="4"/>
        <v>55.64</v>
      </c>
      <c r="O30" s="66">
        <v>55.64</v>
      </c>
      <c r="P30" s="14">
        <v>0</v>
      </c>
      <c r="AE30" s="14"/>
    </row>
    <row r="31" spans="1:31" ht="24" customHeight="1" x14ac:dyDescent="0.4">
      <c r="A31" s="9">
        <v>27</v>
      </c>
      <c r="B31" s="3">
        <v>6030000027</v>
      </c>
      <c r="C31" s="101" t="s">
        <v>2735</v>
      </c>
      <c r="D31" s="4" t="s">
        <v>2736</v>
      </c>
      <c r="E31" s="103" t="s">
        <v>220</v>
      </c>
      <c r="F31" s="27" t="s">
        <v>3497</v>
      </c>
      <c r="G31" s="1">
        <v>0</v>
      </c>
      <c r="H31" s="6">
        <f t="shared" si="0"/>
        <v>0</v>
      </c>
      <c r="I31" s="139">
        <v>11</v>
      </c>
      <c r="J31" s="6">
        <v>4</v>
      </c>
      <c r="K31" s="7">
        <f t="shared" si="1"/>
        <v>44</v>
      </c>
      <c r="L31" s="7">
        <f t="shared" si="2"/>
        <v>3.08</v>
      </c>
      <c r="M31" s="7">
        <f t="shared" si="3"/>
        <v>47.08</v>
      </c>
      <c r="N31" s="7">
        <f t="shared" si="4"/>
        <v>47.08</v>
      </c>
      <c r="O31" s="66">
        <v>47.08</v>
      </c>
      <c r="P31" s="14">
        <v>1</v>
      </c>
      <c r="AE31" s="14"/>
    </row>
    <row r="32" spans="1:31" ht="24" customHeight="1" x14ac:dyDescent="0.4">
      <c r="A32" s="9">
        <v>28</v>
      </c>
      <c r="B32" s="3">
        <v>6030000028</v>
      </c>
      <c r="C32" s="101" t="s">
        <v>2737</v>
      </c>
      <c r="D32" s="4" t="s">
        <v>2738</v>
      </c>
      <c r="E32" s="103" t="s">
        <v>2739</v>
      </c>
      <c r="F32" s="27" t="s">
        <v>3491</v>
      </c>
      <c r="G32" s="1">
        <v>17809.080000000002</v>
      </c>
      <c r="H32" s="6">
        <f t="shared" si="0"/>
        <v>-1165.0799999999981</v>
      </c>
      <c r="I32" s="139">
        <v>623</v>
      </c>
      <c r="J32" s="6">
        <v>4</v>
      </c>
      <c r="K32" s="7">
        <f t="shared" si="1"/>
        <v>2492</v>
      </c>
      <c r="L32" s="7">
        <f t="shared" si="2"/>
        <v>174.44000000000003</v>
      </c>
      <c r="M32" s="7">
        <f t="shared" si="3"/>
        <v>2666.44</v>
      </c>
      <c r="N32" s="7">
        <f t="shared" si="4"/>
        <v>20475.52</v>
      </c>
      <c r="O32" s="66">
        <v>20475.52</v>
      </c>
      <c r="P32" s="14">
        <v>0</v>
      </c>
      <c r="AE32" s="14"/>
    </row>
    <row r="33" spans="1:31" ht="24" customHeight="1" x14ac:dyDescent="0.4">
      <c r="A33" s="9">
        <v>29</v>
      </c>
      <c r="B33" s="3">
        <v>6030000029</v>
      </c>
      <c r="C33" s="101" t="s">
        <v>2740</v>
      </c>
      <c r="D33" s="4" t="s">
        <v>2741</v>
      </c>
      <c r="E33" s="103" t="s">
        <v>226</v>
      </c>
      <c r="F33" s="27" t="s">
        <v>3491</v>
      </c>
      <c r="G33" s="1">
        <v>633.44000000000005</v>
      </c>
      <c r="H33" s="6">
        <f t="shared" si="0"/>
        <v>-41.439999999999941</v>
      </c>
      <c r="I33" s="139">
        <v>19</v>
      </c>
      <c r="J33" s="6">
        <v>4</v>
      </c>
      <c r="K33" s="7">
        <f t="shared" si="1"/>
        <v>76</v>
      </c>
      <c r="L33" s="7">
        <f t="shared" si="2"/>
        <v>5.32</v>
      </c>
      <c r="M33" s="7">
        <f t="shared" si="3"/>
        <v>81.319999999999993</v>
      </c>
      <c r="N33" s="7">
        <f t="shared" si="4"/>
        <v>714.76</v>
      </c>
      <c r="O33" s="66">
        <v>714.76</v>
      </c>
      <c r="P33" s="14">
        <v>1</v>
      </c>
      <c r="AE33" s="14"/>
    </row>
    <row r="34" spans="1:31" ht="24" customHeight="1" x14ac:dyDescent="0.4">
      <c r="A34" s="9">
        <v>30</v>
      </c>
      <c r="B34" s="3">
        <v>6030000030</v>
      </c>
      <c r="C34" s="101" t="s">
        <v>2742</v>
      </c>
      <c r="D34" s="4" t="s">
        <v>2743</v>
      </c>
      <c r="E34" s="103" t="s">
        <v>2744</v>
      </c>
      <c r="F34" s="27" t="s">
        <v>3491</v>
      </c>
      <c r="G34" s="1">
        <v>3376.92</v>
      </c>
      <c r="H34" s="6">
        <f t="shared" si="0"/>
        <v>-220.92000000000007</v>
      </c>
      <c r="I34" s="139">
        <v>111</v>
      </c>
      <c r="J34" s="6">
        <v>4</v>
      </c>
      <c r="K34" s="7">
        <f t="shared" si="1"/>
        <v>444</v>
      </c>
      <c r="L34" s="7">
        <f t="shared" si="2"/>
        <v>31.080000000000002</v>
      </c>
      <c r="M34" s="7">
        <f t="shared" si="3"/>
        <v>475.08</v>
      </c>
      <c r="N34" s="7">
        <f t="shared" si="4"/>
        <v>3852</v>
      </c>
      <c r="O34" s="66">
        <v>3852</v>
      </c>
      <c r="P34" s="14">
        <v>0</v>
      </c>
      <c r="AE34" s="14"/>
    </row>
    <row r="35" spans="1:31" ht="24" customHeight="1" x14ac:dyDescent="0.4">
      <c r="A35" s="9">
        <v>31</v>
      </c>
      <c r="B35" s="3">
        <v>6030000031</v>
      </c>
      <c r="C35" s="101" t="s">
        <v>2745</v>
      </c>
      <c r="D35" s="4" t="s">
        <v>2746</v>
      </c>
      <c r="E35" s="103" t="s">
        <v>2747</v>
      </c>
      <c r="F35" s="27" t="s">
        <v>3497</v>
      </c>
      <c r="G35" s="1">
        <v>0</v>
      </c>
      <c r="H35" s="6">
        <f t="shared" si="0"/>
        <v>0</v>
      </c>
      <c r="I35" s="139">
        <v>39</v>
      </c>
      <c r="J35" s="6">
        <v>4</v>
      </c>
      <c r="K35" s="7">
        <f t="shared" si="1"/>
        <v>156</v>
      </c>
      <c r="L35" s="7">
        <f t="shared" si="2"/>
        <v>10.920000000000002</v>
      </c>
      <c r="M35" s="7">
        <f t="shared" si="3"/>
        <v>166.92</v>
      </c>
      <c r="N35" s="7">
        <f t="shared" si="4"/>
        <v>166.92</v>
      </c>
      <c r="O35" s="66">
        <v>166.92</v>
      </c>
      <c r="P35" s="14">
        <v>1</v>
      </c>
      <c r="AE35" s="14"/>
    </row>
    <row r="36" spans="1:31" ht="24" customHeight="1" x14ac:dyDescent="0.4">
      <c r="A36" s="9">
        <v>32</v>
      </c>
      <c r="B36" s="3">
        <v>6030000032</v>
      </c>
      <c r="C36" s="101" t="s">
        <v>2748</v>
      </c>
      <c r="D36" s="4" t="s">
        <v>2749</v>
      </c>
      <c r="E36" s="103" t="s">
        <v>2750</v>
      </c>
      <c r="F36" s="2" t="s">
        <v>3497</v>
      </c>
      <c r="G36" s="1">
        <v>0</v>
      </c>
      <c r="H36" s="6">
        <f t="shared" si="0"/>
        <v>0</v>
      </c>
      <c r="I36" s="139">
        <v>6</v>
      </c>
      <c r="J36" s="6">
        <v>4</v>
      </c>
      <c r="K36" s="7">
        <f t="shared" si="1"/>
        <v>24</v>
      </c>
      <c r="L36" s="7">
        <f t="shared" si="2"/>
        <v>1.6800000000000002</v>
      </c>
      <c r="M36" s="7">
        <f t="shared" si="3"/>
        <v>25.68</v>
      </c>
      <c r="N36" s="7">
        <f t="shared" si="4"/>
        <v>25.68</v>
      </c>
      <c r="O36" s="66">
        <v>25.68</v>
      </c>
      <c r="P36" s="14">
        <v>0</v>
      </c>
      <c r="AE36" s="14"/>
    </row>
    <row r="37" spans="1:31" ht="24" customHeight="1" x14ac:dyDescent="0.4">
      <c r="A37" s="9">
        <v>33</v>
      </c>
      <c r="B37" s="3">
        <v>6030000033</v>
      </c>
      <c r="C37" s="101" t="s">
        <v>2751</v>
      </c>
      <c r="D37" s="4" t="s">
        <v>2752</v>
      </c>
      <c r="E37" s="103" t="s">
        <v>2753</v>
      </c>
      <c r="F37" s="27" t="s">
        <v>18</v>
      </c>
      <c r="G37" s="1">
        <v>0</v>
      </c>
      <c r="H37" s="6">
        <f t="shared" si="0"/>
        <v>0</v>
      </c>
      <c r="I37" s="139">
        <v>32</v>
      </c>
      <c r="J37" s="6">
        <v>4</v>
      </c>
      <c r="K37" s="7">
        <f t="shared" si="1"/>
        <v>128</v>
      </c>
      <c r="L37" s="7">
        <f t="shared" si="2"/>
        <v>8.9600000000000009</v>
      </c>
      <c r="M37" s="7">
        <f t="shared" si="3"/>
        <v>136.96</v>
      </c>
      <c r="N37" s="7">
        <f t="shared" si="4"/>
        <v>136.96</v>
      </c>
      <c r="O37" s="66">
        <v>136.96</v>
      </c>
      <c r="P37" s="14">
        <v>1</v>
      </c>
      <c r="AE37" s="14"/>
    </row>
    <row r="38" spans="1:31" ht="24" customHeight="1" x14ac:dyDescent="0.4">
      <c r="A38" s="9">
        <v>34</v>
      </c>
      <c r="B38" s="3">
        <v>6030000034</v>
      </c>
      <c r="C38" s="101" t="s">
        <v>2754</v>
      </c>
      <c r="D38" s="4" t="s">
        <v>2755</v>
      </c>
      <c r="E38" s="103" t="s">
        <v>256</v>
      </c>
      <c r="F38" s="27" t="s">
        <v>3491</v>
      </c>
      <c r="G38" s="1">
        <v>1613.56</v>
      </c>
      <c r="H38" s="6">
        <f t="shared" si="0"/>
        <v>-105.55999999999995</v>
      </c>
      <c r="I38" s="139">
        <v>40</v>
      </c>
      <c r="J38" s="6">
        <v>4</v>
      </c>
      <c r="K38" s="7">
        <f t="shared" si="1"/>
        <v>160</v>
      </c>
      <c r="L38" s="7">
        <f t="shared" si="2"/>
        <v>11.200000000000001</v>
      </c>
      <c r="M38" s="7">
        <f t="shared" si="3"/>
        <v>171.2</v>
      </c>
      <c r="N38" s="7">
        <f t="shared" si="4"/>
        <v>1784.76</v>
      </c>
      <c r="O38" s="66">
        <v>1784.76</v>
      </c>
      <c r="P38" s="14">
        <v>0</v>
      </c>
      <c r="AE38" s="14"/>
    </row>
    <row r="39" spans="1:31" ht="24" customHeight="1" x14ac:dyDescent="0.4">
      <c r="A39" s="9">
        <v>35</v>
      </c>
      <c r="B39" s="3">
        <v>6030000035</v>
      </c>
      <c r="C39" s="101" t="s">
        <v>2756</v>
      </c>
      <c r="D39" s="4" t="s">
        <v>2757</v>
      </c>
      <c r="E39" s="103" t="s">
        <v>2758</v>
      </c>
      <c r="F39" s="27" t="s">
        <v>3495</v>
      </c>
      <c r="G39" s="1">
        <v>1078.56</v>
      </c>
      <c r="H39" s="6">
        <f t="shared" si="0"/>
        <v>-70.559999999999945</v>
      </c>
      <c r="I39" s="139">
        <v>68</v>
      </c>
      <c r="J39" s="6">
        <v>4</v>
      </c>
      <c r="K39" s="7">
        <f t="shared" si="1"/>
        <v>272</v>
      </c>
      <c r="L39" s="7">
        <f t="shared" si="2"/>
        <v>19.040000000000003</v>
      </c>
      <c r="M39" s="7">
        <f t="shared" si="3"/>
        <v>291.04000000000002</v>
      </c>
      <c r="N39" s="7">
        <f t="shared" si="4"/>
        <v>1369.6</v>
      </c>
      <c r="O39" s="66">
        <v>1369.6</v>
      </c>
      <c r="P39" s="14">
        <v>1</v>
      </c>
      <c r="AE39" s="14"/>
    </row>
    <row r="40" spans="1:31" ht="24" customHeight="1" x14ac:dyDescent="0.4">
      <c r="A40" s="9">
        <v>36</v>
      </c>
      <c r="B40" s="3">
        <v>6030000036</v>
      </c>
      <c r="C40" s="137" t="s">
        <v>2759</v>
      </c>
      <c r="D40" s="4" t="s">
        <v>2760</v>
      </c>
      <c r="E40" s="103" t="s">
        <v>259</v>
      </c>
      <c r="F40" s="27" t="s">
        <v>3491</v>
      </c>
      <c r="G40" s="1">
        <v>594.91999999999996</v>
      </c>
      <c r="H40" s="6">
        <f t="shared" si="0"/>
        <v>-38.920000000000073</v>
      </c>
      <c r="I40" s="139">
        <v>31</v>
      </c>
      <c r="J40" s="6">
        <v>4</v>
      </c>
      <c r="K40" s="7">
        <f t="shared" si="1"/>
        <v>124</v>
      </c>
      <c r="L40" s="7">
        <f t="shared" si="2"/>
        <v>8.6800000000000015</v>
      </c>
      <c r="M40" s="7">
        <f t="shared" si="3"/>
        <v>132.68</v>
      </c>
      <c r="N40" s="7">
        <f t="shared" si="4"/>
        <v>727.59999999999991</v>
      </c>
      <c r="O40" s="66">
        <v>727.6</v>
      </c>
      <c r="P40" s="14">
        <v>0</v>
      </c>
      <c r="AE40" s="14"/>
    </row>
    <row r="41" spans="1:31" ht="24" customHeight="1" x14ac:dyDescent="0.4">
      <c r="A41" s="9">
        <v>37</v>
      </c>
      <c r="B41" s="3">
        <v>6030000037</v>
      </c>
      <c r="C41" s="101" t="s">
        <v>2761</v>
      </c>
      <c r="D41" s="4" t="s">
        <v>2762</v>
      </c>
      <c r="E41" s="103" t="s">
        <v>262</v>
      </c>
      <c r="F41" s="27" t="s">
        <v>18</v>
      </c>
      <c r="G41" s="1">
        <v>0</v>
      </c>
      <c r="H41" s="6">
        <f t="shared" si="0"/>
        <v>0</v>
      </c>
      <c r="I41" s="139">
        <v>52</v>
      </c>
      <c r="J41" s="6">
        <v>4</v>
      </c>
      <c r="K41" s="7">
        <f t="shared" si="1"/>
        <v>208</v>
      </c>
      <c r="L41" s="7">
        <f t="shared" si="2"/>
        <v>14.560000000000002</v>
      </c>
      <c r="M41" s="7">
        <f t="shared" si="3"/>
        <v>222.56</v>
      </c>
      <c r="N41" s="7">
        <f t="shared" si="4"/>
        <v>222.56</v>
      </c>
      <c r="O41" s="66">
        <v>222.56</v>
      </c>
      <c r="P41" s="14">
        <v>1</v>
      </c>
      <c r="AE41" s="14"/>
    </row>
    <row r="42" spans="1:31" ht="24" customHeight="1" x14ac:dyDescent="0.4">
      <c r="A42" s="9">
        <v>38</v>
      </c>
      <c r="B42" s="3">
        <v>6030000038</v>
      </c>
      <c r="C42" s="2" t="s">
        <v>2763</v>
      </c>
      <c r="D42" s="4" t="s">
        <v>2764</v>
      </c>
      <c r="E42" s="103" t="s">
        <v>268</v>
      </c>
      <c r="F42" s="27" t="s">
        <v>3493</v>
      </c>
      <c r="G42" s="1">
        <v>1840.4</v>
      </c>
      <c r="H42" s="6">
        <f t="shared" si="0"/>
        <v>-120.40000000000009</v>
      </c>
      <c r="I42" s="139">
        <v>465</v>
      </c>
      <c r="J42" s="6">
        <v>4</v>
      </c>
      <c r="K42" s="7">
        <f t="shared" si="1"/>
        <v>1860</v>
      </c>
      <c r="L42" s="7">
        <f t="shared" si="2"/>
        <v>130.20000000000002</v>
      </c>
      <c r="M42" s="7">
        <f t="shared" si="3"/>
        <v>1990.2</v>
      </c>
      <c r="N42" s="7">
        <f t="shared" si="4"/>
        <v>3830.6000000000004</v>
      </c>
      <c r="O42" s="66">
        <v>3830.6</v>
      </c>
      <c r="P42" s="14">
        <v>0</v>
      </c>
      <c r="AE42" s="14"/>
    </row>
    <row r="43" spans="1:31" ht="24" customHeight="1" x14ac:dyDescent="0.4">
      <c r="A43" s="9">
        <v>39</v>
      </c>
      <c r="B43" s="3">
        <v>6030000039</v>
      </c>
      <c r="C43" s="101" t="s">
        <v>2765</v>
      </c>
      <c r="D43" s="4" t="s">
        <v>2713</v>
      </c>
      <c r="E43" s="103" t="s">
        <v>2766</v>
      </c>
      <c r="F43" s="27" t="s">
        <v>3497</v>
      </c>
      <c r="G43" s="1">
        <v>0</v>
      </c>
      <c r="H43" s="6">
        <f t="shared" si="0"/>
        <v>0</v>
      </c>
      <c r="I43" s="139">
        <v>1</v>
      </c>
      <c r="J43" s="6">
        <v>4</v>
      </c>
      <c r="K43" s="7">
        <f t="shared" si="1"/>
        <v>4</v>
      </c>
      <c r="L43" s="7">
        <f t="shared" si="2"/>
        <v>0.28000000000000003</v>
      </c>
      <c r="M43" s="7">
        <f t="shared" si="3"/>
        <v>4.28</v>
      </c>
      <c r="N43" s="7">
        <f t="shared" si="4"/>
        <v>4.28</v>
      </c>
      <c r="O43" s="66">
        <v>4.28</v>
      </c>
      <c r="P43" s="14">
        <v>1</v>
      </c>
      <c r="AE43" s="14"/>
    </row>
    <row r="44" spans="1:31" ht="24" customHeight="1" x14ac:dyDescent="0.4">
      <c r="A44" s="9">
        <v>40</v>
      </c>
      <c r="B44" s="3">
        <v>6030000040</v>
      </c>
      <c r="C44" s="101" t="s">
        <v>2767</v>
      </c>
      <c r="D44" s="4" t="s">
        <v>2768</v>
      </c>
      <c r="E44" s="103" t="s">
        <v>2769</v>
      </c>
      <c r="F44" s="27" t="s">
        <v>3497</v>
      </c>
      <c r="G44" s="1">
        <v>0</v>
      </c>
      <c r="H44" s="6">
        <f t="shared" si="0"/>
        <v>0</v>
      </c>
      <c r="I44" s="139">
        <v>10</v>
      </c>
      <c r="J44" s="6">
        <v>4</v>
      </c>
      <c r="K44" s="7">
        <f t="shared" si="1"/>
        <v>40</v>
      </c>
      <c r="L44" s="7">
        <f t="shared" si="2"/>
        <v>2.8000000000000003</v>
      </c>
      <c r="M44" s="7">
        <f t="shared" si="3"/>
        <v>42.8</v>
      </c>
      <c r="N44" s="7">
        <f t="shared" si="4"/>
        <v>42.8</v>
      </c>
      <c r="O44" s="66">
        <v>42.8</v>
      </c>
      <c r="P44" s="14">
        <v>0</v>
      </c>
      <c r="AE44" s="14"/>
    </row>
    <row r="45" spans="1:31" ht="24" customHeight="1" x14ac:dyDescent="0.4">
      <c r="A45" s="9">
        <v>41</v>
      </c>
      <c r="B45" s="3">
        <v>6030000041</v>
      </c>
      <c r="C45" s="101" t="s">
        <v>2770</v>
      </c>
      <c r="D45" s="4" t="s">
        <v>2771</v>
      </c>
      <c r="E45" s="103" t="s">
        <v>2772</v>
      </c>
      <c r="F45" s="27" t="s">
        <v>3491</v>
      </c>
      <c r="G45" s="1">
        <v>821.76</v>
      </c>
      <c r="H45" s="6">
        <f t="shared" si="0"/>
        <v>-53.759999999999991</v>
      </c>
      <c r="I45" s="139">
        <v>18</v>
      </c>
      <c r="J45" s="6">
        <v>4</v>
      </c>
      <c r="K45" s="7">
        <f t="shared" si="1"/>
        <v>72</v>
      </c>
      <c r="L45" s="7">
        <f t="shared" si="2"/>
        <v>5.0400000000000009</v>
      </c>
      <c r="M45" s="7">
        <f t="shared" si="3"/>
        <v>77.040000000000006</v>
      </c>
      <c r="N45" s="7">
        <f t="shared" si="4"/>
        <v>898.8</v>
      </c>
      <c r="O45" s="66">
        <v>898.8</v>
      </c>
      <c r="P45" s="14">
        <v>1</v>
      </c>
      <c r="AE45" s="14"/>
    </row>
    <row r="46" spans="1:31" ht="24" customHeight="1" x14ac:dyDescent="0.4">
      <c r="A46" s="9">
        <v>42</v>
      </c>
      <c r="B46" s="3">
        <v>6030000042</v>
      </c>
      <c r="C46" s="101" t="s">
        <v>2773</v>
      </c>
      <c r="D46" s="4" t="s">
        <v>2774</v>
      </c>
      <c r="E46" s="103" t="s">
        <v>296</v>
      </c>
      <c r="F46" s="27" t="s">
        <v>3491</v>
      </c>
      <c r="G46" s="1">
        <v>3085.88</v>
      </c>
      <c r="H46" s="6">
        <f t="shared" si="0"/>
        <v>-201.88000000000011</v>
      </c>
      <c r="I46" s="139">
        <v>53</v>
      </c>
      <c r="J46" s="6">
        <v>4</v>
      </c>
      <c r="K46" s="7">
        <f t="shared" si="1"/>
        <v>212</v>
      </c>
      <c r="L46" s="7">
        <f t="shared" si="2"/>
        <v>14.840000000000002</v>
      </c>
      <c r="M46" s="7">
        <f t="shared" si="3"/>
        <v>226.84</v>
      </c>
      <c r="N46" s="7">
        <f t="shared" si="4"/>
        <v>3312.7200000000003</v>
      </c>
      <c r="O46" s="66">
        <v>3312.72</v>
      </c>
      <c r="P46" s="14">
        <v>0</v>
      </c>
      <c r="AE46" s="14"/>
    </row>
    <row r="47" spans="1:31" ht="24" customHeight="1" x14ac:dyDescent="0.4">
      <c r="A47" s="9">
        <v>43</v>
      </c>
      <c r="B47" s="3">
        <v>6030000043</v>
      </c>
      <c r="C47" s="101" t="s">
        <v>2775</v>
      </c>
      <c r="D47" s="4" t="s">
        <v>2774</v>
      </c>
      <c r="E47" s="103" t="s">
        <v>302</v>
      </c>
      <c r="F47" s="27" t="s">
        <v>3491</v>
      </c>
      <c r="G47" s="1">
        <v>4352.76</v>
      </c>
      <c r="H47" s="6">
        <f t="shared" si="0"/>
        <v>-284.76000000000022</v>
      </c>
      <c r="I47" s="139">
        <v>62</v>
      </c>
      <c r="J47" s="6">
        <v>4</v>
      </c>
      <c r="K47" s="7">
        <f t="shared" si="1"/>
        <v>248</v>
      </c>
      <c r="L47" s="7">
        <f t="shared" si="2"/>
        <v>17.360000000000003</v>
      </c>
      <c r="M47" s="7">
        <f t="shared" si="3"/>
        <v>265.36</v>
      </c>
      <c r="N47" s="7">
        <f t="shared" si="4"/>
        <v>4618.12</v>
      </c>
      <c r="O47" s="66">
        <v>4618.12</v>
      </c>
      <c r="P47" s="14">
        <v>1</v>
      </c>
      <c r="AE47" s="14"/>
    </row>
    <row r="48" spans="1:31" ht="24" customHeight="1" x14ac:dyDescent="0.4">
      <c r="A48" s="9">
        <v>44</v>
      </c>
      <c r="B48" s="3">
        <v>6030000044</v>
      </c>
      <c r="C48" s="101" t="s">
        <v>2776</v>
      </c>
      <c r="D48" s="4" t="s">
        <v>2777</v>
      </c>
      <c r="E48" s="103" t="s">
        <v>2778</v>
      </c>
      <c r="F48" s="27" t="s">
        <v>3494</v>
      </c>
      <c r="G48" s="1">
        <v>12574.64</v>
      </c>
      <c r="H48" s="6">
        <f t="shared" si="0"/>
        <v>-822.63999999999942</v>
      </c>
      <c r="I48" s="139">
        <v>306</v>
      </c>
      <c r="J48" s="6">
        <v>4</v>
      </c>
      <c r="K48" s="7">
        <f t="shared" si="1"/>
        <v>1224</v>
      </c>
      <c r="L48" s="7">
        <f t="shared" si="2"/>
        <v>85.68</v>
      </c>
      <c r="M48" s="7">
        <f t="shared" si="3"/>
        <v>1309.68</v>
      </c>
      <c r="N48" s="7">
        <f t="shared" si="4"/>
        <v>13884.32</v>
      </c>
      <c r="O48" s="66">
        <v>13884.32</v>
      </c>
      <c r="P48" s="14">
        <v>0</v>
      </c>
      <c r="AE48" s="14"/>
    </row>
    <row r="49" spans="1:31" ht="24" customHeight="1" x14ac:dyDescent="0.4">
      <c r="A49" s="9">
        <v>45</v>
      </c>
      <c r="B49" s="3">
        <v>6030000045</v>
      </c>
      <c r="C49" s="101" t="s">
        <v>2779</v>
      </c>
      <c r="D49" s="4" t="s">
        <v>2780</v>
      </c>
      <c r="E49" s="103" t="s">
        <v>2781</v>
      </c>
      <c r="F49" s="27" t="s">
        <v>3497</v>
      </c>
      <c r="G49" s="1">
        <v>0</v>
      </c>
      <c r="H49" s="6">
        <f t="shared" si="0"/>
        <v>0</v>
      </c>
      <c r="I49" s="139">
        <v>39</v>
      </c>
      <c r="J49" s="6">
        <v>4</v>
      </c>
      <c r="K49" s="7">
        <f t="shared" si="1"/>
        <v>156</v>
      </c>
      <c r="L49" s="7">
        <f t="shared" si="2"/>
        <v>10.920000000000002</v>
      </c>
      <c r="M49" s="7">
        <f t="shared" si="3"/>
        <v>166.92</v>
      </c>
      <c r="N49" s="7">
        <f t="shared" si="4"/>
        <v>166.92</v>
      </c>
      <c r="O49" s="66">
        <v>166.92</v>
      </c>
      <c r="P49" s="14">
        <v>1</v>
      </c>
      <c r="AE49" s="14"/>
    </row>
    <row r="50" spans="1:31" ht="24" customHeight="1" x14ac:dyDescent="0.4">
      <c r="A50" s="9">
        <v>46</v>
      </c>
      <c r="B50" s="3">
        <v>6030000046</v>
      </c>
      <c r="C50" s="101" t="s">
        <v>2782</v>
      </c>
      <c r="D50" s="4" t="s">
        <v>2783</v>
      </c>
      <c r="E50" s="103" t="s">
        <v>327</v>
      </c>
      <c r="F50" s="27" t="s">
        <v>3493</v>
      </c>
      <c r="G50" s="1">
        <v>85.6</v>
      </c>
      <c r="H50" s="6">
        <f t="shared" si="0"/>
        <v>-5.5999999999999943</v>
      </c>
      <c r="I50" s="139">
        <v>16</v>
      </c>
      <c r="J50" s="6">
        <v>4</v>
      </c>
      <c r="K50" s="7">
        <f t="shared" si="1"/>
        <v>64</v>
      </c>
      <c r="L50" s="7">
        <f t="shared" si="2"/>
        <v>4.4800000000000004</v>
      </c>
      <c r="M50" s="7">
        <f t="shared" si="3"/>
        <v>68.48</v>
      </c>
      <c r="N50" s="7">
        <f t="shared" si="4"/>
        <v>154.07999999999998</v>
      </c>
      <c r="O50" s="66">
        <v>154.08000000000001</v>
      </c>
      <c r="P50" s="14">
        <v>0</v>
      </c>
      <c r="AE50" s="14"/>
    </row>
    <row r="51" spans="1:31" ht="24" customHeight="1" x14ac:dyDescent="0.4">
      <c r="A51" s="9">
        <v>47</v>
      </c>
      <c r="B51" s="3">
        <v>6030000047</v>
      </c>
      <c r="C51" s="101" t="s">
        <v>2784</v>
      </c>
      <c r="D51" s="4" t="s">
        <v>2785</v>
      </c>
      <c r="E51" s="103" t="s">
        <v>333</v>
      </c>
      <c r="F51" s="27" t="s">
        <v>3497</v>
      </c>
      <c r="G51" s="1">
        <v>0</v>
      </c>
      <c r="H51" s="6">
        <f t="shared" si="0"/>
        <v>0</v>
      </c>
      <c r="I51" s="139">
        <v>16</v>
      </c>
      <c r="J51" s="6">
        <v>4</v>
      </c>
      <c r="K51" s="7">
        <f t="shared" si="1"/>
        <v>64</v>
      </c>
      <c r="L51" s="7">
        <f t="shared" si="2"/>
        <v>4.4800000000000004</v>
      </c>
      <c r="M51" s="7">
        <f t="shared" si="3"/>
        <v>68.48</v>
      </c>
      <c r="N51" s="7">
        <f t="shared" si="4"/>
        <v>68.48</v>
      </c>
      <c r="O51" s="66">
        <v>68.48</v>
      </c>
      <c r="P51" s="14">
        <v>1</v>
      </c>
      <c r="AE51" s="14"/>
    </row>
    <row r="52" spans="1:31" ht="24" customHeight="1" x14ac:dyDescent="0.4">
      <c r="A52" s="9">
        <v>48</v>
      </c>
      <c r="B52" s="3">
        <v>6030000048</v>
      </c>
      <c r="C52" s="101" t="s">
        <v>2786</v>
      </c>
      <c r="D52" s="4" t="s">
        <v>2787</v>
      </c>
      <c r="E52" s="103" t="s">
        <v>335</v>
      </c>
      <c r="F52" s="27" t="s">
        <v>18</v>
      </c>
      <c r="G52" s="1">
        <v>0</v>
      </c>
      <c r="H52" s="6">
        <f t="shared" si="0"/>
        <v>0</v>
      </c>
      <c r="I52" s="139">
        <v>4</v>
      </c>
      <c r="J52" s="6">
        <v>4</v>
      </c>
      <c r="K52" s="7">
        <f t="shared" si="1"/>
        <v>16</v>
      </c>
      <c r="L52" s="7">
        <f t="shared" si="2"/>
        <v>1.1200000000000001</v>
      </c>
      <c r="M52" s="7">
        <f t="shared" si="3"/>
        <v>17.12</v>
      </c>
      <c r="N52" s="7">
        <f t="shared" si="4"/>
        <v>17.12</v>
      </c>
      <c r="O52" s="66">
        <v>17.12</v>
      </c>
      <c r="P52" s="14">
        <v>0</v>
      </c>
      <c r="AE52" s="14"/>
    </row>
    <row r="53" spans="1:31" ht="24" customHeight="1" x14ac:dyDescent="0.4">
      <c r="A53" s="9">
        <v>49</v>
      </c>
      <c r="B53" s="3">
        <v>6030000049</v>
      </c>
      <c r="C53" s="2" t="s">
        <v>2788</v>
      </c>
      <c r="D53" s="4" t="s">
        <v>2789</v>
      </c>
      <c r="E53" s="103" t="s">
        <v>2790</v>
      </c>
      <c r="F53" s="27" t="s">
        <v>3497</v>
      </c>
      <c r="G53" s="1">
        <v>0</v>
      </c>
      <c r="H53" s="6">
        <f t="shared" si="0"/>
        <v>0</v>
      </c>
      <c r="I53" s="139">
        <v>18</v>
      </c>
      <c r="J53" s="6">
        <v>4</v>
      </c>
      <c r="K53" s="7">
        <f t="shared" si="1"/>
        <v>72</v>
      </c>
      <c r="L53" s="7">
        <f t="shared" si="2"/>
        <v>5.0400000000000009</v>
      </c>
      <c r="M53" s="7">
        <f t="shared" si="3"/>
        <v>77.040000000000006</v>
      </c>
      <c r="N53" s="7">
        <f t="shared" si="4"/>
        <v>77.040000000000006</v>
      </c>
      <c r="O53" s="66">
        <v>77.040000000000006</v>
      </c>
      <c r="P53" s="14">
        <v>1</v>
      </c>
      <c r="AE53" s="14"/>
    </row>
    <row r="54" spans="1:31" ht="24" customHeight="1" x14ac:dyDescent="0.4">
      <c r="A54" s="9">
        <v>50</v>
      </c>
      <c r="B54" s="3">
        <v>6030000050</v>
      </c>
      <c r="C54" s="101" t="s">
        <v>2791</v>
      </c>
      <c r="D54" s="4" t="s">
        <v>2792</v>
      </c>
      <c r="E54" s="103" t="s">
        <v>2793</v>
      </c>
      <c r="F54" s="27" t="s">
        <v>18</v>
      </c>
      <c r="G54" s="1">
        <v>0</v>
      </c>
      <c r="H54" s="6">
        <f t="shared" si="0"/>
        <v>0</v>
      </c>
      <c r="I54" s="139">
        <v>45</v>
      </c>
      <c r="J54" s="6">
        <v>4</v>
      </c>
      <c r="K54" s="7">
        <f t="shared" si="1"/>
        <v>180</v>
      </c>
      <c r="L54" s="7">
        <f t="shared" si="2"/>
        <v>12.600000000000001</v>
      </c>
      <c r="M54" s="7">
        <f t="shared" si="3"/>
        <v>192.6</v>
      </c>
      <c r="N54" s="7">
        <f t="shared" si="4"/>
        <v>192.6</v>
      </c>
      <c r="O54" s="66">
        <v>192.6</v>
      </c>
      <c r="P54" s="14">
        <v>0</v>
      </c>
      <c r="AE54" s="14"/>
    </row>
    <row r="55" spans="1:31" ht="24" customHeight="1" x14ac:dyDescent="0.4">
      <c r="A55" s="9">
        <v>51</v>
      </c>
      <c r="B55" s="3">
        <v>6030000051</v>
      </c>
      <c r="C55" s="101" t="s">
        <v>2794</v>
      </c>
      <c r="D55" s="4" t="s">
        <v>2795</v>
      </c>
      <c r="E55" s="103" t="s">
        <v>2796</v>
      </c>
      <c r="F55" s="27" t="s">
        <v>3496</v>
      </c>
      <c r="G55" s="1">
        <v>33764.92</v>
      </c>
      <c r="H55" s="6">
        <f t="shared" si="0"/>
        <v>-2208.9199999999983</v>
      </c>
      <c r="I55" s="139">
        <v>1307</v>
      </c>
      <c r="J55" s="6">
        <v>4</v>
      </c>
      <c r="K55" s="7">
        <f t="shared" si="1"/>
        <v>5228</v>
      </c>
      <c r="L55" s="7">
        <f t="shared" si="2"/>
        <v>365.96000000000004</v>
      </c>
      <c r="M55" s="7">
        <f t="shared" si="3"/>
        <v>5593.96</v>
      </c>
      <c r="N55" s="7">
        <f t="shared" si="4"/>
        <v>39358.879999999997</v>
      </c>
      <c r="O55" s="66">
        <v>39358.879999999997</v>
      </c>
      <c r="P55" s="14">
        <v>1</v>
      </c>
      <c r="AE55" s="14"/>
    </row>
    <row r="56" spans="1:31" ht="24" customHeight="1" x14ac:dyDescent="0.4">
      <c r="A56" s="9">
        <v>52</v>
      </c>
      <c r="B56" s="3">
        <v>6030000052</v>
      </c>
      <c r="C56" s="101" t="s">
        <v>2797</v>
      </c>
      <c r="D56" s="4" t="s">
        <v>2798</v>
      </c>
      <c r="E56" s="103" t="s">
        <v>2799</v>
      </c>
      <c r="F56" s="27" t="s">
        <v>3497</v>
      </c>
      <c r="G56" s="1">
        <v>0</v>
      </c>
      <c r="H56" s="6">
        <f t="shared" si="0"/>
        <v>0</v>
      </c>
      <c r="I56" s="139">
        <v>4</v>
      </c>
      <c r="J56" s="6">
        <v>4</v>
      </c>
      <c r="K56" s="7">
        <f t="shared" si="1"/>
        <v>16</v>
      </c>
      <c r="L56" s="7">
        <f t="shared" si="2"/>
        <v>1.1200000000000001</v>
      </c>
      <c r="M56" s="7">
        <f t="shared" si="3"/>
        <v>17.12</v>
      </c>
      <c r="N56" s="7">
        <f t="shared" si="4"/>
        <v>17.12</v>
      </c>
      <c r="O56" s="66">
        <v>17.12</v>
      </c>
      <c r="P56" s="14">
        <v>0</v>
      </c>
      <c r="AE56" s="14"/>
    </row>
    <row r="57" spans="1:31" ht="24" customHeight="1" x14ac:dyDescent="0.4">
      <c r="A57" s="9">
        <v>53</v>
      </c>
      <c r="B57" s="3">
        <v>6030000053</v>
      </c>
      <c r="C57" s="101" t="s">
        <v>2800</v>
      </c>
      <c r="D57" s="4" t="s">
        <v>2801</v>
      </c>
      <c r="E57" s="103" t="s">
        <v>2802</v>
      </c>
      <c r="F57" s="27" t="s">
        <v>3498</v>
      </c>
      <c r="G57" s="1">
        <v>954.44</v>
      </c>
      <c r="H57" s="6">
        <f t="shared" si="0"/>
        <v>-62.440000000000055</v>
      </c>
      <c r="I57" s="139">
        <v>35</v>
      </c>
      <c r="J57" s="6">
        <v>4</v>
      </c>
      <c r="K57" s="7">
        <f t="shared" si="1"/>
        <v>140</v>
      </c>
      <c r="L57" s="7">
        <f t="shared" si="2"/>
        <v>9.8000000000000007</v>
      </c>
      <c r="M57" s="7">
        <f t="shared" si="3"/>
        <v>149.80000000000001</v>
      </c>
      <c r="N57" s="7">
        <f t="shared" si="4"/>
        <v>1104.24</v>
      </c>
      <c r="O57" s="66">
        <v>1104.24</v>
      </c>
      <c r="P57" s="14">
        <v>1</v>
      </c>
      <c r="AE57" s="14"/>
    </row>
    <row r="58" spans="1:31" ht="24" customHeight="1" x14ac:dyDescent="0.4">
      <c r="A58" s="9">
        <v>54</v>
      </c>
      <c r="B58" s="3">
        <v>6030000054</v>
      </c>
      <c r="C58" s="101" t="s">
        <v>2803</v>
      </c>
      <c r="D58" s="4" t="s">
        <v>2804</v>
      </c>
      <c r="E58" s="103" t="s">
        <v>2805</v>
      </c>
      <c r="F58" s="27" t="s">
        <v>3491</v>
      </c>
      <c r="G58" s="1">
        <v>791.8</v>
      </c>
      <c r="H58" s="6">
        <f t="shared" si="0"/>
        <v>-51.799999999999955</v>
      </c>
      <c r="I58" s="139">
        <v>31</v>
      </c>
      <c r="J58" s="6">
        <v>4</v>
      </c>
      <c r="K58" s="7">
        <f t="shared" si="1"/>
        <v>124</v>
      </c>
      <c r="L58" s="7">
        <f t="shared" si="2"/>
        <v>8.6800000000000015</v>
      </c>
      <c r="M58" s="7">
        <f t="shared" si="3"/>
        <v>132.68</v>
      </c>
      <c r="N58" s="7">
        <f t="shared" si="4"/>
        <v>924.48</v>
      </c>
      <c r="O58" s="66">
        <v>924.48</v>
      </c>
      <c r="P58" s="14">
        <v>0</v>
      </c>
      <c r="AE58" s="14"/>
    </row>
    <row r="59" spans="1:31" ht="24" customHeight="1" x14ac:dyDescent="0.4">
      <c r="A59" s="9">
        <v>55</v>
      </c>
      <c r="B59" s="3">
        <v>6030000055</v>
      </c>
      <c r="C59" s="101" t="s">
        <v>2806</v>
      </c>
      <c r="D59" s="4" t="s">
        <v>2807</v>
      </c>
      <c r="E59" s="103" t="s">
        <v>2808</v>
      </c>
      <c r="F59" s="27" t="s">
        <v>3498</v>
      </c>
      <c r="G59" s="1">
        <v>1468.04</v>
      </c>
      <c r="H59" s="6">
        <f t="shared" si="0"/>
        <v>-96.039999999999964</v>
      </c>
      <c r="I59" s="139">
        <v>52</v>
      </c>
      <c r="J59" s="6">
        <v>4</v>
      </c>
      <c r="K59" s="7">
        <f t="shared" si="1"/>
        <v>208</v>
      </c>
      <c r="L59" s="7">
        <f t="shared" si="2"/>
        <v>14.560000000000002</v>
      </c>
      <c r="M59" s="7">
        <f t="shared" si="3"/>
        <v>222.56</v>
      </c>
      <c r="N59" s="7">
        <f t="shared" si="4"/>
        <v>1690.6</v>
      </c>
      <c r="O59" s="66">
        <v>1690.6</v>
      </c>
      <c r="P59" s="14">
        <v>1</v>
      </c>
      <c r="AE59" s="14"/>
    </row>
    <row r="60" spans="1:31" ht="24" customHeight="1" x14ac:dyDescent="0.4">
      <c r="A60" s="9">
        <v>56</v>
      </c>
      <c r="B60" s="3">
        <v>6030000056</v>
      </c>
      <c r="C60" s="101" t="s">
        <v>2809</v>
      </c>
      <c r="D60" s="4" t="s">
        <v>2810</v>
      </c>
      <c r="E60" s="103" t="s">
        <v>2811</v>
      </c>
      <c r="F60" s="27" t="s">
        <v>18</v>
      </c>
      <c r="G60" s="1">
        <v>0</v>
      </c>
      <c r="H60" s="6">
        <f t="shared" si="0"/>
        <v>0</v>
      </c>
      <c r="I60" s="139">
        <v>8</v>
      </c>
      <c r="J60" s="6">
        <v>4</v>
      </c>
      <c r="K60" s="7">
        <f t="shared" si="1"/>
        <v>32</v>
      </c>
      <c r="L60" s="7">
        <f t="shared" si="2"/>
        <v>2.2400000000000002</v>
      </c>
      <c r="M60" s="7">
        <f t="shared" si="3"/>
        <v>34.24</v>
      </c>
      <c r="N60" s="7">
        <f t="shared" si="4"/>
        <v>34.24</v>
      </c>
      <c r="O60" s="66">
        <v>34.24</v>
      </c>
      <c r="P60" s="14">
        <v>0</v>
      </c>
      <c r="AE60" s="14"/>
    </row>
    <row r="61" spans="1:31" ht="24" customHeight="1" x14ac:dyDescent="0.4">
      <c r="A61" s="9">
        <v>57</v>
      </c>
      <c r="B61" s="3">
        <v>6030000057</v>
      </c>
      <c r="C61" s="101" t="s">
        <v>2812</v>
      </c>
      <c r="D61" s="4" t="s">
        <v>2813</v>
      </c>
      <c r="E61" s="103" t="s">
        <v>2814</v>
      </c>
      <c r="F61" s="27" t="s">
        <v>3491</v>
      </c>
      <c r="G61" s="1">
        <v>321</v>
      </c>
      <c r="H61" s="6">
        <f t="shared" si="0"/>
        <v>-21</v>
      </c>
      <c r="I61" s="139">
        <v>9</v>
      </c>
      <c r="J61" s="6">
        <v>4</v>
      </c>
      <c r="K61" s="7">
        <f t="shared" si="1"/>
        <v>36</v>
      </c>
      <c r="L61" s="7">
        <f t="shared" si="2"/>
        <v>2.5200000000000005</v>
      </c>
      <c r="M61" s="7">
        <f t="shared" si="3"/>
        <v>38.520000000000003</v>
      </c>
      <c r="N61" s="7">
        <f t="shared" si="4"/>
        <v>359.52</v>
      </c>
      <c r="O61" s="66">
        <v>359.52</v>
      </c>
      <c r="P61" s="14">
        <v>1</v>
      </c>
      <c r="AE61" s="14"/>
    </row>
    <row r="62" spans="1:31" ht="24" customHeight="1" x14ac:dyDescent="0.4">
      <c r="A62" s="9">
        <v>58</v>
      </c>
      <c r="B62" s="3">
        <v>6030000058</v>
      </c>
      <c r="C62" s="101" t="s">
        <v>2815</v>
      </c>
      <c r="D62" s="4" t="s">
        <v>2816</v>
      </c>
      <c r="E62" s="103" t="s">
        <v>2817</v>
      </c>
      <c r="F62" s="27" t="s">
        <v>3493</v>
      </c>
      <c r="G62" s="1">
        <v>34.24</v>
      </c>
      <c r="H62" s="6">
        <f t="shared" si="0"/>
        <v>-2.240000000000002</v>
      </c>
      <c r="I62" s="139">
        <v>2</v>
      </c>
      <c r="J62" s="6">
        <v>4</v>
      </c>
      <c r="K62" s="7">
        <f t="shared" si="1"/>
        <v>8</v>
      </c>
      <c r="L62" s="7">
        <f t="shared" si="2"/>
        <v>0.56000000000000005</v>
      </c>
      <c r="M62" s="7">
        <f t="shared" si="3"/>
        <v>8.56</v>
      </c>
      <c r="N62" s="7">
        <f t="shared" si="4"/>
        <v>42.800000000000004</v>
      </c>
      <c r="O62" s="66">
        <v>42.8</v>
      </c>
      <c r="P62" s="14">
        <v>0</v>
      </c>
      <c r="AE62" s="14"/>
    </row>
    <row r="63" spans="1:31" ht="24" customHeight="1" x14ac:dyDescent="0.4">
      <c r="A63" s="9">
        <v>59</v>
      </c>
      <c r="B63" s="3">
        <v>6030000059</v>
      </c>
      <c r="C63" s="101" t="s">
        <v>2818</v>
      </c>
      <c r="D63" s="4" t="s">
        <v>2819</v>
      </c>
      <c r="E63" s="103" t="s">
        <v>2820</v>
      </c>
      <c r="F63" s="27" t="s">
        <v>3493</v>
      </c>
      <c r="G63" s="1">
        <v>98.44</v>
      </c>
      <c r="H63" s="6">
        <f t="shared" si="0"/>
        <v>-6.4399999999999977</v>
      </c>
      <c r="I63" s="139">
        <v>22</v>
      </c>
      <c r="J63" s="6">
        <v>4</v>
      </c>
      <c r="K63" s="7">
        <f t="shared" si="1"/>
        <v>88</v>
      </c>
      <c r="L63" s="7">
        <f t="shared" si="2"/>
        <v>6.16</v>
      </c>
      <c r="M63" s="7">
        <f t="shared" si="3"/>
        <v>94.16</v>
      </c>
      <c r="N63" s="7">
        <f t="shared" si="4"/>
        <v>192.6</v>
      </c>
      <c r="O63" s="66">
        <v>192.6</v>
      </c>
      <c r="P63" s="14">
        <v>1</v>
      </c>
      <c r="AE63" s="14"/>
    </row>
    <row r="64" spans="1:31" ht="24" customHeight="1" x14ac:dyDescent="0.4">
      <c r="A64" s="9">
        <v>60</v>
      </c>
      <c r="B64" s="3">
        <v>6030000060</v>
      </c>
      <c r="C64" s="2" t="s">
        <v>2821</v>
      </c>
      <c r="D64" s="4" t="s">
        <v>2822</v>
      </c>
      <c r="E64" s="103" t="s">
        <v>2823</v>
      </c>
      <c r="F64" s="27" t="s">
        <v>3493</v>
      </c>
      <c r="G64" s="1">
        <v>218.28</v>
      </c>
      <c r="H64" s="6">
        <f t="shared" si="0"/>
        <v>-14.280000000000001</v>
      </c>
      <c r="I64" s="139">
        <v>31</v>
      </c>
      <c r="J64" s="6">
        <v>4</v>
      </c>
      <c r="K64" s="7">
        <f t="shared" si="1"/>
        <v>124</v>
      </c>
      <c r="L64" s="7">
        <f t="shared" si="2"/>
        <v>8.6800000000000015</v>
      </c>
      <c r="M64" s="7">
        <f t="shared" si="3"/>
        <v>132.68</v>
      </c>
      <c r="N64" s="7">
        <f t="shared" si="4"/>
        <v>350.96000000000004</v>
      </c>
      <c r="O64" s="66">
        <v>350.96</v>
      </c>
      <c r="P64" s="14">
        <v>0</v>
      </c>
      <c r="AE64" s="14"/>
    </row>
    <row r="65" spans="1:31" ht="24" customHeight="1" x14ac:dyDescent="0.4">
      <c r="A65" s="9">
        <v>61</v>
      </c>
      <c r="B65" s="3">
        <v>6030000061</v>
      </c>
      <c r="C65" s="101" t="s">
        <v>2824</v>
      </c>
      <c r="D65" s="4" t="s">
        <v>2825</v>
      </c>
      <c r="E65" s="103" t="s">
        <v>2826</v>
      </c>
      <c r="F65" s="27" t="s">
        <v>3498</v>
      </c>
      <c r="G65" s="1">
        <v>881.68</v>
      </c>
      <c r="H65" s="6">
        <f t="shared" si="0"/>
        <v>-57.67999999999995</v>
      </c>
      <c r="I65" s="139">
        <v>32</v>
      </c>
      <c r="J65" s="6">
        <v>4</v>
      </c>
      <c r="K65" s="7">
        <f t="shared" si="1"/>
        <v>128</v>
      </c>
      <c r="L65" s="7">
        <f t="shared" si="2"/>
        <v>8.9600000000000009</v>
      </c>
      <c r="M65" s="7">
        <f t="shared" si="3"/>
        <v>136.96</v>
      </c>
      <c r="N65" s="7">
        <f t="shared" si="4"/>
        <v>1018.64</v>
      </c>
      <c r="O65" s="66">
        <v>1018.64</v>
      </c>
      <c r="P65" s="14">
        <v>1</v>
      </c>
      <c r="AE65" s="14"/>
    </row>
    <row r="66" spans="1:31" ht="24" customHeight="1" x14ac:dyDescent="0.4">
      <c r="A66" s="9">
        <v>62</v>
      </c>
      <c r="B66" s="3">
        <v>6030000062</v>
      </c>
      <c r="C66" s="101" t="s">
        <v>2827</v>
      </c>
      <c r="D66" s="4" t="s">
        <v>398</v>
      </c>
      <c r="E66" s="103" t="s">
        <v>2828</v>
      </c>
      <c r="F66" s="27" t="s">
        <v>18</v>
      </c>
      <c r="G66" s="1">
        <v>0</v>
      </c>
      <c r="H66" s="6">
        <f t="shared" si="0"/>
        <v>0</v>
      </c>
      <c r="I66" s="139">
        <v>11</v>
      </c>
      <c r="J66" s="6">
        <v>4</v>
      </c>
      <c r="K66" s="7">
        <f t="shared" si="1"/>
        <v>44</v>
      </c>
      <c r="L66" s="7">
        <f t="shared" si="2"/>
        <v>3.08</v>
      </c>
      <c r="M66" s="7">
        <f t="shared" si="3"/>
        <v>47.08</v>
      </c>
      <c r="N66" s="7">
        <f t="shared" si="4"/>
        <v>47.08</v>
      </c>
      <c r="O66" s="66">
        <v>47.08</v>
      </c>
      <c r="P66" s="14">
        <v>0</v>
      </c>
      <c r="AE66" s="14"/>
    </row>
    <row r="67" spans="1:31" ht="24" customHeight="1" x14ac:dyDescent="0.4">
      <c r="A67" s="9">
        <v>63</v>
      </c>
      <c r="B67" s="3">
        <v>6030000063</v>
      </c>
      <c r="C67" s="101" t="s">
        <v>2829</v>
      </c>
      <c r="D67" s="4" t="s">
        <v>2830</v>
      </c>
      <c r="E67" s="103" t="s">
        <v>2831</v>
      </c>
      <c r="F67" s="27" t="s">
        <v>18</v>
      </c>
      <c r="G67" s="1">
        <v>0</v>
      </c>
      <c r="H67" s="6">
        <f t="shared" si="0"/>
        <v>0</v>
      </c>
      <c r="I67" s="139">
        <v>15</v>
      </c>
      <c r="J67" s="6">
        <v>4</v>
      </c>
      <c r="K67" s="7">
        <f t="shared" si="1"/>
        <v>60</v>
      </c>
      <c r="L67" s="7">
        <f t="shared" si="2"/>
        <v>4.2</v>
      </c>
      <c r="M67" s="7">
        <f t="shared" si="3"/>
        <v>64.2</v>
      </c>
      <c r="N67" s="7">
        <f t="shared" si="4"/>
        <v>64.2</v>
      </c>
      <c r="O67" s="66">
        <v>64.2</v>
      </c>
      <c r="P67" s="14">
        <v>1</v>
      </c>
      <c r="AE67" s="14"/>
    </row>
    <row r="68" spans="1:31" ht="24" customHeight="1" x14ac:dyDescent="0.4">
      <c r="A68" s="9">
        <v>64</v>
      </c>
      <c r="B68" s="3">
        <v>6030000064</v>
      </c>
      <c r="C68" s="2" t="s">
        <v>2832</v>
      </c>
      <c r="D68" s="4" t="s">
        <v>2833</v>
      </c>
      <c r="E68" s="103" t="s">
        <v>2834</v>
      </c>
      <c r="F68" s="27" t="s">
        <v>3491</v>
      </c>
      <c r="G68" s="1">
        <v>2204.1999999999998</v>
      </c>
      <c r="H68" s="6">
        <f t="shared" si="0"/>
        <v>-144.20000000000027</v>
      </c>
      <c r="I68" s="139">
        <v>68</v>
      </c>
      <c r="J68" s="6">
        <v>4</v>
      </c>
      <c r="K68" s="7">
        <f t="shared" si="1"/>
        <v>272</v>
      </c>
      <c r="L68" s="7">
        <f t="shared" si="2"/>
        <v>19.040000000000003</v>
      </c>
      <c r="M68" s="7">
        <f t="shared" si="3"/>
        <v>291.04000000000002</v>
      </c>
      <c r="N68" s="7">
        <f t="shared" si="4"/>
        <v>2495.2399999999998</v>
      </c>
      <c r="O68" s="66">
        <v>2495.2399999999998</v>
      </c>
      <c r="P68" s="14">
        <v>0</v>
      </c>
      <c r="AE68" s="14"/>
    </row>
    <row r="69" spans="1:31" ht="24" customHeight="1" x14ac:dyDescent="0.4">
      <c r="A69" s="9">
        <v>65</v>
      </c>
      <c r="B69" s="3">
        <v>6030000065</v>
      </c>
      <c r="C69" s="101" t="s">
        <v>2835</v>
      </c>
      <c r="D69" s="4" t="s">
        <v>476</v>
      </c>
      <c r="E69" s="103" t="s">
        <v>2836</v>
      </c>
      <c r="F69" s="27" t="s">
        <v>3491</v>
      </c>
      <c r="G69" s="1">
        <v>149.80000000000001</v>
      </c>
      <c r="H69" s="6">
        <f t="shared" si="0"/>
        <v>-9.7999999999999829</v>
      </c>
      <c r="I69" s="139">
        <v>7</v>
      </c>
      <c r="J69" s="6">
        <v>4</v>
      </c>
      <c r="K69" s="7">
        <f t="shared" si="1"/>
        <v>28</v>
      </c>
      <c r="L69" s="7">
        <f t="shared" si="2"/>
        <v>1.9600000000000002</v>
      </c>
      <c r="M69" s="7">
        <f t="shared" si="3"/>
        <v>29.96</v>
      </c>
      <c r="N69" s="7">
        <f t="shared" si="4"/>
        <v>179.76000000000002</v>
      </c>
      <c r="O69" s="66">
        <v>179.76</v>
      </c>
      <c r="P69" s="14">
        <v>1</v>
      </c>
      <c r="AE69" s="14"/>
    </row>
    <row r="70" spans="1:31" ht="24" customHeight="1" x14ac:dyDescent="0.4">
      <c r="A70" s="9">
        <v>66</v>
      </c>
      <c r="B70" s="3">
        <v>6030000066</v>
      </c>
      <c r="C70" s="101" t="s">
        <v>2837</v>
      </c>
      <c r="D70" s="4" t="s">
        <v>2838</v>
      </c>
      <c r="E70" s="103" t="s">
        <v>2839</v>
      </c>
      <c r="F70" s="27" t="s">
        <v>3493</v>
      </c>
      <c r="G70" s="1">
        <v>51.36</v>
      </c>
      <c r="H70" s="6">
        <f t="shared" ref="H70:H133" si="5">G70*100/107-G70</f>
        <v>-3.3599999999999994</v>
      </c>
      <c r="I70" s="139">
        <v>11</v>
      </c>
      <c r="J70" s="6">
        <v>4</v>
      </c>
      <c r="K70" s="7">
        <f t="shared" ref="K70:K133" si="6">I70*J70</f>
        <v>44</v>
      </c>
      <c r="L70" s="7">
        <f t="shared" ref="L70:L133" si="7">K70*7%</f>
        <v>3.08</v>
      </c>
      <c r="M70" s="7">
        <f t="shared" ref="M70:M133" si="8">ROUNDUP(K70+L70,2)</f>
        <v>47.08</v>
      </c>
      <c r="N70" s="7">
        <f t="shared" ref="N70:N133" si="9">SUM(G70+M70)</f>
        <v>98.44</v>
      </c>
      <c r="O70" s="66">
        <v>98.44</v>
      </c>
      <c r="P70" s="14">
        <v>0</v>
      </c>
      <c r="AE70" s="14"/>
    </row>
    <row r="71" spans="1:31" ht="24" customHeight="1" x14ac:dyDescent="0.4">
      <c r="A71" s="9">
        <v>67</v>
      </c>
      <c r="B71" s="3">
        <v>6030000067</v>
      </c>
      <c r="C71" s="101" t="s">
        <v>2840</v>
      </c>
      <c r="D71" s="4" t="s">
        <v>2841</v>
      </c>
      <c r="E71" s="103" t="s">
        <v>2842</v>
      </c>
      <c r="F71" s="27" t="s">
        <v>3497</v>
      </c>
      <c r="G71" s="1">
        <v>0</v>
      </c>
      <c r="H71" s="6">
        <f t="shared" si="5"/>
        <v>0</v>
      </c>
      <c r="I71" s="139">
        <v>37</v>
      </c>
      <c r="J71" s="6">
        <v>4</v>
      </c>
      <c r="K71" s="7">
        <f t="shared" si="6"/>
        <v>148</v>
      </c>
      <c r="L71" s="7">
        <f t="shared" si="7"/>
        <v>10.360000000000001</v>
      </c>
      <c r="M71" s="7">
        <f t="shared" si="8"/>
        <v>158.36000000000001</v>
      </c>
      <c r="N71" s="7">
        <f t="shared" si="9"/>
        <v>158.36000000000001</v>
      </c>
      <c r="O71" s="66">
        <v>158.36000000000001</v>
      </c>
      <c r="P71" s="14">
        <v>1</v>
      </c>
      <c r="AE71" s="14"/>
    </row>
    <row r="72" spans="1:31" ht="24" customHeight="1" x14ac:dyDescent="0.4">
      <c r="A72" s="9">
        <v>68</v>
      </c>
      <c r="B72" s="3">
        <v>6030000068</v>
      </c>
      <c r="C72" s="101" t="s">
        <v>2843</v>
      </c>
      <c r="D72" s="4" t="s">
        <v>2841</v>
      </c>
      <c r="E72" s="103" t="s">
        <v>2844</v>
      </c>
      <c r="F72" s="27" t="s">
        <v>3497</v>
      </c>
      <c r="G72" s="1">
        <v>0</v>
      </c>
      <c r="H72" s="6">
        <f t="shared" si="5"/>
        <v>0</v>
      </c>
      <c r="I72" s="139">
        <v>46</v>
      </c>
      <c r="J72" s="6">
        <v>4</v>
      </c>
      <c r="K72" s="7">
        <f t="shared" si="6"/>
        <v>184</v>
      </c>
      <c r="L72" s="7">
        <f t="shared" si="7"/>
        <v>12.88</v>
      </c>
      <c r="M72" s="7">
        <f t="shared" si="8"/>
        <v>196.88</v>
      </c>
      <c r="N72" s="7">
        <f t="shared" si="9"/>
        <v>196.88</v>
      </c>
      <c r="O72" s="66">
        <v>196.88</v>
      </c>
      <c r="P72" s="14">
        <v>0</v>
      </c>
      <c r="AE72" s="14"/>
    </row>
    <row r="73" spans="1:31" ht="24" customHeight="1" x14ac:dyDescent="0.4">
      <c r="A73" s="9">
        <v>69</v>
      </c>
      <c r="B73" s="3">
        <v>6030000069</v>
      </c>
      <c r="C73" s="101" t="s">
        <v>2845</v>
      </c>
      <c r="D73" s="4" t="s">
        <v>2846</v>
      </c>
      <c r="E73" s="103" t="s">
        <v>2847</v>
      </c>
      <c r="F73" s="27" t="s">
        <v>3493</v>
      </c>
      <c r="G73" s="1">
        <v>731.88</v>
      </c>
      <c r="H73" s="6">
        <f t="shared" si="5"/>
        <v>-47.879999999999995</v>
      </c>
      <c r="I73" s="139">
        <v>273</v>
      </c>
      <c r="J73" s="6">
        <v>4</v>
      </c>
      <c r="K73" s="7">
        <f t="shared" si="6"/>
        <v>1092</v>
      </c>
      <c r="L73" s="7">
        <f t="shared" si="7"/>
        <v>76.440000000000012</v>
      </c>
      <c r="M73" s="7">
        <f t="shared" si="8"/>
        <v>1168.44</v>
      </c>
      <c r="N73" s="7">
        <f t="shared" si="9"/>
        <v>1900.3200000000002</v>
      </c>
      <c r="O73" s="66">
        <v>1900.32</v>
      </c>
      <c r="P73" s="14">
        <v>1</v>
      </c>
      <c r="AE73" s="14"/>
    </row>
    <row r="74" spans="1:31" ht="24" customHeight="1" x14ac:dyDescent="0.4">
      <c r="A74" s="9">
        <v>70</v>
      </c>
      <c r="B74" s="3">
        <v>6030000070</v>
      </c>
      <c r="C74" s="101" t="s">
        <v>2848</v>
      </c>
      <c r="D74" s="4" t="s">
        <v>2846</v>
      </c>
      <c r="E74" s="103" t="s">
        <v>2849</v>
      </c>
      <c r="F74" s="27" t="s">
        <v>3493</v>
      </c>
      <c r="G74" s="1">
        <v>94.16</v>
      </c>
      <c r="H74" s="6">
        <f t="shared" si="5"/>
        <v>-6.1599999999999966</v>
      </c>
      <c r="I74" s="139">
        <v>34</v>
      </c>
      <c r="J74" s="6">
        <v>4</v>
      </c>
      <c r="K74" s="7">
        <f t="shared" si="6"/>
        <v>136</v>
      </c>
      <c r="L74" s="7">
        <f t="shared" si="7"/>
        <v>9.5200000000000014</v>
      </c>
      <c r="M74" s="7">
        <f t="shared" si="8"/>
        <v>145.52000000000001</v>
      </c>
      <c r="N74" s="7">
        <f t="shared" si="9"/>
        <v>239.68</v>
      </c>
      <c r="O74" s="66">
        <v>239.68</v>
      </c>
      <c r="P74" s="14">
        <v>0</v>
      </c>
      <c r="AE74" s="14"/>
    </row>
    <row r="75" spans="1:31" ht="24" customHeight="1" x14ac:dyDescent="0.4">
      <c r="A75" s="9">
        <v>71</v>
      </c>
      <c r="B75" s="3">
        <v>6030000071</v>
      </c>
      <c r="C75" s="101" t="s">
        <v>2850</v>
      </c>
      <c r="D75" s="4" t="s">
        <v>2851</v>
      </c>
      <c r="E75" s="103" t="s">
        <v>2852</v>
      </c>
      <c r="F75" s="27" t="s">
        <v>3491</v>
      </c>
      <c r="G75" s="1">
        <v>2294.08</v>
      </c>
      <c r="H75" s="6">
        <f t="shared" si="5"/>
        <v>-150.07999999999993</v>
      </c>
      <c r="I75" s="139">
        <v>93</v>
      </c>
      <c r="J75" s="6">
        <v>4</v>
      </c>
      <c r="K75" s="7">
        <f t="shared" si="6"/>
        <v>372</v>
      </c>
      <c r="L75" s="7">
        <f t="shared" si="7"/>
        <v>26.040000000000003</v>
      </c>
      <c r="M75" s="7">
        <f t="shared" si="8"/>
        <v>398.04</v>
      </c>
      <c r="N75" s="7">
        <f t="shared" si="9"/>
        <v>2692.12</v>
      </c>
      <c r="O75" s="66">
        <v>2692.12</v>
      </c>
      <c r="P75" s="14">
        <v>1</v>
      </c>
      <c r="AE75" s="14"/>
    </row>
    <row r="76" spans="1:31" ht="24" customHeight="1" x14ac:dyDescent="0.4">
      <c r="A76" s="9">
        <v>72</v>
      </c>
      <c r="B76" s="3">
        <v>6030000072</v>
      </c>
      <c r="C76" s="101" t="s">
        <v>2853</v>
      </c>
      <c r="D76" s="4" t="s">
        <v>2854</v>
      </c>
      <c r="E76" s="103" t="s">
        <v>2855</v>
      </c>
      <c r="F76" s="27" t="s">
        <v>3497</v>
      </c>
      <c r="G76" s="1">
        <v>0</v>
      </c>
      <c r="H76" s="6">
        <f t="shared" si="5"/>
        <v>0</v>
      </c>
      <c r="I76" s="139">
        <v>3</v>
      </c>
      <c r="J76" s="6">
        <v>4</v>
      </c>
      <c r="K76" s="7">
        <f t="shared" si="6"/>
        <v>12</v>
      </c>
      <c r="L76" s="7">
        <f t="shared" si="7"/>
        <v>0.84000000000000008</v>
      </c>
      <c r="M76" s="7">
        <f t="shared" si="8"/>
        <v>12.84</v>
      </c>
      <c r="N76" s="7">
        <f t="shared" si="9"/>
        <v>12.84</v>
      </c>
      <c r="O76" s="66">
        <v>12.84</v>
      </c>
      <c r="P76" s="14">
        <v>0</v>
      </c>
      <c r="AE76" s="14"/>
    </row>
    <row r="77" spans="1:31" ht="24" customHeight="1" x14ac:dyDescent="0.4">
      <c r="A77" s="9">
        <v>73</v>
      </c>
      <c r="B77" s="3">
        <v>6030000073</v>
      </c>
      <c r="C77" s="101" t="s">
        <v>2856</v>
      </c>
      <c r="D77" s="4" t="s">
        <v>522</v>
      </c>
      <c r="E77" s="103" t="s">
        <v>2857</v>
      </c>
      <c r="F77" s="27" t="s">
        <v>3491</v>
      </c>
      <c r="G77" s="1">
        <v>684.8</v>
      </c>
      <c r="H77" s="6">
        <f t="shared" si="5"/>
        <v>-44.799999999999955</v>
      </c>
      <c r="I77" s="139">
        <v>24</v>
      </c>
      <c r="J77" s="6">
        <v>4</v>
      </c>
      <c r="K77" s="7">
        <f t="shared" si="6"/>
        <v>96</v>
      </c>
      <c r="L77" s="7">
        <f t="shared" si="7"/>
        <v>6.7200000000000006</v>
      </c>
      <c r="M77" s="7">
        <f t="shared" si="8"/>
        <v>102.72</v>
      </c>
      <c r="N77" s="7">
        <f t="shared" si="9"/>
        <v>787.52</v>
      </c>
      <c r="O77" s="66">
        <v>787.52</v>
      </c>
      <c r="P77" s="14">
        <v>1</v>
      </c>
      <c r="AE77" s="14"/>
    </row>
    <row r="78" spans="1:31" ht="24" customHeight="1" x14ac:dyDescent="0.4">
      <c r="A78" s="9">
        <v>74</v>
      </c>
      <c r="B78" s="3">
        <v>6030000074</v>
      </c>
      <c r="C78" s="101" t="s">
        <v>2858</v>
      </c>
      <c r="D78" s="4" t="s">
        <v>2859</v>
      </c>
      <c r="E78" s="103" t="s">
        <v>2860</v>
      </c>
      <c r="F78" s="27" t="s">
        <v>3497</v>
      </c>
      <c r="G78" s="1">
        <v>0</v>
      </c>
      <c r="H78" s="6">
        <f t="shared" si="5"/>
        <v>0</v>
      </c>
      <c r="I78" s="139">
        <v>4</v>
      </c>
      <c r="J78" s="6">
        <v>4</v>
      </c>
      <c r="K78" s="7">
        <f t="shared" si="6"/>
        <v>16</v>
      </c>
      <c r="L78" s="7">
        <f t="shared" si="7"/>
        <v>1.1200000000000001</v>
      </c>
      <c r="M78" s="7">
        <f t="shared" si="8"/>
        <v>17.12</v>
      </c>
      <c r="N78" s="7">
        <f t="shared" si="9"/>
        <v>17.12</v>
      </c>
      <c r="O78" s="66">
        <v>17.12</v>
      </c>
      <c r="P78" s="14">
        <v>0</v>
      </c>
      <c r="AE78" s="14"/>
    </row>
    <row r="79" spans="1:31" ht="24" customHeight="1" x14ac:dyDescent="0.4">
      <c r="A79" s="9">
        <v>75</v>
      </c>
      <c r="B79" s="3">
        <v>6030000075</v>
      </c>
      <c r="C79" s="101" t="s">
        <v>2861</v>
      </c>
      <c r="D79" s="4" t="s">
        <v>2862</v>
      </c>
      <c r="E79" s="103" t="s">
        <v>2863</v>
      </c>
      <c r="F79" s="27" t="s">
        <v>3498</v>
      </c>
      <c r="G79" s="1">
        <v>166.92</v>
      </c>
      <c r="H79" s="6">
        <f t="shared" si="5"/>
        <v>-10.919999999999987</v>
      </c>
      <c r="I79" s="139">
        <v>5</v>
      </c>
      <c r="J79" s="6">
        <v>4</v>
      </c>
      <c r="K79" s="7">
        <f t="shared" si="6"/>
        <v>20</v>
      </c>
      <c r="L79" s="7">
        <f t="shared" si="7"/>
        <v>1.4000000000000001</v>
      </c>
      <c r="M79" s="7">
        <f t="shared" si="8"/>
        <v>21.4</v>
      </c>
      <c r="N79" s="7">
        <f t="shared" si="9"/>
        <v>188.32</v>
      </c>
      <c r="O79" s="66">
        <v>188.32</v>
      </c>
      <c r="P79" s="14">
        <v>1</v>
      </c>
      <c r="AE79" s="14"/>
    </row>
    <row r="80" spans="1:31" ht="24" customHeight="1" x14ac:dyDescent="0.4">
      <c r="A80" s="9">
        <v>76</v>
      </c>
      <c r="B80" s="3">
        <v>6030000076</v>
      </c>
      <c r="C80" s="101" t="s">
        <v>2864</v>
      </c>
      <c r="D80" s="4" t="s">
        <v>2865</v>
      </c>
      <c r="E80" s="103" t="s">
        <v>2866</v>
      </c>
      <c r="F80" s="27" t="s">
        <v>3497</v>
      </c>
      <c r="G80" s="1">
        <v>0</v>
      </c>
      <c r="H80" s="6">
        <f t="shared" si="5"/>
        <v>0</v>
      </c>
      <c r="I80" s="139">
        <v>10</v>
      </c>
      <c r="J80" s="6">
        <v>4</v>
      </c>
      <c r="K80" s="7">
        <f t="shared" si="6"/>
        <v>40</v>
      </c>
      <c r="L80" s="7">
        <f t="shared" si="7"/>
        <v>2.8000000000000003</v>
      </c>
      <c r="M80" s="7">
        <f t="shared" si="8"/>
        <v>42.8</v>
      </c>
      <c r="N80" s="7">
        <f t="shared" si="9"/>
        <v>42.8</v>
      </c>
      <c r="O80" s="66">
        <v>42.8</v>
      </c>
      <c r="P80" s="14">
        <v>0</v>
      </c>
      <c r="AE80" s="14"/>
    </row>
    <row r="81" spans="1:31" ht="24" customHeight="1" x14ac:dyDescent="0.4">
      <c r="A81" s="9">
        <v>77</v>
      </c>
      <c r="B81" s="3">
        <v>6030000077</v>
      </c>
      <c r="C81" s="101" t="s">
        <v>2867</v>
      </c>
      <c r="D81" s="4" t="s">
        <v>2868</v>
      </c>
      <c r="E81" s="103" t="s">
        <v>2869</v>
      </c>
      <c r="F81" s="27" t="s">
        <v>3491</v>
      </c>
      <c r="G81" s="1">
        <v>3834.88</v>
      </c>
      <c r="H81" s="6">
        <f t="shared" si="5"/>
        <v>-250.88000000000011</v>
      </c>
      <c r="I81" s="139">
        <v>114</v>
      </c>
      <c r="J81" s="6">
        <v>4</v>
      </c>
      <c r="K81" s="7">
        <f t="shared" si="6"/>
        <v>456</v>
      </c>
      <c r="L81" s="7">
        <f t="shared" si="7"/>
        <v>31.92</v>
      </c>
      <c r="M81" s="7">
        <f t="shared" si="8"/>
        <v>487.92</v>
      </c>
      <c r="N81" s="7">
        <f t="shared" si="9"/>
        <v>4322.8</v>
      </c>
      <c r="O81" s="66">
        <v>4322.8</v>
      </c>
      <c r="P81" s="14">
        <v>1</v>
      </c>
      <c r="AE81" s="14"/>
    </row>
    <row r="82" spans="1:31" ht="24" customHeight="1" x14ac:dyDescent="0.4">
      <c r="A82" s="9">
        <v>78</v>
      </c>
      <c r="B82" s="3">
        <v>6030000078</v>
      </c>
      <c r="C82" s="101" t="s">
        <v>2870</v>
      </c>
      <c r="D82" s="4" t="s">
        <v>2871</v>
      </c>
      <c r="E82" s="103" t="s">
        <v>2872</v>
      </c>
      <c r="F82" s="27" t="s">
        <v>3497</v>
      </c>
      <c r="G82" s="1">
        <v>0</v>
      </c>
      <c r="H82" s="6">
        <f t="shared" si="5"/>
        <v>0</v>
      </c>
      <c r="I82" s="139">
        <v>22</v>
      </c>
      <c r="J82" s="6">
        <v>4</v>
      </c>
      <c r="K82" s="7">
        <f t="shared" si="6"/>
        <v>88</v>
      </c>
      <c r="L82" s="7">
        <f t="shared" si="7"/>
        <v>6.16</v>
      </c>
      <c r="M82" s="7">
        <f t="shared" si="8"/>
        <v>94.16</v>
      </c>
      <c r="N82" s="7">
        <f t="shared" si="9"/>
        <v>94.16</v>
      </c>
      <c r="O82" s="66">
        <v>94.16</v>
      </c>
      <c r="P82" s="14">
        <v>0</v>
      </c>
      <c r="AE82" s="14"/>
    </row>
    <row r="83" spans="1:31" ht="24" customHeight="1" x14ac:dyDescent="0.4">
      <c r="A83" s="9">
        <v>79</v>
      </c>
      <c r="B83" s="3">
        <v>6030000079</v>
      </c>
      <c r="C83" s="101" t="s">
        <v>2873</v>
      </c>
      <c r="D83" s="4" t="s">
        <v>2874</v>
      </c>
      <c r="E83" s="103" t="s">
        <v>2875</v>
      </c>
      <c r="F83" s="27" t="s">
        <v>3491</v>
      </c>
      <c r="G83" s="1">
        <v>3436.84</v>
      </c>
      <c r="H83" s="6">
        <f t="shared" si="5"/>
        <v>-224.84000000000015</v>
      </c>
      <c r="I83" s="139">
        <v>131</v>
      </c>
      <c r="J83" s="6">
        <v>4</v>
      </c>
      <c r="K83" s="7">
        <f t="shared" si="6"/>
        <v>524</v>
      </c>
      <c r="L83" s="7">
        <f t="shared" si="7"/>
        <v>36.680000000000007</v>
      </c>
      <c r="M83" s="7">
        <f t="shared" si="8"/>
        <v>560.67999999999995</v>
      </c>
      <c r="N83" s="7">
        <f t="shared" si="9"/>
        <v>3997.52</v>
      </c>
      <c r="O83" s="66">
        <v>3997.52</v>
      </c>
      <c r="P83" s="14">
        <v>1</v>
      </c>
      <c r="AE83" s="14"/>
    </row>
    <row r="84" spans="1:31" ht="24" customHeight="1" x14ac:dyDescent="0.4">
      <c r="A84" s="9">
        <v>80</v>
      </c>
      <c r="B84" s="3">
        <v>6030000080</v>
      </c>
      <c r="C84" s="101" t="s">
        <v>2876</v>
      </c>
      <c r="D84" s="4" t="s">
        <v>2877</v>
      </c>
      <c r="E84" s="103" t="s">
        <v>2878</v>
      </c>
      <c r="F84" s="27" t="s">
        <v>3493</v>
      </c>
      <c r="G84" s="1">
        <v>12.84</v>
      </c>
      <c r="H84" s="6">
        <f t="shared" si="5"/>
        <v>-0.83999999999999986</v>
      </c>
      <c r="I84" s="139">
        <v>3</v>
      </c>
      <c r="J84" s="6">
        <v>4</v>
      </c>
      <c r="K84" s="7">
        <f t="shared" si="6"/>
        <v>12</v>
      </c>
      <c r="L84" s="7">
        <f t="shared" si="7"/>
        <v>0.84000000000000008</v>
      </c>
      <c r="M84" s="7">
        <f t="shared" si="8"/>
        <v>12.84</v>
      </c>
      <c r="N84" s="7">
        <f t="shared" si="9"/>
        <v>25.68</v>
      </c>
      <c r="O84" s="66">
        <v>25.68</v>
      </c>
      <c r="P84" s="14">
        <v>0</v>
      </c>
      <c r="AE84" s="14"/>
    </row>
    <row r="85" spans="1:31" ht="24" customHeight="1" x14ac:dyDescent="0.4">
      <c r="A85" s="9">
        <v>81</v>
      </c>
      <c r="B85" s="3">
        <v>6030000081</v>
      </c>
      <c r="C85" s="101" t="s">
        <v>2879</v>
      </c>
      <c r="D85" s="4" t="s">
        <v>2880</v>
      </c>
      <c r="E85" s="103" t="s">
        <v>2881</v>
      </c>
      <c r="F85" s="27" t="s">
        <v>3491</v>
      </c>
      <c r="G85" s="1">
        <v>141.24</v>
      </c>
      <c r="H85" s="6">
        <f t="shared" si="5"/>
        <v>-9.2400000000000091</v>
      </c>
      <c r="I85" s="139">
        <v>2</v>
      </c>
      <c r="J85" s="6">
        <v>4</v>
      </c>
      <c r="K85" s="7">
        <f t="shared" si="6"/>
        <v>8</v>
      </c>
      <c r="L85" s="7">
        <f t="shared" si="7"/>
        <v>0.56000000000000005</v>
      </c>
      <c r="M85" s="7">
        <f t="shared" si="8"/>
        <v>8.56</v>
      </c>
      <c r="N85" s="7">
        <f t="shared" si="9"/>
        <v>149.80000000000001</v>
      </c>
      <c r="O85" s="66">
        <v>149.80000000000001</v>
      </c>
      <c r="P85" s="14">
        <v>1</v>
      </c>
      <c r="AE85" s="14"/>
    </row>
    <row r="86" spans="1:31" ht="24" customHeight="1" x14ac:dyDescent="0.4">
      <c r="A86" s="9">
        <v>82</v>
      </c>
      <c r="B86" s="3">
        <v>6030000082</v>
      </c>
      <c r="C86" s="101" t="s">
        <v>2882</v>
      </c>
      <c r="D86" s="4" t="s">
        <v>2883</v>
      </c>
      <c r="E86" s="103" t="s">
        <v>2884</v>
      </c>
      <c r="F86" s="27" t="s">
        <v>3493</v>
      </c>
      <c r="G86" s="1">
        <v>184.04</v>
      </c>
      <c r="H86" s="6">
        <f t="shared" si="5"/>
        <v>-12.039999999999992</v>
      </c>
      <c r="I86" s="139">
        <v>47</v>
      </c>
      <c r="J86" s="6">
        <v>4</v>
      </c>
      <c r="K86" s="7">
        <f t="shared" si="6"/>
        <v>188</v>
      </c>
      <c r="L86" s="7">
        <f t="shared" si="7"/>
        <v>13.160000000000002</v>
      </c>
      <c r="M86" s="7">
        <f t="shared" si="8"/>
        <v>201.16</v>
      </c>
      <c r="N86" s="7">
        <f t="shared" si="9"/>
        <v>385.2</v>
      </c>
      <c r="O86" s="66">
        <v>385.2</v>
      </c>
      <c r="P86" s="14">
        <v>0</v>
      </c>
      <c r="AE86" s="14"/>
    </row>
    <row r="87" spans="1:31" ht="24" customHeight="1" x14ac:dyDescent="0.4">
      <c r="A87" s="9">
        <v>83</v>
      </c>
      <c r="B87" s="3">
        <v>6030000083</v>
      </c>
      <c r="C87" s="101" t="s">
        <v>2885</v>
      </c>
      <c r="D87" s="4" t="s">
        <v>2886</v>
      </c>
      <c r="E87" s="103" t="s">
        <v>2887</v>
      </c>
      <c r="F87" s="27" t="s">
        <v>3493</v>
      </c>
      <c r="G87" s="1">
        <v>34.24</v>
      </c>
      <c r="H87" s="6">
        <f t="shared" si="5"/>
        <v>-2.240000000000002</v>
      </c>
      <c r="I87" s="139">
        <v>6</v>
      </c>
      <c r="J87" s="6">
        <v>4</v>
      </c>
      <c r="K87" s="7">
        <f t="shared" si="6"/>
        <v>24</v>
      </c>
      <c r="L87" s="7">
        <f t="shared" si="7"/>
        <v>1.6800000000000002</v>
      </c>
      <c r="M87" s="7">
        <f t="shared" si="8"/>
        <v>25.68</v>
      </c>
      <c r="N87" s="7">
        <f t="shared" si="9"/>
        <v>59.92</v>
      </c>
      <c r="O87" s="66">
        <v>59.92</v>
      </c>
      <c r="P87" s="14">
        <v>1</v>
      </c>
      <c r="AE87" s="14"/>
    </row>
    <row r="88" spans="1:31" ht="24" customHeight="1" x14ac:dyDescent="0.4">
      <c r="A88" s="9">
        <v>84</v>
      </c>
      <c r="B88" s="3">
        <v>6030000084</v>
      </c>
      <c r="C88" s="101" t="s">
        <v>2888</v>
      </c>
      <c r="D88" s="4" t="s">
        <v>2274</v>
      </c>
      <c r="E88" s="103" t="s">
        <v>2889</v>
      </c>
      <c r="F88" s="27" t="s">
        <v>3491</v>
      </c>
      <c r="G88" s="1">
        <v>2101.48</v>
      </c>
      <c r="H88" s="6">
        <f t="shared" si="5"/>
        <v>-137.48000000000002</v>
      </c>
      <c r="I88" s="139">
        <v>100</v>
      </c>
      <c r="J88" s="6">
        <v>4</v>
      </c>
      <c r="K88" s="7">
        <f t="shared" si="6"/>
        <v>400</v>
      </c>
      <c r="L88" s="7">
        <f t="shared" si="7"/>
        <v>28.000000000000004</v>
      </c>
      <c r="M88" s="7">
        <f t="shared" si="8"/>
        <v>428</v>
      </c>
      <c r="N88" s="7">
        <f t="shared" si="9"/>
        <v>2529.48</v>
      </c>
      <c r="O88" s="66">
        <v>2529.48</v>
      </c>
      <c r="P88" s="14">
        <v>0</v>
      </c>
      <c r="AE88" s="14"/>
    </row>
    <row r="89" spans="1:31" ht="24" customHeight="1" x14ac:dyDescent="0.4">
      <c r="A89" s="9">
        <v>85</v>
      </c>
      <c r="B89" s="3">
        <v>6030000085</v>
      </c>
      <c r="C89" s="101" t="s">
        <v>2899</v>
      </c>
      <c r="D89" s="4" t="s">
        <v>2900</v>
      </c>
      <c r="E89" s="103" t="s">
        <v>2901</v>
      </c>
      <c r="F89" s="27" t="s">
        <v>3491</v>
      </c>
      <c r="G89" s="1">
        <v>1806.16</v>
      </c>
      <c r="H89" s="6">
        <f t="shared" si="5"/>
        <v>-118.16000000000008</v>
      </c>
      <c r="I89" s="139">
        <v>63</v>
      </c>
      <c r="J89" s="6">
        <v>4</v>
      </c>
      <c r="K89" s="7">
        <f t="shared" si="6"/>
        <v>252</v>
      </c>
      <c r="L89" s="7">
        <f t="shared" si="7"/>
        <v>17.64</v>
      </c>
      <c r="M89" s="7">
        <f t="shared" si="8"/>
        <v>269.64</v>
      </c>
      <c r="N89" s="7">
        <f t="shared" si="9"/>
        <v>2075.8000000000002</v>
      </c>
      <c r="O89" s="66">
        <v>2075.8000000000002</v>
      </c>
      <c r="P89" s="14">
        <v>1</v>
      </c>
      <c r="AE89" s="14"/>
    </row>
    <row r="90" spans="1:31" ht="24" customHeight="1" x14ac:dyDescent="0.4">
      <c r="A90" s="9">
        <v>86</v>
      </c>
      <c r="B90" s="3">
        <v>6030000086</v>
      </c>
      <c r="C90" s="101" t="s">
        <v>2902</v>
      </c>
      <c r="D90" s="4" t="s">
        <v>2903</v>
      </c>
      <c r="E90" s="103" t="s">
        <v>2904</v>
      </c>
      <c r="F90" s="27" t="s">
        <v>3491</v>
      </c>
      <c r="G90" s="1">
        <v>1151.32</v>
      </c>
      <c r="H90" s="6">
        <f t="shared" si="5"/>
        <v>-75.319999999999936</v>
      </c>
      <c r="I90" s="139">
        <v>28</v>
      </c>
      <c r="J90" s="6">
        <v>4</v>
      </c>
      <c r="K90" s="7">
        <f t="shared" si="6"/>
        <v>112</v>
      </c>
      <c r="L90" s="7">
        <f t="shared" si="7"/>
        <v>7.8400000000000007</v>
      </c>
      <c r="M90" s="7">
        <f t="shared" si="8"/>
        <v>119.84</v>
      </c>
      <c r="N90" s="7">
        <f t="shared" si="9"/>
        <v>1271.1599999999999</v>
      </c>
      <c r="O90" s="66">
        <v>1271.1600000000001</v>
      </c>
      <c r="P90" s="14">
        <v>0</v>
      </c>
      <c r="AE90" s="14"/>
    </row>
    <row r="91" spans="1:31" ht="24" customHeight="1" x14ac:dyDescent="0.4">
      <c r="A91" s="9">
        <v>87</v>
      </c>
      <c r="B91" s="3">
        <v>6030000087</v>
      </c>
      <c r="C91" s="101" t="s">
        <v>2905</v>
      </c>
      <c r="D91" s="4" t="s">
        <v>150</v>
      </c>
      <c r="E91" s="103" t="s">
        <v>2906</v>
      </c>
      <c r="F91" s="27" t="s">
        <v>3491</v>
      </c>
      <c r="G91" s="1">
        <v>868.84</v>
      </c>
      <c r="H91" s="6">
        <f t="shared" si="5"/>
        <v>-56.840000000000032</v>
      </c>
      <c r="I91" s="139">
        <v>30</v>
      </c>
      <c r="J91" s="6">
        <v>4</v>
      </c>
      <c r="K91" s="7">
        <f t="shared" si="6"/>
        <v>120</v>
      </c>
      <c r="L91" s="7">
        <f t="shared" si="7"/>
        <v>8.4</v>
      </c>
      <c r="M91" s="7">
        <f t="shared" si="8"/>
        <v>128.4</v>
      </c>
      <c r="N91" s="7">
        <f t="shared" si="9"/>
        <v>997.24</v>
      </c>
      <c r="O91" s="66">
        <v>997.24</v>
      </c>
      <c r="P91" s="14">
        <v>1</v>
      </c>
      <c r="AE91" s="14"/>
    </row>
    <row r="92" spans="1:31" ht="24" customHeight="1" x14ac:dyDescent="0.4">
      <c r="A92" s="9">
        <v>88</v>
      </c>
      <c r="B92" s="3">
        <v>6030000088</v>
      </c>
      <c r="C92" s="101" t="s">
        <v>2907</v>
      </c>
      <c r="D92" s="4" t="s">
        <v>2908</v>
      </c>
      <c r="E92" s="103" t="s">
        <v>694</v>
      </c>
      <c r="F92" s="27" t="s">
        <v>3493</v>
      </c>
      <c r="G92" s="1">
        <v>98.44</v>
      </c>
      <c r="H92" s="6">
        <f t="shared" si="5"/>
        <v>-6.4399999999999977</v>
      </c>
      <c r="I92" s="139">
        <v>24</v>
      </c>
      <c r="J92" s="6">
        <v>4</v>
      </c>
      <c r="K92" s="7">
        <f t="shared" si="6"/>
        <v>96</v>
      </c>
      <c r="L92" s="7">
        <f t="shared" si="7"/>
        <v>6.7200000000000006</v>
      </c>
      <c r="M92" s="7">
        <f t="shared" si="8"/>
        <v>102.72</v>
      </c>
      <c r="N92" s="7">
        <f t="shared" si="9"/>
        <v>201.16</v>
      </c>
      <c r="O92" s="66">
        <v>201.16</v>
      </c>
      <c r="P92" s="14">
        <v>0</v>
      </c>
      <c r="AE92" s="14"/>
    </row>
    <row r="93" spans="1:31" ht="24" customHeight="1" x14ac:dyDescent="0.4">
      <c r="A93" s="9">
        <v>89</v>
      </c>
      <c r="B93" s="3">
        <v>6030000089</v>
      </c>
      <c r="C93" s="101" t="s">
        <v>2909</v>
      </c>
      <c r="D93" s="4" t="s">
        <v>2910</v>
      </c>
      <c r="E93" s="103" t="s">
        <v>2911</v>
      </c>
      <c r="F93" s="27" t="s">
        <v>3491</v>
      </c>
      <c r="G93" s="1">
        <v>6051.92</v>
      </c>
      <c r="H93" s="6">
        <f t="shared" si="5"/>
        <v>-395.92000000000007</v>
      </c>
      <c r="I93" s="139">
        <v>166</v>
      </c>
      <c r="J93" s="6">
        <v>4</v>
      </c>
      <c r="K93" s="7">
        <f t="shared" si="6"/>
        <v>664</v>
      </c>
      <c r="L93" s="7">
        <f t="shared" si="7"/>
        <v>46.480000000000004</v>
      </c>
      <c r="M93" s="7">
        <f t="shared" si="8"/>
        <v>710.48</v>
      </c>
      <c r="N93" s="7">
        <f t="shared" si="9"/>
        <v>6762.4</v>
      </c>
      <c r="O93" s="66">
        <v>6762.4</v>
      </c>
      <c r="P93" s="14">
        <v>1</v>
      </c>
      <c r="AE93" s="14"/>
    </row>
    <row r="94" spans="1:31" ht="24" customHeight="1" x14ac:dyDescent="0.4">
      <c r="A94" s="9">
        <v>90</v>
      </c>
      <c r="B94" s="3">
        <v>6030000090</v>
      </c>
      <c r="C94" s="101" t="s">
        <v>2912</v>
      </c>
      <c r="D94" s="4" t="s">
        <v>2913</v>
      </c>
      <c r="E94" s="103" t="s">
        <v>2914</v>
      </c>
      <c r="F94" s="2" t="s">
        <v>3491</v>
      </c>
      <c r="G94" s="1">
        <v>1797.6</v>
      </c>
      <c r="H94" s="6">
        <f t="shared" si="5"/>
        <v>-117.59999999999991</v>
      </c>
      <c r="I94" s="139">
        <v>63</v>
      </c>
      <c r="J94" s="6">
        <v>4</v>
      </c>
      <c r="K94" s="7">
        <f t="shared" si="6"/>
        <v>252</v>
      </c>
      <c r="L94" s="7">
        <f t="shared" si="7"/>
        <v>17.64</v>
      </c>
      <c r="M94" s="7">
        <f t="shared" si="8"/>
        <v>269.64</v>
      </c>
      <c r="N94" s="7">
        <f t="shared" si="9"/>
        <v>2067.2399999999998</v>
      </c>
      <c r="O94" s="66">
        <v>2067.2399999999998</v>
      </c>
      <c r="P94" s="14">
        <v>0</v>
      </c>
      <c r="AE94" s="14"/>
    </row>
    <row r="95" spans="1:31" ht="24" customHeight="1" x14ac:dyDescent="0.4">
      <c r="A95" s="9">
        <v>91</v>
      </c>
      <c r="B95" s="3">
        <v>6030000091</v>
      </c>
      <c r="C95" s="101" t="s">
        <v>2915</v>
      </c>
      <c r="D95" s="4" t="s">
        <v>804</v>
      </c>
      <c r="E95" s="103" t="s">
        <v>2916</v>
      </c>
      <c r="F95" s="27" t="s">
        <v>3491</v>
      </c>
      <c r="G95" s="1">
        <v>860.28</v>
      </c>
      <c r="H95" s="6">
        <f t="shared" si="5"/>
        <v>-56.279999999999973</v>
      </c>
      <c r="I95" s="139">
        <v>15</v>
      </c>
      <c r="J95" s="6">
        <v>4</v>
      </c>
      <c r="K95" s="7">
        <f t="shared" si="6"/>
        <v>60</v>
      </c>
      <c r="L95" s="7">
        <f t="shared" si="7"/>
        <v>4.2</v>
      </c>
      <c r="M95" s="7">
        <f t="shared" si="8"/>
        <v>64.2</v>
      </c>
      <c r="N95" s="7">
        <f t="shared" si="9"/>
        <v>924.48</v>
      </c>
      <c r="O95" s="66">
        <v>924.48</v>
      </c>
      <c r="P95" s="14">
        <v>1</v>
      </c>
      <c r="AE95" s="14"/>
    </row>
    <row r="96" spans="1:31" ht="24" customHeight="1" x14ac:dyDescent="0.4">
      <c r="A96" s="9">
        <v>92</v>
      </c>
      <c r="B96" s="3">
        <v>6030000092</v>
      </c>
      <c r="C96" s="101" t="s">
        <v>2917</v>
      </c>
      <c r="D96" s="4" t="s">
        <v>2918</v>
      </c>
      <c r="E96" s="103" t="s">
        <v>2919</v>
      </c>
      <c r="F96" s="27" t="s">
        <v>3491</v>
      </c>
      <c r="G96" s="1">
        <v>470.8</v>
      </c>
      <c r="H96" s="6">
        <f t="shared" si="5"/>
        <v>-30.800000000000011</v>
      </c>
      <c r="I96" s="139">
        <v>12</v>
      </c>
      <c r="J96" s="6">
        <v>4</v>
      </c>
      <c r="K96" s="7">
        <f t="shared" si="6"/>
        <v>48</v>
      </c>
      <c r="L96" s="7">
        <f t="shared" si="7"/>
        <v>3.3600000000000003</v>
      </c>
      <c r="M96" s="7">
        <f t="shared" si="8"/>
        <v>51.36</v>
      </c>
      <c r="N96" s="7">
        <f t="shared" si="9"/>
        <v>522.16</v>
      </c>
      <c r="O96" s="66">
        <v>522.16</v>
      </c>
      <c r="P96" s="14">
        <v>0</v>
      </c>
      <c r="AE96" s="14"/>
    </row>
    <row r="97" spans="1:31" ht="24" customHeight="1" x14ac:dyDescent="0.4">
      <c r="A97" s="9">
        <v>93</v>
      </c>
      <c r="B97" s="3">
        <v>6030000093</v>
      </c>
      <c r="C97" s="3" t="s">
        <v>2920</v>
      </c>
      <c r="D97" s="4" t="s">
        <v>2921</v>
      </c>
      <c r="E97" s="103" t="s">
        <v>2922</v>
      </c>
      <c r="F97" s="27" t="s">
        <v>3491</v>
      </c>
      <c r="G97" s="1">
        <v>3732.16</v>
      </c>
      <c r="H97" s="6">
        <f t="shared" si="5"/>
        <v>-244.15999999999985</v>
      </c>
      <c r="I97" s="139">
        <v>110</v>
      </c>
      <c r="J97" s="6">
        <v>4</v>
      </c>
      <c r="K97" s="7">
        <f t="shared" si="6"/>
        <v>440</v>
      </c>
      <c r="L97" s="7">
        <f t="shared" si="7"/>
        <v>30.800000000000004</v>
      </c>
      <c r="M97" s="7">
        <f t="shared" si="8"/>
        <v>470.8</v>
      </c>
      <c r="N97" s="7">
        <f t="shared" si="9"/>
        <v>4202.96</v>
      </c>
      <c r="O97" s="66">
        <v>4202.96</v>
      </c>
      <c r="P97" s="14">
        <v>1</v>
      </c>
      <c r="AE97" s="14"/>
    </row>
    <row r="98" spans="1:31" ht="24" customHeight="1" x14ac:dyDescent="0.4">
      <c r="A98" s="9">
        <v>94</v>
      </c>
      <c r="B98" s="3">
        <v>6030000094</v>
      </c>
      <c r="C98" s="3" t="s">
        <v>2923</v>
      </c>
      <c r="D98" s="4" t="s">
        <v>2921</v>
      </c>
      <c r="E98" s="103" t="s">
        <v>2924</v>
      </c>
      <c r="F98" s="27" t="s">
        <v>3491</v>
      </c>
      <c r="G98" s="1">
        <v>1125.6400000000001</v>
      </c>
      <c r="H98" s="6">
        <f t="shared" si="5"/>
        <v>-73.639999999999873</v>
      </c>
      <c r="I98" s="139">
        <v>40</v>
      </c>
      <c r="J98" s="6">
        <v>4</v>
      </c>
      <c r="K98" s="7">
        <f t="shared" si="6"/>
        <v>160</v>
      </c>
      <c r="L98" s="7">
        <f t="shared" si="7"/>
        <v>11.200000000000001</v>
      </c>
      <c r="M98" s="7">
        <f t="shared" si="8"/>
        <v>171.2</v>
      </c>
      <c r="N98" s="7">
        <f t="shared" si="9"/>
        <v>1296.8400000000001</v>
      </c>
      <c r="O98" s="66">
        <v>1296.8399999999999</v>
      </c>
      <c r="P98" s="14">
        <v>0</v>
      </c>
      <c r="AE98" s="14"/>
    </row>
    <row r="99" spans="1:31" ht="24" customHeight="1" x14ac:dyDescent="0.4">
      <c r="A99" s="9">
        <v>95</v>
      </c>
      <c r="B99" s="3">
        <v>6030000095</v>
      </c>
      <c r="C99" s="101" t="s">
        <v>2925</v>
      </c>
      <c r="D99" s="4" t="s">
        <v>2926</v>
      </c>
      <c r="E99" s="103" t="s">
        <v>2927</v>
      </c>
      <c r="F99" s="27" t="s">
        <v>18</v>
      </c>
      <c r="G99" s="1">
        <v>0</v>
      </c>
      <c r="H99" s="6">
        <f t="shared" si="5"/>
        <v>0</v>
      </c>
      <c r="I99" s="139">
        <v>10</v>
      </c>
      <c r="J99" s="6">
        <v>4</v>
      </c>
      <c r="K99" s="7">
        <f t="shared" si="6"/>
        <v>40</v>
      </c>
      <c r="L99" s="7">
        <f t="shared" si="7"/>
        <v>2.8000000000000003</v>
      </c>
      <c r="M99" s="7">
        <f t="shared" si="8"/>
        <v>42.8</v>
      </c>
      <c r="N99" s="7">
        <f t="shared" si="9"/>
        <v>42.8</v>
      </c>
      <c r="O99" s="66">
        <v>42.8</v>
      </c>
      <c r="P99" s="14">
        <v>1</v>
      </c>
      <c r="AE99" s="14"/>
    </row>
    <row r="100" spans="1:31" ht="24" customHeight="1" x14ac:dyDescent="0.4">
      <c r="A100" s="9">
        <v>96</v>
      </c>
      <c r="B100" s="3">
        <v>6030000096</v>
      </c>
      <c r="C100" s="101" t="s">
        <v>2928</v>
      </c>
      <c r="D100" s="4" t="s">
        <v>804</v>
      </c>
      <c r="E100" s="103" t="s">
        <v>2929</v>
      </c>
      <c r="F100" s="27" t="s">
        <v>3497</v>
      </c>
      <c r="G100" s="1">
        <v>0</v>
      </c>
      <c r="H100" s="6">
        <f t="shared" si="5"/>
        <v>0</v>
      </c>
      <c r="I100" s="139">
        <v>22</v>
      </c>
      <c r="J100" s="6">
        <v>4</v>
      </c>
      <c r="K100" s="7">
        <f t="shared" si="6"/>
        <v>88</v>
      </c>
      <c r="L100" s="7">
        <f t="shared" si="7"/>
        <v>6.16</v>
      </c>
      <c r="M100" s="7">
        <f t="shared" si="8"/>
        <v>94.16</v>
      </c>
      <c r="N100" s="7">
        <f t="shared" si="9"/>
        <v>94.16</v>
      </c>
      <c r="O100" s="66">
        <v>94.16</v>
      </c>
      <c r="P100" s="14">
        <v>0</v>
      </c>
      <c r="AE100" s="14"/>
    </row>
    <row r="101" spans="1:31" ht="24" customHeight="1" x14ac:dyDescent="0.4">
      <c r="A101" s="9">
        <v>97</v>
      </c>
      <c r="B101" s="3">
        <v>6030000097</v>
      </c>
      <c r="C101" s="101" t="s">
        <v>2930</v>
      </c>
      <c r="D101" s="4" t="s">
        <v>2931</v>
      </c>
      <c r="E101" s="103" t="s">
        <v>2932</v>
      </c>
      <c r="F101" s="27" t="s">
        <v>3499</v>
      </c>
      <c r="G101" s="1">
        <v>1712</v>
      </c>
      <c r="H101" s="6">
        <f t="shared" si="5"/>
        <v>-112</v>
      </c>
      <c r="I101" s="139">
        <v>51</v>
      </c>
      <c r="J101" s="6">
        <v>4</v>
      </c>
      <c r="K101" s="7">
        <f t="shared" si="6"/>
        <v>204</v>
      </c>
      <c r="L101" s="7">
        <f t="shared" si="7"/>
        <v>14.280000000000001</v>
      </c>
      <c r="M101" s="7">
        <f t="shared" si="8"/>
        <v>218.28</v>
      </c>
      <c r="N101" s="7">
        <f t="shared" si="9"/>
        <v>1930.28</v>
      </c>
      <c r="O101" s="66">
        <v>1930.28</v>
      </c>
      <c r="P101" s="14">
        <v>1</v>
      </c>
      <c r="AE101" s="14"/>
    </row>
    <row r="102" spans="1:31" ht="24" customHeight="1" x14ac:dyDescent="0.4">
      <c r="A102" s="9">
        <v>98</v>
      </c>
      <c r="B102" s="3">
        <v>6030000098</v>
      </c>
      <c r="C102" s="101" t="s">
        <v>2933</v>
      </c>
      <c r="D102" s="4" t="s">
        <v>2934</v>
      </c>
      <c r="E102" s="103" t="s">
        <v>2935</v>
      </c>
      <c r="F102" s="27" t="s">
        <v>3499</v>
      </c>
      <c r="G102" s="1">
        <v>1450.92</v>
      </c>
      <c r="H102" s="6">
        <f t="shared" si="5"/>
        <v>-94.920000000000073</v>
      </c>
      <c r="I102" s="139">
        <v>39</v>
      </c>
      <c r="J102" s="6">
        <v>4</v>
      </c>
      <c r="K102" s="7">
        <f t="shared" si="6"/>
        <v>156</v>
      </c>
      <c r="L102" s="7">
        <f t="shared" si="7"/>
        <v>10.920000000000002</v>
      </c>
      <c r="M102" s="7">
        <f t="shared" si="8"/>
        <v>166.92</v>
      </c>
      <c r="N102" s="7">
        <f t="shared" si="9"/>
        <v>1617.8400000000001</v>
      </c>
      <c r="O102" s="66">
        <v>1617.84</v>
      </c>
      <c r="P102" s="14">
        <v>0</v>
      </c>
      <c r="AE102" s="14"/>
    </row>
    <row r="103" spans="1:31" ht="24" customHeight="1" x14ac:dyDescent="0.4">
      <c r="A103" s="9">
        <v>99</v>
      </c>
      <c r="B103" s="3">
        <v>6030000099</v>
      </c>
      <c r="C103" s="2" t="s">
        <v>2936</v>
      </c>
      <c r="D103" s="4" t="s">
        <v>804</v>
      </c>
      <c r="E103" s="103" t="s">
        <v>2937</v>
      </c>
      <c r="F103" s="27" t="s">
        <v>3499</v>
      </c>
      <c r="G103" s="1">
        <v>778.96</v>
      </c>
      <c r="H103" s="6">
        <f t="shared" si="5"/>
        <v>-50.960000000000036</v>
      </c>
      <c r="I103" s="139">
        <v>20</v>
      </c>
      <c r="J103" s="6">
        <v>4</v>
      </c>
      <c r="K103" s="7">
        <f t="shared" si="6"/>
        <v>80</v>
      </c>
      <c r="L103" s="7">
        <f t="shared" si="7"/>
        <v>5.6000000000000005</v>
      </c>
      <c r="M103" s="7">
        <f t="shared" si="8"/>
        <v>85.6</v>
      </c>
      <c r="N103" s="7">
        <f t="shared" si="9"/>
        <v>864.56000000000006</v>
      </c>
      <c r="O103" s="66">
        <v>864.56</v>
      </c>
      <c r="P103" s="14">
        <v>1</v>
      </c>
      <c r="AE103" s="14"/>
    </row>
    <row r="104" spans="1:31" ht="24" customHeight="1" x14ac:dyDescent="0.4">
      <c r="A104" s="9">
        <v>100</v>
      </c>
      <c r="B104" s="3">
        <v>6030000100</v>
      </c>
      <c r="C104" s="101" t="s">
        <v>2938</v>
      </c>
      <c r="D104" s="4" t="s">
        <v>2939</v>
      </c>
      <c r="E104" s="103" t="s">
        <v>2940</v>
      </c>
      <c r="F104" s="27" t="s">
        <v>3499</v>
      </c>
      <c r="G104" s="1">
        <v>278.2</v>
      </c>
      <c r="H104" s="6">
        <f t="shared" si="5"/>
        <v>-18.199999999999989</v>
      </c>
      <c r="I104" s="139">
        <v>3</v>
      </c>
      <c r="J104" s="6">
        <v>4</v>
      </c>
      <c r="K104" s="7">
        <f t="shared" si="6"/>
        <v>12</v>
      </c>
      <c r="L104" s="7">
        <f t="shared" si="7"/>
        <v>0.84000000000000008</v>
      </c>
      <c r="M104" s="7">
        <f t="shared" si="8"/>
        <v>12.84</v>
      </c>
      <c r="N104" s="7">
        <f t="shared" si="9"/>
        <v>291.03999999999996</v>
      </c>
      <c r="O104" s="66">
        <v>291.04000000000002</v>
      </c>
      <c r="P104" s="14">
        <v>0</v>
      </c>
      <c r="AE104" s="14"/>
    </row>
    <row r="105" spans="1:31" ht="24" customHeight="1" x14ac:dyDescent="0.4">
      <c r="A105" s="9">
        <v>101</v>
      </c>
      <c r="B105" s="3">
        <v>6030000101</v>
      </c>
      <c r="C105" s="101" t="s">
        <v>2941</v>
      </c>
      <c r="D105" s="4" t="s">
        <v>2942</v>
      </c>
      <c r="E105" s="103" t="s">
        <v>2943</v>
      </c>
      <c r="F105" s="27" t="s">
        <v>3499</v>
      </c>
      <c r="G105" s="1">
        <v>256.8</v>
      </c>
      <c r="H105" s="6">
        <f t="shared" si="5"/>
        <v>-16.800000000000011</v>
      </c>
      <c r="I105" s="139">
        <v>5</v>
      </c>
      <c r="J105" s="6">
        <v>4</v>
      </c>
      <c r="K105" s="7">
        <f t="shared" si="6"/>
        <v>20</v>
      </c>
      <c r="L105" s="7">
        <f t="shared" si="7"/>
        <v>1.4000000000000001</v>
      </c>
      <c r="M105" s="7">
        <f t="shared" si="8"/>
        <v>21.4</v>
      </c>
      <c r="N105" s="7">
        <f t="shared" si="9"/>
        <v>278.2</v>
      </c>
      <c r="O105" s="66">
        <v>278.2</v>
      </c>
      <c r="P105" s="14">
        <v>1</v>
      </c>
      <c r="AE105" s="14"/>
    </row>
    <row r="106" spans="1:31" ht="24" customHeight="1" x14ac:dyDescent="0.4">
      <c r="A106" s="9">
        <v>102</v>
      </c>
      <c r="B106" s="3">
        <v>6030000102</v>
      </c>
      <c r="C106" s="101" t="s">
        <v>2944</v>
      </c>
      <c r="D106" s="4" t="s">
        <v>2945</v>
      </c>
      <c r="E106" s="103" t="s">
        <v>2946</v>
      </c>
      <c r="F106" s="27" t="s">
        <v>3493</v>
      </c>
      <c r="G106" s="1">
        <v>449.4</v>
      </c>
      <c r="H106" s="6">
        <f t="shared" si="5"/>
        <v>-29.399999999999977</v>
      </c>
      <c r="I106" s="139">
        <v>104</v>
      </c>
      <c r="J106" s="6">
        <v>4</v>
      </c>
      <c r="K106" s="7">
        <f t="shared" si="6"/>
        <v>416</v>
      </c>
      <c r="L106" s="7">
        <f t="shared" si="7"/>
        <v>29.120000000000005</v>
      </c>
      <c r="M106" s="7">
        <f t="shared" si="8"/>
        <v>445.12</v>
      </c>
      <c r="N106" s="7">
        <f t="shared" si="9"/>
        <v>894.52</v>
      </c>
      <c r="O106" s="66">
        <v>894.52</v>
      </c>
      <c r="P106" s="14">
        <v>0</v>
      </c>
      <c r="AE106" s="14"/>
    </row>
    <row r="107" spans="1:31" ht="24" customHeight="1" x14ac:dyDescent="0.4">
      <c r="A107" s="9">
        <v>103</v>
      </c>
      <c r="B107" s="3">
        <v>6030000103</v>
      </c>
      <c r="C107" s="101" t="s">
        <v>2947</v>
      </c>
      <c r="D107" s="4" t="s">
        <v>2948</v>
      </c>
      <c r="E107" s="103" t="s">
        <v>2949</v>
      </c>
      <c r="F107" s="27" t="s">
        <v>3500</v>
      </c>
      <c r="G107" s="1">
        <v>552.12</v>
      </c>
      <c r="H107" s="6">
        <f t="shared" si="5"/>
        <v>-36.120000000000005</v>
      </c>
      <c r="I107" s="139">
        <v>33</v>
      </c>
      <c r="J107" s="6">
        <v>4</v>
      </c>
      <c r="K107" s="7">
        <f t="shared" si="6"/>
        <v>132</v>
      </c>
      <c r="L107" s="7">
        <f t="shared" si="7"/>
        <v>9.24</v>
      </c>
      <c r="M107" s="7">
        <f t="shared" si="8"/>
        <v>141.24</v>
      </c>
      <c r="N107" s="7">
        <f t="shared" si="9"/>
        <v>693.36</v>
      </c>
      <c r="O107" s="66">
        <v>693.36</v>
      </c>
      <c r="P107" s="14">
        <v>1</v>
      </c>
      <c r="AE107" s="14"/>
    </row>
    <row r="108" spans="1:31" ht="24" customHeight="1" x14ac:dyDescent="0.4">
      <c r="A108" s="9">
        <v>104</v>
      </c>
      <c r="B108" s="3">
        <v>6030000104</v>
      </c>
      <c r="C108" s="101" t="s">
        <v>2950</v>
      </c>
      <c r="D108" s="4" t="s">
        <v>2951</v>
      </c>
      <c r="E108" s="103" t="s">
        <v>2952</v>
      </c>
      <c r="F108" s="27" t="s">
        <v>3493</v>
      </c>
      <c r="G108" s="1">
        <v>184.04</v>
      </c>
      <c r="H108" s="6">
        <f t="shared" si="5"/>
        <v>-12.039999999999992</v>
      </c>
      <c r="I108" s="139">
        <v>32</v>
      </c>
      <c r="J108" s="6">
        <v>4</v>
      </c>
      <c r="K108" s="7">
        <f t="shared" si="6"/>
        <v>128</v>
      </c>
      <c r="L108" s="7">
        <f t="shared" si="7"/>
        <v>8.9600000000000009</v>
      </c>
      <c r="M108" s="7">
        <f t="shared" si="8"/>
        <v>136.96</v>
      </c>
      <c r="N108" s="7">
        <f t="shared" si="9"/>
        <v>321</v>
      </c>
      <c r="O108" s="66">
        <v>321</v>
      </c>
      <c r="P108" s="14">
        <v>0</v>
      </c>
      <c r="AE108" s="14"/>
    </row>
    <row r="109" spans="1:31" ht="24" customHeight="1" x14ac:dyDescent="0.4">
      <c r="A109" s="9">
        <v>105</v>
      </c>
      <c r="B109" s="3">
        <v>6030000105</v>
      </c>
      <c r="C109" s="101" t="s">
        <v>2953</v>
      </c>
      <c r="D109" s="4" t="s">
        <v>2954</v>
      </c>
      <c r="E109" s="103" t="s">
        <v>2955</v>
      </c>
      <c r="F109" s="27" t="s">
        <v>3497</v>
      </c>
      <c r="G109" s="1">
        <v>0</v>
      </c>
      <c r="H109" s="6">
        <f t="shared" si="5"/>
        <v>0</v>
      </c>
      <c r="I109" s="139">
        <v>32</v>
      </c>
      <c r="J109" s="6">
        <v>4</v>
      </c>
      <c r="K109" s="7">
        <f t="shared" si="6"/>
        <v>128</v>
      </c>
      <c r="L109" s="7">
        <f t="shared" si="7"/>
        <v>8.9600000000000009</v>
      </c>
      <c r="M109" s="7">
        <f t="shared" si="8"/>
        <v>136.96</v>
      </c>
      <c r="N109" s="7">
        <f t="shared" si="9"/>
        <v>136.96</v>
      </c>
      <c r="O109" s="66">
        <v>136.96</v>
      </c>
      <c r="P109" s="14">
        <v>1</v>
      </c>
      <c r="AE109" s="14"/>
    </row>
    <row r="110" spans="1:31" ht="24" customHeight="1" x14ac:dyDescent="0.4">
      <c r="A110" s="9">
        <v>106</v>
      </c>
      <c r="B110" s="3">
        <v>6030000106</v>
      </c>
      <c r="C110" s="101" t="s">
        <v>2956</v>
      </c>
      <c r="D110" s="4" t="s">
        <v>2957</v>
      </c>
      <c r="E110" s="103" t="s">
        <v>2958</v>
      </c>
      <c r="F110" s="27" t="s">
        <v>3491</v>
      </c>
      <c r="G110" s="1">
        <v>1087.1199999999999</v>
      </c>
      <c r="H110" s="6">
        <f t="shared" si="5"/>
        <v>-71.12</v>
      </c>
      <c r="I110" s="139">
        <v>47</v>
      </c>
      <c r="J110" s="6">
        <v>4</v>
      </c>
      <c r="K110" s="7">
        <f t="shared" si="6"/>
        <v>188</v>
      </c>
      <c r="L110" s="7">
        <f t="shared" si="7"/>
        <v>13.160000000000002</v>
      </c>
      <c r="M110" s="7">
        <f t="shared" si="8"/>
        <v>201.16</v>
      </c>
      <c r="N110" s="7">
        <f t="shared" si="9"/>
        <v>1288.28</v>
      </c>
      <c r="O110" s="66">
        <v>1288.28</v>
      </c>
      <c r="P110" s="14">
        <v>0</v>
      </c>
      <c r="AE110" s="14"/>
    </row>
    <row r="111" spans="1:31" ht="24" customHeight="1" x14ac:dyDescent="0.4">
      <c r="A111" s="9">
        <v>107</v>
      </c>
      <c r="B111" s="3">
        <v>6030000107</v>
      </c>
      <c r="C111" s="101" t="s">
        <v>2959</v>
      </c>
      <c r="D111" s="4" t="s">
        <v>2957</v>
      </c>
      <c r="E111" s="103" t="s">
        <v>2960</v>
      </c>
      <c r="F111" s="27" t="s">
        <v>3491</v>
      </c>
      <c r="G111" s="1">
        <v>3055.92</v>
      </c>
      <c r="H111" s="6">
        <f t="shared" si="5"/>
        <v>-199.92000000000007</v>
      </c>
      <c r="I111" s="139">
        <v>80</v>
      </c>
      <c r="J111" s="6">
        <v>4</v>
      </c>
      <c r="K111" s="7">
        <f t="shared" si="6"/>
        <v>320</v>
      </c>
      <c r="L111" s="7">
        <f t="shared" si="7"/>
        <v>22.400000000000002</v>
      </c>
      <c r="M111" s="7">
        <f t="shared" si="8"/>
        <v>342.4</v>
      </c>
      <c r="N111" s="7">
        <f t="shared" si="9"/>
        <v>3398.32</v>
      </c>
      <c r="O111" s="66">
        <v>3398.32</v>
      </c>
      <c r="P111" s="14">
        <v>1</v>
      </c>
      <c r="AE111" s="14"/>
    </row>
    <row r="112" spans="1:31" ht="24" customHeight="1" x14ac:dyDescent="0.4">
      <c r="A112" s="9">
        <v>108</v>
      </c>
      <c r="B112" s="3">
        <v>6030000108</v>
      </c>
      <c r="C112" s="101" t="s">
        <v>2961</v>
      </c>
      <c r="D112" s="4" t="s">
        <v>2076</v>
      </c>
      <c r="E112" s="103" t="s">
        <v>2962</v>
      </c>
      <c r="F112" s="27" t="s">
        <v>3491</v>
      </c>
      <c r="G112" s="1">
        <v>817.48</v>
      </c>
      <c r="H112" s="6">
        <f t="shared" si="5"/>
        <v>-53.480000000000018</v>
      </c>
      <c r="I112" s="139">
        <v>20</v>
      </c>
      <c r="J112" s="6">
        <v>4</v>
      </c>
      <c r="K112" s="7">
        <f t="shared" si="6"/>
        <v>80</v>
      </c>
      <c r="L112" s="7">
        <f t="shared" si="7"/>
        <v>5.6000000000000005</v>
      </c>
      <c r="M112" s="7">
        <f t="shared" si="8"/>
        <v>85.6</v>
      </c>
      <c r="N112" s="7">
        <f t="shared" si="9"/>
        <v>903.08</v>
      </c>
      <c r="O112" s="66">
        <v>903.08</v>
      </c>
      <c r="P112" s="14">
        <v>0</v>
      </c>
      <c r="AE112" s="14"/>
    </row>
    <row r="113" spans="1:31" ht="24" customHeight="1" x14ac:dyDescent="0.4">
      <c r="A113" s="9">
        <v>109</v>
      </c>
      <c r="B113" s="3">
        <v>6030000109</v>
      </c>
      <c r="C113" s="2" t="s">
        <v>2963</v>
      </c>
      <c r="D113" s="4" t="s">
        <v>2964</v>
      </c>
      <c r="E113" s="103" t="s">
        <v>2965</v>
      </c>
      <c r="F113" s="27" t="s">
        <v>3491</v>
      </c>
      <c r="G113" s="1">
        <v>2174.2399999999998</v>
      </c>
      <c r="H113" s="6">
        <f t="shared" si="5"/>
        <v>-142.24</v>
      </c>
      <c r="I113" s="139">
        <v>64</v>
      </c>
      <c r="J113" s="6">
        <v>4</v>
      </c>
      <c r="K113" s="7">
        <f t="shared" si="6"/>
        <v>256</v>
      </c>
      <c r="L113" s="7">
        <f t="shared" si="7"/>
        <v>17.920000000000002</v>
      </c>
      <c r="M113" s="7">
        <f t="shared" si="8"/>
        <v>273.92</v>
      </c>
      <c r="N113" s="7">
        <f t="shared" si="9"/>
        <v>2448.16</v>
      </c>
      <c r="O113" s="66">
        <v>2448.16</v>
      </c>
      <c r="P113" s="14">
        <v>1</v>
      </c>
      <c r="AE113" s="14"/>
    </row>
    <row r="114" spans="1:31" ht="24" customHeight="1" x14ac:dyDescent="0.4">
      <c r="A114" s="9">
        <v>110</v>
      </c>
      <c r="B114" s="3">
        <v>6030000110</v>
      </c>
      <c r="C114" s="101" t="s">
        <v>2966</v>
      </c>
      <c r="D114" s="4" t="s">
        <v>2967</v>
      </c>
      <c r="E114" s="103" t="s">
        <v>2968</v>
      </c>
      <c r="F114" s="27" t="s">
        <v>3491</v>
      </c>
      <c r="G114" s="1">
        <v>102.72</v>
      </c>
      <c r="H114" s="6">
        <f t="shared" si="5"/>
        <v>-6.7199999999999989</v>
      </c>
      <c r="I114" s="139">
        <v>5</v>
      </c>
      <c r="J114" s="6">
        <v>4</v>
      </c>
      <c r="K114" s="7">
        <f t="shared" si="6"/>
        <v>20</v>
      </c>
      <c r="L114" s="7">
        <f t="shared" si="7"/>
        <v>1.4000000000000001</v>
      </c>
      <c r="M114" s="7">
        <f t="shared" si="8"/>
        <v>21.4</v>
      </c>
      <c r="N114" s="7">
        <f t="shared" si="9"/>
        <v>124.12</v>
      </c>
      <c r="O114" s="66">
        <v>124.12</v>
      </c>
      <c r="P114" s="14">
        <v>0</v>
      </c>
      <c r="AE114" s="14"/>
    </row>
    <row r="115" spans="1:31" ht="24" customHeight="1" x14ac:dyDescent="0.4">
      <c r="A115" s="9">
        <v>111</v>
      </c>
      <c r="B115" s="3">
        <v>6030000111</v>
      </c>
      <c r="C115" s="101" t="s">
        <v>2969</v>
      </c>
      <c r="D115" s="4" t="s">
        <v>2970</v>
      </c>
      <c r="E115" s="103" t="s">
        <v>2971</v>
      </c>
      <c r="F115" s="27" t="s">
        <v>3491</v>
      </c>
      <c r="G115" s="1">
        <v>192.6</v>
      </c>
      <c r="H115" s="6">
        <f t="shared" si="5"/>
        <v>-12.599999999999994</v>
      </c>
      <c r="I115" s="139">
        <v>4</v>
      </c>
      <c r="J115" s="6">
        <v>4</v>
      </c>
      <c r="K115" s="7">
        <f t="shared" si="6"/>
        <v>16</v>
      </c>
      <c r="L115" s="7">
        <f t="shared" si="7"/>
        <v>1.1200000000000001</v>
      </c>
      <c r="M115" s="7">
        <f t="shared" si="8"/>
        <v>17.12</v>
      </c>
      <c r="N115" s="7">
        <f t="shared" si="9"/>
        <v>209.72</v>
      </c>
      <c r="O115" s="66">
        <v>209.72</v>
      </c>
      <c r="P115" s="14">
        <v>1</v>
      </c>
      <c r="AE115" s="14"/>
    </row>
    <row r="116" spans="1:31" ht="24" customHeight="1" x14ac:dyDescent="0.4">
      <c r="A116" s="9">
        <v>112</v>
      </c>
      <c r="B116" s="3">
        <v>6030000112</v>
      </c>
      <c r="C116" s="101" t="s">
        <v>2972</v>
      </c>
      <c r="D116" s="4" t="s">
        <v>2973</v>
      </c>
      <c r="E116" s="103" t="s">
        <v>2974</v>
      </c>
      <c r="F116" s="27" t="s">
        <v>3491</v>
      </c>
      <c r="G116" s="1">
        <v>834.6</v>
      </c>
      <c r="H116" s="6">
        <f t="shared" si="5"/>
        <v>-54.600000000000023</v>
      </c>
      <c r="I116" s="139">
        <v>20</v>
      </c>
      <c r="J116" s="6">
        <v>4</v>
      </c>
      <c r="K116" s="7">
        <f t="shared" si="6"/>
        <v>80</v>
      </c>
      <c r="L116" s="7">
        <f t="shared" si="7"/>
        <v>5.6000000000000005</v>
      </c>
      <c r="M116" s="7">
        <f t="shared" si="8"/>
        <v>85.6</v>
      </c>
      <c r="N116" s="7">
        <f t="shared" si="9"/>
        <v>920.2</v>
      </c>
      <c r="O116" s="66">
        <v>920.2</v>
      </c>
      <c r="P116" s="14">
        <v>0</v>
      </c>
      <c r="AE116" s="14"/>
    </row>
    <row r="117" spans="1:31" ht="24" customHeight="1" x14ac:dyDescent="0.4">
      <c r="A117" s="9">
        <v>113</v>
      </c>
      <c r="B117" s="3">
        <v>6030000113</v>
      </c>
      <c r="C117" s="101" t="s">
        <v>2975</v>
      </c>
      <c r="D117" s="4" t="s">
        <v>1184</v>
      </c>
      <c r="E117" s="103" t="s">
        <v>2976</v>
      </c>
      <c r="F117" s="27" t="s">
        <v>3491</v>
      </c>
      <c r="G117" s="1">
        <v>6030.52</v>
      </c>
      <c r="H117" s="6">
        <f t="shared" si="5"/>
        <v>-394.52000000000044</v>
      </c>
      <c r="I117" s="139">
        <v>149</v>
      </c>
      <c r="J117" s="6">
        <v>4</v>
      </c>
      <c r="K117" s="7">
        <f t="shared" si="6"/>
        <v>596</v>
      </c>
      <c r="L117" s="7">
        <f t="shared" si="7"/>
        <v>41.720000000000006</v>
      </c>
      <c r="M117" s="7">
        <f t="shared" si="8"/>
        <v>637.72</v>
      </c>
      <c r="N117" s="7">
        <f t="shared" si="9"/>
        <v>6668.2400000000007</v>
      </c>
      <c r="O117" s="66">
        <v>6668.24</v>
      </c>
      <c r="P117" s="14">
        <v>1</v>
      </c>
      <c r="AE117" s="14"/>
    </row>
    <row r="118" spans="1:31" ht="24" customHeight="1" x14ac:dyDescent="0.4">
      <c r="A118" s="9">
        <v>114</v>
      </c>
      <c r="B118" s="3">
        <v>6030000114</v>
      </c>
      <c r="C118" s="2" t="s">
        <v>2977</v>
      </c>
      <c r="D118" s="4" t="s">
        <v>2978</v>
      </c>
      <c r="E118" s="103" t="s">
        <v>2979</v>
      </c>
      <c r="F118" s="27" t="s">
        <v>3493</v>
      </c>
      <c r="G118" s="1">
        <v>2542.3200000000002</v>
      </c>
      <c r="H118" s="6">
        <f t="shared" si="5"/>
        <v>-166.31999999999971</v>
      </c>
      <c r="I118" s="139">
        <v>428</v>
      </c>
      <c r="J118" s="6">
        <v>4</v>
      </c>
      <c r="K118" s="7">
        <f t="shared" si="6"/>
        <v>1712</v>
      </c>
      <c r="L118" s="7">
        <f t="shared" si="7"/>
        <v>119.84000000000002</v>
      </c>
      <c r="M118" s="7">
        <f t="shared" si="8"/>
        <v>1831.84</v>
      </c>
      <c r="N118" s="7">
        <f t="shared" si="9"/>
        <v>4374.16</v>
      </c>
      <c r="O118" s="66">
        <v>4374.16</v>
      </c>
      <c r="P118" s="14">
        <v>0</v>
      </c>
      <c r="AE118" s="14"/>
    </row>
    <row r="119" spans="1:31" ht="24" customHeight="1" x14ac:dyDescent="0.4">
      <c r="A119" s="9">
        <v>115</v>
      </c>
      <c r="B119" s="3">
        <v>6030000115</v>
      </c>
      <c r="C119" s="101" t="s">
        <v>2980</v>
      </c>
      <c r="D119" s="4" t="s">
        <v>1877</v>
      </c>
      <c r="E119" s="103" t="s">
        <v>2981</v>
      </c>
      <c r="F119" s="27" t="s">
        <v>3491</v>
      </c>
      <c r="G119" s="1">
        <v>2362.56</v>
      </c>
      <c r="H119" s="6">
        <f t="shared" si="5"/>
        <v>-154.55999999999995</v>
      </c>
      <c r="I119" s="139">
        <v>70</v>
      </c>
      <c r="J119" s="6">
        <v>4</v>
      </c>
      <c r="K119" s="7">
        <f t="shared" si="6"/>
        <v>280</v>
      </c>
      <c r="L119" s="7">
        <f t="shared" si="7"/>
        <v>19.600000000000001</v>
      </c>
      <c r="M119" s="7">
        <f t="shared" si="8"/>
        <v>299.60000000000002</v>
      </c>
      <c r="N119" s="7">
        <f t="shared" si="9"/>
        <v>2662.16</v>
      </c>
      <c r="O119" s="66">
        <v>2662.16</v>
      </c>
      <c r="P119" s="14">
        <v>1</v>
      </c>
      <c r="AE119" s="14"/>
    </row>
    <row r="120" spans="1:31" ht="24" customHeight="1" x14ac:dyDescent="0.4">
      <c r="A120" s="9">
        <v>116</v>
      </c>
      <c r="B120" s="3">
        <v>6030000116</v>
      </c>
      <c r="C120" s="101" t="s">
        <v>2982</v>
      </c>
      <c r="D120" s="4" t="s">
        <v>1889</v>
      </c>
      <c r="E120" s="103" t="s">
        <v>2983</v>
      </c>
      <c r="F120" s="27" t="s">
        <v>3497</v>
      </c>
      <c r="G120" s="1">
        <v>0</v>
      </c>
      <c r="H120" s="6">
        <f t="shared" si="5"/>
        <v>0</v>
      </c>
      <c r="I120" s="139">
        <v>6</v>
      </c>
      <c r="J120" s="6">
        <v>4</v>
      </c>
      <c r="K120" s="7">
        <f t="shared" si="6"/>
        <v>24</v>
      </c>
      <c r="L120" s="7">
        <f t="shared" si="7"/>
        <v>1.6800000000000002</v>
      </c>
      <c r="M120" s="7">
        <f t="shared" si="8"/>
        <v>25.68</v>
      </c>
      <c r="N120" s="7">
        <f t="shared" si="9"/>
        <v>25.68</v>
      </c>
      <c r="O120" s="66">
        <v>25.68</v>
      </c>
      <c r="P120" s="14">
        <v>0</v>
      </c>
      <c r="AE120" s="14"/>
    </row>
    <row r="121" spans="1:31" ht="24" customHeight="1" x14ac:dyDescent="0.4">
      <c r="A121" s="9">
        <v>117</v>
      </c>
      <c r="B121" s="3">
        <v>6030000117</v>
      </c>
      <c r="C121" s="101" t="s">
        <v>2984</v>
      </c>
      <c r="D121" s="4" t="s">
        <v>1889</v>
      </c>
      <c r="E121" s="103" t="s">
        <v>2985</v>
      </c>
      <c r="F121" s="27" t="s">
        <v>3491</v>
      </c>
      <c r="G121" s="1">
        <v>770.4</v>
      </c>
      <c r="H121" s="6">
        <f t="shared" si="5"/>
        <v>-50.399999999999977</v>
      </c>
      <c r="I121" s="139">
        <v>22</v>
      </c>
      <c r="J121" s="6">
        <v>4</v>
      </c>
      <c r="K121" s="7">
        <f t="shared" si="6"/>
        <v>88</v>
      </c>
      <c r="L121" s="7">
        <f t="shared" si="7"/>
        <v>6.16</v>
      </c>
      <c r="M121" s="7">
        <f t="shared" si="8"/>
        <v>94.16</v>
      </c>
      <c r="N121" s="7">
        <f t="shared" si="9"/>
        <v>864.56</v>
      </c>
      <c r="O121" s="66">
        <v>864.56</v>
      </c>
      <c r="P121" s="14">
        <v>1</v>
      </c>
      <c r="AE121" s="14"/>
    </row>
    <row r="122" spans="1:31" ht="24" customHeight="1" x14ac:dyDescent="0.4">
      <c r="A122" s="9">
        <v>118</v>
      </c>
      <c r="B122" s="3">
        <v>6030000118</v>
      </c>
      <c r="C122" s="101" t="s">
        <v>2986</v>
      </c>
      <c r="D122" s="4" t="s">
        <v>2987</v>
      </c>
      <c r="E122" s="103" t="s">
        <v>2988</v>
      </c>
      <c r="F122" s="27" t="s">
        <v>3491</v>
      </c>
      <c r="G122" s="1">
        <v>1099.96</v>
      </c>
      <c r="H122" s="6">
        <f t="shared" si="5"/>
        <v>-71.960000000000036</v>
      </c>
      <c r="I122" s="139">
        <v>36</v>
      </c>
      <c r="J122" s="6">
        <v>4</v>
      </c>
      <c r="K122" s="7">
        <f t="shared" si="6"/>
        <v>144</v>
      </c>
      <c r="L122" s="7">
        <f t="shared" si="7"/>
        <v>10.080000000000002</v>
      </c>
      <c r="M122" s="7">
        <f t="shared" si="8"/>
        <v>154.08000000000001</v>
      </c>
      <c r="N122" s="7">
        <f t="shared" si="9"/>
        <v>1254.04</v>
      </c>
      <c r="O122" s="66">
        <v>1254.04</v>
      </c>
      <c r="P122" s="14">
        <v>0</v>
      </c>
      <c r="AE122" s="14"/>
    </row>
    <row r="123" spans="1:31" ht="24" customHeight="1" x14ac:dyDescent="0.4">
      <c r="A123" s="9">
        <v>119</v>
      </c>
      <c r="B123" s="3">
        <v>6030000119</v>
      </c>
      <c r="C123" s="101" t="s">
        <v>2989</v>
      </c>
      <c r="D123" s="4" t="s">
        <v>2990</v>
      </c>
      <c r="E123" s="103" t="s">
        <v>2991</v>
      </c>
      <c r="F123" s="27" t="s">
        <v>3491</v>
      </c>
      <c r="G123" s="1">
        <v>749</v>
      </c>
      <c r="H123" s="6">
        <f t="shared" si="5"/>
        <v>-49</v>
      </c>
      <c r="I123" s="139">
        <v>50</v>
      </c>
      <c r="J123" s="6">
        <v>4</v>
      </c>
      <c r="K123" s="7">
        <f t="shared" si="6"/>
        <v>200</v>
      </c>
      <c r="L123" s="7">
        <f t="shared" si="7"/>
        <v>14.000000000000002</v>
      </c>
      <c r="M123" s="7">
        <f t="shared" si="8"/>
        <v>214</v>
      </c>
      <c r="N123" s="7">
        <f t="shared" si="9"/>
        <v>963</v>
      </c>
      <c r="O123" s="66">
        <v>963</v>
      </c>
      <c r="P123" s="14">
        <v>1</v>
      </c>
      <c r="AE123" s="14"/>
    </row>
    <row r="124" spans="1:31" ht="24" customHeight="1" x14ac:dyDescent="0.4">
      <c r="A124" s="9">
        <v>120</v>
      </c>
      <c r="B124" s="3">
        <v>6030000120</v>
      </c>
      <c r="C124" s="101" t="s">
        <v>2992</v>
      </c>
      <c r="D124" s="4" t="s">
        <v>2993</v>
      </c>
      <c r="E124" s="103" t="s">
        <v>2994</v>
      </c>
      <c r="F124" s="27" t="s">
        <v>3497</v>
      </c>
      <c r="G124" s="1">
        <v>0</v>
      </c>
      <c r="H124" s="6">
        <f t="shared" si="5"/>
        <v>0</v>
      </c>
      <c r="I124" s="139">
        <v>571</v>
      </c>
      <c r="J124" s="6">
        <v>4</v>
      </c>
      <c r="K124" s="7">
        <f t="shared" si="6"/>
        <v>2284</v>
      </c>
      <c r="L124" s="7">
        <f t="shared" si="7"/>
        <v>159.88000000000002</v>
      </c>
      <c r="M124" s="7">
        <f t="shared" si="8"/>
        <v>2443.88</v>
      </c>
      <c r="N124" s="7">
        <f t="shared" si="9"/>
        <v>2443.88</v>
      </c>
      <c r="O124" s="66">
        <v>2443.88</v>
      </c>
      <c r="P124" s="14">
        <v>0</v>
      </c>
      <c r="AE124" s="14"/>
    </row>
    <row r="125" spans="1:31" ht="24" customHeight="1" x14ac:dyDescent="0.4">
      <c r="A125" s="9">
        <v>121</v>
      </c>
      <c r="B125" s="3">
        <v>6030000121</v>
      </c>
      <c r="C125" s="101" t="s">
        <v>2995</v>
      </c>
      <c r="D125" s="4" t="s">
        <v>2996</v>
      </c>
      <c r="E125" s="103" t="s">
        <v>2997</v>
      </c>
      <c r="F125" s="27" t="s">
        <v>3491</v>
      </c>
      <c r="G125" s="1">
        <v>11436.16</v>
      </c>
      <c r="H125" s="6">
        <f t="shared" si="5"/>
        <v>-748.15999999999985</v>
      </c>
      <c r="I125" s="139">
        <v>271</v>
      </c>
      <c r="J125" s="6">
        <v>4</v>
      </c>
      <c r="K125" s="7">
        <f t="shared" si="6"/>
        <v>1084</v>
      </c>
      <c r="L125" s="7">
        <f t="shared" si="7"/>
        <v>75.88000000000001</v>
      </c>
      <c r="M125" s="7">
        <f t="shared" si="8"/>
        <v>1159.8800000000001</v>
      </c>
      <c r="N125" s="7">
        <f t="shared" si="9"/>
        <v>12596.04</v>
      </c>
      <c r="O125" s="66">
        <v>12596.04</v>
      </c>
      <c r="P125" s="14">
        <v>1</v>
      </c>
      <c r="AE125" s="14"/>
    </row>
    <row r="126" spans="1:31" ht="24" customHeight="1" x14ac:dyDescent="0.4">
      <c r="A126" s="9">
        <v>122</v>
      </c>
      <c r="B126" s="3">
        <v>6030000122</v>
      </c>
      <c r="C126" s="101" t="s">
        <v>2998</v>
      </c>
      <c r="D126" s="4" t="s">
        <v>2999</v>
      </c>
      <c r="E126" s="103" t="s">
        <v>3000</v>
      </c>
      <c r="F126" s="27" t="s">
        <v>18</v>
      </c>
      <c r="G126" s="1">
        <v>0</v>
      </c>
      <c r="H126" s="6">
        <f t="shared" si="5"/>
        <v>0</v>
      </c>
      <c r="I126" s="139">
        <v>107</v>
      </c>
      <c r="J126" s="6">
        <v>4</v>
      </c>
      <c r="K126" s="7">
        <f t="shared" si="6"/>
        <v>428</v>
      </c>
      <c r="L126" s="7">
        <f t="shared" si="7"/>
        <v>29.960000000000004</v>
      </c>
      <c r="M126" s="7">
        <f t="shared" si="8"/>
        <v>457.96</v>
      </c>
      <c r="N126" s="7">
        <f t="shared" si="9"/>
        <v>457.96</v>
      </c>
      <c r="O126" s="66">
        <v>457.96</v>
      </c>
      <c r="P126" s="14">
        <v>0</v>
      </c>
      <c r="AE126" s="14"/>
    </row>
    <row r="127" spans="1:31" ht="24" customHeight="1" x14ac:dyDescent="0.4">
      <c r="A127" s="9">
        <v>123</v>
      </c>
      <c r="B127" s="3">
        <v>6030000123</v>
      </c>
      <c r="C127" s="2" t="s">
        <v>3001</v>
      </c>
      <c r="D127" s="4" t="s">
        <v>3002</v>
      </c>
      <c r="E127" s="103" t="s">
        <v>3003</v>
      </c>
      <c r="F127" s="27" t="s">
        <v>3493</v>
      </c>
      <c r="G127" s="1">
        <v>29.96</v>
      </c>
      <c r="H127" s="6">
        <f t="shared" si="5"/>
        <v>-1.9600000000000009</v>
      </c>
      <c r="I127" s="139">
        <v>14</v>
      </c>
      <c r="J127" s="6">
        <v>4</v>
      </c>
      <c r="K127" s="7">
        <f t="shared" si="6"/>
        <v>56</v>
      </c>
      <c r="L127" s="7">
        <f t="shared" si="7"/>
        <v>3.9200000000000004</v>
      </c>
      <c r="M127" s="7">
        <f t="shared" si="8"/>
        <v>59.92</v>
      </c>
      <c r="N127" s="7">
        <f t="shared" si="9"/>
        <v>89.88</v>
      </c>
      <c r="O127" s="66">
        <v>89.88</v>
      </c>
      <c r="P127" s="14">
        <v>1</v>
      </c>
      <c r="AE127" s="14"/>
    </row>
    <row r="128" spans="1:31" ht="24" customHeight="1" x14ac:dyDescent="0.4">
      <c r="A128" s="9">
        <v>124</v>
      </c>
      <c r="B128" s="3">
        <v>6030000124</v>
      </c>
      <c r="C128" s="101" t="s">
        <v>3004</v>
      </c>
      <c r="D128" s="4" t="s">
        <v>833</v>
      </c>
      <c r="E128" s="103" t="s">
        <v>3005</v>
      </c>
      <c r="F128" s="27" t="s">
        <v>3497</v>
      </c>
      <c r="G128" s="1">
        <v>0</v>
      </c>
      <c r="H128" s="6">
        <f t="shared" si="5"/>
        <v>0</v>
      </c>
      <c r="I128" s="139">
        <v>36</v>
      </c>
      <c r="J128" s="6">
        <v>4</v>
      </c>
      <c r="K128" s="7">
        <f t="shared" si="6"/>
        <v>144</v>
      </c>
      <c r="L128" s="7">
        <f t="shared" si="7"/>
        <v>10.080000000000002</v>
      </c>
      <c r="M128" s="7">
        <f t="shared" si="8"/>
        <v>154.08000000000001</v>
      </c>
      <c r="N128" s="7">
        <f t="shared" si="9"/>
        <v>154.08000000000001</v>
      </c>
      <c r="O128" s="66">
        <v>154.08000000000001</v>
      </c>
      <c r="P128" s="14">
        <v>0</v>
      </c>
      <c r="AE128" s="14"/>
    </row>
    <row r="129" spans="1:31" ht="24" customHeight="1" x14ac:dyDescent="0.4">
      <c r="A129" s="9">
        <v>125</v>
      </c>
      <c r="B129" s="3">
        <v>6030000125</v>
      </c>
      <c r="C129" s="101" t="s">
        <v>3006</v>
      </c>
      <c r="D129" s="4" t="s">
        <v>3007</v>
      </c>
      <c r="E129" s="103" t="s">
        <v>3008</v>
      </c>
      <c r="F129" s="27" t="s">
        <v>3495</v>
      </c>
      <c r="G129" s="1">
        <v>2923.24</v>
      </c>
      <c r="H129" s="6">
        <f t="shared" si="5"/>
        <v>-191.23999999999978</v>
      </c>
      <c r="I129" s="139">
        <v>260</v>
      </c>
      <c r="J129" s="6">
        <v>4</v>
      </c>
      <c r="K129" s="7">
        <f t="shared" si="6"/>
        <v>1040</v>
      </c>
      <c r="L129" s="7">
        <f t="shared" si="7"/>
        <v>72.800000000000011</v>
      </c>
      <c r="M129" s="7">
        <f t="shared" si="8"/>
        <v>1112.8</v>
      </c>
      <c r="N129" s="7">
        <f t="shared" si="9"/>
        <v>4036.04</v>
      </c>
      <c r="O129" s="66">
        <v>4036.04</v>
      </c>
      <c r="P129" s="14">
        <v>1</v>
      </c>
      <c r="AE129" s="14"/>
    </row>
    <row r="130" spans="1:31" ht="24" customHeight="1" x14ac:dyDescent="0.4">
      <c r="A130" s="9">
        <v>126</v>
      </c>
      <c r="B130" s="3">
        <v>6030000126</v>
      </c>
      <c r="C130" s="101" t="s">
        <v>3009</v>
      </c>
      <c r="D130" s="4" t="s">
        <v>1787</v>
      </c>
      <c r="E130" s="103" t="s">
        <v>3010</v>
      </c>
      <c r="F130" s="27" t="s">
        <v>3493</v>
      </c>
      <c r="G130" s="1">
        <v>145.52000000000001</v>
      </c>
      <c r="H130" s="6">
        <f t="shared" si="5"/>
        <v>-9.5199999999999818</v>
      </c>
      <c r="I130" s="139">
        <v>40</v>
      </c>
      <c r="J130" s="6">
        <v>4</v>
      </c>
      <c r="K130" s="7">
        <f t="shared" si="6"/>
        <v>160</v>
      </c>
      <c r="L130" s="7">
        <f t="shared" si="7"/>
        <v>11.200000000000001</v>
      </c>
      <c r="M130" s="7">
        <f t="shared" si="8"/>
        <v>171.2</v>
      </c>
      <c r="N130" s="7">
        <f t="shared" si="9"/>
        <v>316.72000000000003</v>
      </c>
      <c r="O130" s="66">
        <v>316.72000000000003</v>
      </c>
      <c r="P130" s="14">
        <v>0</v>
      </c>
      <c r="AE130" s="14"/>
    </row>
    <row r="131" spans="1:31" ht="24" customHeight="1" x14ac:dyDescent="0.4">
      <c r="A131" s="9">
        <v>127</v>
      </c>
      <c r="B131" s="3">
        <v>6030000127</v>
      </c>
      <c r="C131" s="101" t="s">
        <v>3011</v>
      </c>
      <c r="D131" s="4" t="s">
        <v>1805</v>
      </c>
      <c r="E131" s="103" t="s">
        <v>3012</v>
      </c>
      <c r="F131" s="27" t="s">
        <v>3501</v>
      </c>
      <c r="G131" s="1">
        <v>77.040000000000006</v>
      </c>
      <c r="H131" s="6">
        <f t="shared" si="5"/>
        <v>-5.039999999999992</v>
      </c>
      <c r="I131" s="139">
        <v>16</v>
      </c>
      <c r="J131" s="6">
        <v>4</v>
      </c>
      <c r="K131" s="7">
        <f t="shared" si="6"/>
        <v>64</v>
      </c>
      <c r="L131" s="7">
        <f t="shared" si="7"/>
        <v>4.4800000000000004</v>
      </c>
      <c r="M131" s="7">
        <f t="shared" si="8"/>
        <v>68.48</v>
      </c>
      <c r="N131" s="7">
        <f t="shared" si="9"/>
        <v>145.52000000000001</v>
      </c>
      <c r="O131" s="66">
        <v>145.52000000000001</v>
      </c>
      <c r="P131" s="14">
        <v>1</v>
      </c>
      <c r="AE131" s="14"/>
    </row>
    <row r="132" spans="1:31" ht="24" customHeight="1" x14ac:dyDescent="0.4">
      <c r="A132" s="9">
        <v>128</v>
      </c>
      <c r="B132" s="3">
        <v>6030000128</v>
      </c>
      <c r="C132" s="101" t="s">
        <v>3013</v>
      </c>
      <c r="D132" s="4" t="s">
        <v>3014</v>
      </c>
      <c r="E132" s="103" t="s">
        <v>3015</v>
      </c>
      <c r="F132" s="27" t="s">
        <v>3497</v>
      </c>
      <c r="G132" s="1">
        <v>0</v>
      </c>
      <c r="H132" s="6">
        <f t="shared" si="5"/>
        <v>0</v>
      </c>
      <c r="I132" s="139">
        <v>109</v>
      </c>
      <c r="J132" s="6">
        <v>4</v>
      </c>
      <c r="K132" s="7">
        <f t="shared" si="6"/>
        <v>436</v>
      </c>
      <c r="L132" s="7">
        <f t="shared" si="7"/>
        <v>30.520000000000003</v>
      </c>
      <c r="M132" s="7">
        <f t="shared" si="8"/>
        <v>466.52</v>
      </c>
      <c r="N132" s="7">
        <f t="shared" si="9"/>
        <v>466.52</v>
      </c>
      <c r="O132" s="66">
        <v>466.52</v>
      </c>
      <c r="P132" s="14">
        <v>0</v>
      </c>
      <c r="AE132" s="14"/>
    </row>
    <row r="133" spans="1:31" ht="24" customHeight="1" x14ac:dyDescent="0.4">
      <c r="A133" s="9">
        <v>129</v>
      </c>
      <c r="B133" s="3">
        <v>6030000129</v>
      </c>
      <c r="C133" s="101" t="s">
        <v>3016</v>
      </c>
      <c r="D133" s="4" t="s">
        <v>1796</v>
      </c>
      <c r="E133" s="103" t="s">
        <v>3017</v>
      </c>
      <c r="F133" s="27" t="s">
        <v>3491</v>
      </c>
      <c r="G133" s="1">
        <v>2807.68</v>
      </c>
      <c r="H133" s="6">
        <f t="shared" si="5"/>
        <v>-183.67999999999984</v>
      </c>
      <c r="I133" s="139">
        <v>105</v>
      </c>
      <c r="J133" s="6">
        <v>4</v>
      </c>
      <c r="K133" s="7">
        <f t="shared" si="6"/>
        <v>420</v>
      </c>
      <c r="L133" s="7">
        <f t="shared" si="7"/>
        <v>29.400000000000002</v>
      </c>
      <c r="M133" s="7">
        <f t="shared" si="8"/>
        <v>449.4</v>
      </c>
      <c r="N133" s="7">
        <f t="shared" si="9"/>
        <v>3257.08</v>
      </c>
      <c r="O133" s="66">
        <v>3257.08</v>
      </c>
      <c r="P133" s="14">
        <v>1</v>
      </c>
      <c r="AE133" s="14"/>
    </row>
    <row r="134" spans="1:31" ht="24" customHeight="1" x14ac:dyDescent="0.4">
      <c r="A134" s="9">
        <v>130</v>
      </c>
      <c r="B134" s="3">
        <v>6030000130</v>
      </c>
      <c r="C134" s="101" t="s">
        <v>3018</v>
      </c>
      <c r="D134" s="4" t="s">
        <v>3019</v>
      </c>
      <c r="E134" s="103" t="s">
        <v>3502</v>
      </c>
      <c r="F134" s="27" t="s">
        <v>18</v>
      </c>
      <c r="G134" s="1">
        <v>0</v>
      </c>
      <c r="H134" s="6">
        <f t="shared" ref="H134:H197" si="10">G134*100/107-G134</f>
        <v>0</v>
      </c>
      <c r="I134" s="139">
        <v>280</v>
      </c>
      <c r="J134" s="6">
        <v>4</v>
      </c>
      <c r="K134" s="7">
        <f t="shared" ref="K134:K197" si="11">I134*J134</f>
        <v>1120</v>
      </c>
      <c r="L134" s="7">
        <f t="shared" ref="L134:L197" si="12">K134*7%</f>
        <v>78.400000000000006</v>
      </c>
      <c r="M134" s="7">
        <f t="shared" ref="M134:M197" si="13">ROUNDUP(K134+L134,2)</f>
        <v>1198.4000000000001</v>
      </c>
      <c r="N134" s="7">
        <f t="shared" ref="N134:N197" si="14">SUM(G134+M134)</f>
        <v>1198.4000000000001</v>
      </c>
      <c r="O134" s="66">
        <v>1198.4000000000001</v>
      </c>
      <c r="P134" s="14">
        <v>0</v>
      </c>
      <c r="AE134" s="14"/>
    </row>
    <row r="135" spans="1:31" ht="24" customHeight="1" x14ac:dyDescent="0.4">
      <c r="A135" s="9">
        <v>131</v>
      </c>
      <c r="B135" s="3">
        <v>6030000131</v>
      </c>
      <c r="C135" s="101" t="s">
        <v>3020</v>
      </c>
      <c r="D135" s="4" t="s">
        <v>3021</v>
      </c>
      <c r="E135" s="103" t="s">
        <v>3022</v>
      </c>
      <c r="F135" s="27" t="s">
        <v>3493</v>
      </c>
      <c r="G135" s="1">
        <v>115.56</v>
      </c>
      <c r="H135" s="6">
        <f t="shared" si="10"/>
        <v>-7.5600000000000023</v>
      </c>
      <c r="I135" s="139">
        <v>28</v>
      </c>
      <c r="J135" s="6">
        <v>4</v>
      </c>
      <c r="K135" s="7">
        <f t="shared" si="11"/>
        <v>112</v>
      </c>
      <c r="L135" s="7">
        <f t="shared" si="12"/>
        <v>7.8400000000000007</v>
      </c>
      <c r="M135" s="7">
        <f t="shared" si="13"/>
        <v>119.84</v>
      </c>
      <c r="N135" s="7">
        <f t="shared" si="14"/>
        <v>235.4</v>
      </c>
      <c r="O135" s="66">
        <v>235.4</v>
      </c>
      <c r="P135" s="14">
        <v>1</v>
      </c>
      <c r="AE135" s="14"/>
    </row>
    <row r="136" spans="1:31" ht="24" customHeight="1" x14ac:dyDescent="0.4">
      <c r="A136" s="9">
        <v>132</v>
      </c>
      <c r="B136" s="3">
        <v>6030000132</v>
      </c>
      <c r="C136" s="101" t="s">
        <v>3023</v>
      </c>
      <c r="D136" s="4" t="s">
        <v>3024</v>
      </c>
      <c r="E136" s="103" t="s">
        <v>3025</v>
      </c>
      <c r="F136" s="27" t="s">
        <v>3500</v>
      </c>
      <c r="G136" s="1">
        <v>1515.12</v>
      </c>
      <c r="H136" s="6">
        <f t="shared" si="10"/>
        <v>-99.119999999999891</v>
      </c>
      <c r="I136" s="139">
        <v>135</v>
      </c>
      <c r="J136" s="6">
        <v>4</v>
      </c>
      <c r="K136" s="7">
        <f t="shared" si="11"/>
        <v>540</v>
      </c>
      <c r="L136" s="7">
        <f t="shared" si="12"/>
        <v>37.800000000000004</v>
      </c>
      <c r="M136" s="7">
        <f t="shared" si="13"/>
        <v>577.79999999999995</v>
      </c>
      <c r="N136" s="7">
        <f t="shared" si="14"/>
        <v>2092.92</v>
      </c>
      <c r="O136" s="66">
        <v>2092.92</v>
      </c>
      <c r="P136" s="14">
        <v>0</v>
      </c>
      <c r="AE136" s="14"/>
    </row>
    <row r="137" spans="1:31" ht="24" customHeight="1" x14ac:dyDescent="0.4">
      <c r="A137" s="9">
        <v>133</v>
      </c>
      <c r="B137" s="3">
        <v>6030000133</v>
      </c>
      <c r="C137" s="2" t="s">
        <v>3026</v>
      </c>
      <c r="D137" s="4" t="s">
        <v>3027</v>
      </c>
      <c r="E137" s="103" t="s">
        <v>3028</v>
      </c>
      <c r="F137" s="27" t="s">
        <v>3491</v>
      </c>
      <c r="G137" s="1">
        <v>3856.28</v>
      </c>
      <c r="H137" s="6">
        <f t="shared" si="10"/>
        <v>-252.2800000000002</v>
      </c>
      <c r="I137" s="139">
        <v>120</v>
      </c>
      <c r="J137" s="6">
        <v>4</v>
      </c>
      <c r="K137" s="7">
        <f t="shared" si="11"/>
        <v>480</v>
      </c>
      <c r="L137" s="7">
        <f t="shared" si="12"/>
        <v>33.6</v>
      </c>
      <c r="M137" s="7">
        <f t="shared" si="13"/>
        <v>513.6</v>
      </c>
      <c r="N137" s="7">
        <f t="shared" si="14"/>
        <v>4369.88</v>
      </c>
      <c r="O137" s="66">
        <v>4369.88</v>
      </c>
      <c r="P137" s="14">
        <v>1</v>
      </c>
      <c r="AE137" s="14"/>
    </row>
    <row r="138" spans="1:31" ht="24" customHeight="1" x14ac:dyDescent="0.4">
      <c r="A138" s="9">
        <v>134</v>
      </c>
      <c r="B138" s="3">
        <v>6030000134</v>
      </c>
      <c r="C138" s="101" t="s">
        <v>3029</v>
      </c>
      <c r="D138" s="4" t="s">
        <v>3030</v>
      </c>
      <c r="E138" s="103" t="s">
        <v>3031</v>
      </c>
      <c r="F138" s="27" t="s">
        <v>3491</v>
      </c>
      <c r="G138" s="1">
        <v>5512.64</v>
      </c>
      <c r="H138" s="6">
        <f t="shared" si="10"/>
        <v>-360.64000000000033</v>
      </c>
      <c r="I138" s="139">
        <v>220</v>
      </c>
      <c r="J138" s="6">
        <v>4</v>
      </c>
      <c r="K138" s="7">
        <f t="shared" si="11"/>
        <v>880</v>
      </c>
      <c r="L138" s="7">
        <f t="shared" si="12"/>
        <v>61.600000000000009</v>
      </c>
      <c r="M138" s="7">
        <f t="shared" si="13"/>
        <v>941.6</v>
      </c>
      <c r="N138" s="7">
        <f t="shared" si="14"/>
        <v>6454.2400000000007</v>
      </c>
      <c r="O138" s="66">
        <v>6454.24</v>
      </c>
      <c r="P138" s="14">
        <v>0</v>
      </c>
      <c r="AE138" s="14"/>
    </row>
    <row r="139" spans="1:31" ht="24" customHeight="1" x14ac:dyDescent="0.4">
      <c r="A139" s="9">
        <v>135</v>
      </c>
      <c r="B139" s="3">
        <v>6030000135</v>
      </c>
      <c r="C139" s="101" t="s">
        <v>3032</v>
      </c>
      <c r="D139" s="4" t="s">
        <v>3033</v>
      </c>
      <c r="E139" s="103" t="s">
        <v>3034</v>
      </c>
      <c r="F139" s="27" t="s">
        <v>3491</v>
      </c>
      <c r="G139" s="1">
        <v>3287.04</v>
      </c>
      <c r="H139" s="6">
        <f t="shared" si="10"/>
        <v>-215.03999999999996</v>
      </c>
      <c r="I139" s="139">
        <v>70</v>
      </c>
      <c r="J139" s="6">
        <v>4</v>
      </c>
      <c r="K139" s="7">
        <f t="shared" si="11"/>
        <v>280</v>
      </c>
      <c r="L139" s="7">
        <f t="shared" si="12"/>
        <v>19.600000000000001</v>
      </c>
      <c r="M139" s="7">
        <f t="shared" si="13"/>
        <v>299.60000000000002</v>
      </c>
      <c r="N139" s="7">
        <f t="shared" si="14"/>
        <v>3586.64</v>
      </c>
      <c r="O139" s="66">
        <v>3586.64</v>
      </c>
      <c r="P139" s="14">
        <v>1</v>
      </c>
      <c r="AE139" s="14"/>
    </row>
    <row r="140" spans="1:31" ht="24" customHeight="1" x14ac:dyDescent="0.4">
      <c r="A140" s="9">
        <v>136</v>
      </c>
      <c r="B140" s="3">
        <v>6030000136</v>
      </c>
      <c r="C140" s="101" t="s">
        <v>3035</v>
      </c>
      <c r="D140" s="4" t="s">
        <v>3036</v>
      </c>
      <c r="E140" s="103" t="s">
        <v>3037</v>
      </c>
      <c r="F140" s="27" t="s">
        <v>3491</v>
      </c>
      <c r="G140" s="1">
        <v>6295.88</v>
      </c>
      <c r="H140" s="6">
        <f t="shared" si="10"/>
        <v>-411.88000000000011</v>
      </c>
      <c r="I140" s="139">
        <v>175</v>
      </c>
      <c r="J140" s="6">
        <v>4</v>
      </c>
      <c r="K140" s="7">
        <f t="shared" si="11"/>
        <v>700</v>
      </c>
      <c r="L140" s="7">
        <f t="shared" si="12"/>
        <v>49.000000000000007</v>
      </c>
      <c r="M140" s="7">
        <f t="shared" si="13"/>
        <v>749</v>
      </c>
      <c r="N140" s="7">
        <f t="shared" si="14"/>
        <v>7044.88</v>
      </c>
      <c r="O140" s="66">
        <v>7044.88</v>
      </c>
      <c r="P140" s="14">
        <v>0</v>
      </c>
      <c r="AE140" s="14"/>
    </row>
    <row r="141" spans="1:31" ht="24" customHeight="1" x14ac:dyDescent="0.4">
      <c r="A141" s="9">
        <v>137</v>
      </c>
      <c r="B141" s="3">
        <v>6030000137</v>
      </c>
      <c r="C141" s="101" t="s">
        <v>3038</v>
      </c>
      <c r="D141" s="4" t="s">
        <v>3039</v>
      </c>
      <c r="E141" s="103" t="s">
        <v>3040</v>
      </c>
      <c r="F141" s="27" t="s">
        <v>3491</v>
      </c>
      <c r="G141" s="1">
        <v>1254.04</v>
      </c>
      <c r="H141" s="6">
        <f t="shared" si="10"/>
        <v>-82.039999999999964</v>
      </c>
      <c r="I141" s="139">
        <v>37</v>
      </c>
      <c r="J141" s="6">
        <v>4</v>
      </c>
      <c r="K141" s="7">
        <f t="shared" si="11"/>
        <v>148</v>
      </c>
      <c r="L141" s="7">
        <f t="shared" si="12"/>
        <v>10.360000000000001</v>
      </c>
      <c r="M141" s="7">
        <f t="shared" si="13"/>
        <v>158.36000000000001</v>
      </c>
      <c r="N141" s="7">
        <f>SUM(G141+M141)</f>
        <v>1412.4</v>
      </c>
      <c r="O141" s="66">
        <v>1412.4</v>
      </c>
      <c r="P141" s="14">
        <v>1</v>
      </c>
      <c r="AE141" s="14"/>
    </row>
    <row r="142" spans="1:31" ht="24" customHeight="1" x14ac:dyDescent="0.4">
      <c r="A142" s="9">
        <v>138</v>
      </c>
      <c r="B142" s="3">
        <v>6030000138</v>
      </c>
      <c r="C142" s="2" t="s">
        <v>3041</v>
      </c>
      <c r="D142" s="4" t="s">
        <v>3042</v>
      </c>
      <c r="E142" s="103" t="s">
        <v>3043</v>
      </c>
      <c r="F142" s="27" t="s">
        <v>3497</v>
      </c>
      <c r="G142" s="1">
        <v>0</v>
      </c>
      <c r="H142" s="6">
        <f t="shared" si="10"/>
        <v>0</v>
      </c>
      <c r="I142" s="139">
        <v>298</v>
      </c>
      <c r="J142" s="6">
        <v>4</v>
      </c>
      <c r="K142" s="7">
        <f t="shared" si="11"/>
        <v>1192</v>
      </c>
      <c r="L142" s="7">
        <f t="shared" si="12"/>
        <v>83.440000000000012</v>
      </c>
      <c r="M142" s="7">
        <f t="shared" si="13"/>
        <v>1275.44</v>
      </c>
      <c r="N142" s="7">
        <f t="shared" si="14"/>
        <v>1275.44</v>
      </c>
      <c r="O142" s="66">
        <v>1275.44</v>
      </c>
      <c r="P142" s="14">
        <v>0</v>
      </c>
      <c r="AE142" s="14"/>
    </row>
    <row r="143" spans="1:31" ht="24" customHeight="1" x14ac:dyDescent="0.4">
      <c r="A143" s="9">
        <v>139</v>
      </c>
      <c r="B143" s="3">
        <v>6030000139</v>
      </c>
      <c r="C143" s="101" t="s">
        <v>3044</v>
      </c>
      <c r="D143" s="4" t="s">
        <v>3045</v>
      </c>
      <c r="E143" s="103" t="s">
        <v>3046</v>
      </c>
      <c r="F143" s="27" t="s">
        <v>3493</v>
      </c>
      <c r="G143" s="1">
        <v>316.72000000000003</v>
      </c>
      <c r="H143" s="6">
        <f t="shared" si="10"/>
        <v>-20.71999999999997</v>
      </c>
      <c r="I143" s="139">
        <v>81</v>
      </c>
      <c r="J143" s="6">
        <v>4</v>
      </c>
      <c r="K143" s="7">
        <f t="shared" si="11"/>
        <v>324</v>
      </c>
      <c r="L143" s="7">
        <f t="shared" si="12"/>
        <v>22.680000000000003</v>
      </c>
      <c r="M143" s="7">
        <f t="shared" si="13"/>
        <v>346.68</v>
      </c>
      <c r="N143" s="7">
        <f t="shared" si="14"/>
        <v>663.40000000000009</v>
      </c>
      <c r="O143" s="66">
        <v>663.4</v>
      </c>
      <c r="P143" s="14">
        <v>1</v>
      </c>
      <c r="AE143" s="14"/>
    </row>
    <row r="144" spans="1:31" ht="24" customHeight="1" x14ac:dyDescent="0.4">
      <c r="A144" s="9">
        <v>140</v>
      </c>
      <c r="B144" s="3">
        <v>6030000140</v>
      </c>
      <c r="C144" s="2" t="s">
        <v>3047</v>
      </c>
      <c r="D144" s="4" t="s">
        <v>3045</v>
      </c>
      <c r="E144" s="103" t="s">
        <v>3048</v>
      </c>
      <c r="F144" s="27" t="s">
        <v>3493</v>
      </c>
      <c r="G144" s="1">
        <v>115.56</v>
      </c>
      <c r="H144" s="6">
        <f t="shared" si="10"/>
        <v>-7.5600000000000023</v>
      </c>
      <c r="I144" s="139">
        <v>26</v>
      </c>
      <c r="J144" s="6">
        <v>4</v>
      </c>
      <c r="K144" s="7">
        <f t="shared" si="11"/>
        <v>104</v>
      </c>
      <c r="L144" s="7">
        <f t="shared" si="12"/>
        <v>7.2800000000000011</v>
      </c>
      <c r="M144" s="7">
        <f t="shared" si="13"/>
        <v>111.28</v>
      </c>
      <c r="N144" s="7">
        <f t="shared" si="14"/>
        <v>226.84</v>
      </c>
      <c r="O144" s="66">
        <v>226.84</v>
      </c>
      <c r="P144" s="14">
        <v>0</v>
      </c>
      <c r="AE144" s="14"/>
    </row>
    <row r="145" spans="1:31" ht="24" customHeight="1" x14ac:dyDescent="0.4">
      <c r="A145" s="9">
        <v>141</v>
      </c>
      <c r="B145" s="3">
        <v>6030000141</v>
      </c>
      <c r="C145" s="101" t="s">
        <v>3049</v>
      </c>
      <c r="D145" s="4" t="s">
        <v>3050</v>
      </c>
      <c r="E145" s="103" t="s">
        <v>3051</v>
      </c>
      <c r="F145" s="27" t="s">
        <v>3491</v>
      </c>
      <c r="G145" s="1">
        <v>505.04</v>
      </c>
      <c r="H145" s="6">
        <f t="shared" si="10"/>
        <v>-33.04000000000002</v>
      </c>
      <c r="I145" s="139">
        <v>16</v>
      </c>
      <c r="J145" s="6">
        <v>4</v>
      </c>
      <c r="K145" s="7">
        <f t="shared" si="11"/>
        <v>64</v>
      </c>
      <c r="L145" s="7">
        <f t="shared" si="12"/>
        <v>4.4800000000000004</v>
      </c>
      <c r="M145" s="7">
        <f t="shared" si="13"/>
        <v>68.48</v>
      </c>
      <c r="N145" s="7">
        <f t="shared" si="14"/>
        <v>573.52</v>
      </c>
      <c r="O145" s="66">
        <v>573.52</v>
      </c>
      <c r="P145" s="14">
        <v>1</v>
      </c>
      <c r="AE145" s="14"/>
    </row>
    <row r="146" spans="1:31" ht="24" customHeight="1" x14ac:dyDescent="0.4">
      <c r="A146" s="9">
        <v>142</v>
      </c>
      <c r="B146" s="3">
        <v>6030000142</v>
      </c>
      <c r="C146" s="101" t="s">
        <v>3052</v>
      </c>
      <c r="D146" s="4" t="s">
        <v>3053</v>
      </c>
      <c r="E146" s="103" t="s">
        <v>3054</v>
      </c>
      <c r="F146" s="27" t="s">
        <v>3491</v>
      </c>
      <c r="G146" s="1">
        <v>492.2</v>
      </c>
      <c r="H146" s="6">
        <f t="shared" si="10"/>
        <v>-32.199999999999989</v>
      </c>
      <c r="I146" s="139">
        <v>14</v>
      </c>
      <c r="J146" s="6">
        <v>4</v>
      </c>
      <c r="K146" s="7">
        <f t="shared" si="11"/>
        <v>56</v>
      </c>
      <c r="L146" s="7">
        <f t="shared" si="12"/>
        <v>3.9200000000000004</v>
      </c>
      <c r="M146" s="7">
        <f t="shared" si="13"/>
        <v>59.92</v>
      </c>
      <c r="N146" s="7">
        <f t="shared" si="14"/>
        <v>552.12</v>
      </c>
      <c r="O146" s="66">
        <v>552.12</v>
      </c>
      <c r="P146" s="14">
        <v>0</v>
      </c>
      <c r="AE146" s="14"/>
    </row>
    <row r="147" spans="1:31" ht="24" customHeight="1" x14ac:dyDescent="0.4">
      <c r="A147" s="9">
        <v>143</v>
      </c>
      <c r="B147" s="3">
        <v>6030000143</v>
      </c>
      <c r="C147" s="101" t="s">
        <v>3055</v>
      </c>
      <c r="D147" s="4" t="s">
        <v>3056</v>
      </c>
      <c r="E147" s="103" t="s">
        <v>3057</v>
      </c>
      <c r="F147" s="27" t="s">
        <v>3493</v>
      </c>
      <c r="G147" s="1">
        <v>68.48</v>
      </c>
      <c r="H147" s="6">
        <f t="shared" si="10"/>
        <v>-4.480000000000004</v>
      </c>
      <c r="I147" s="139">
        <v>7</v>
      </c>
      <c r="J147" s="6">
        <v>4</v>
      </c>
      <c r="K147" s="7">
        <f t="shared" si="11"/>
        <v>28</v>
      </c>
      <c r="L147" s="7">
        <f t="shared" si="12"/>
        <v>1.9600000000000002</v>
      </c>
      <c r="M147" s="7">
        <f t="shared" si="13"/>
        <v>29.96</v>
      </c>
      <c r="N147" s="7">
        <f t="shared" si="14"/>
        <v>98.44</v>
      </c>
      <c r="O147" s="66">
        <v>98.44</v>
      </c>
      <c r="P147" s="14">
        <v>1</v>
      </c>
      <c r="AE147" s="14"/>
    </row>
    <row r="148" spans="1:31" ht="24" customHeight="1" x14ac:dyDescent="0.4">
      <c r="A148" s="9">
        <v>144</v>
      </c>
      <c r="B148" s="3">
        <v>6030000144</v>
      </c>
      <c r="C148" s="101" t="s">
        <v>3058</v>
      </c>
      <c r="D148" s="4" t="s">
        <v>3059</v>
      </c>
      <c r="E148" s="103" t="s">
        <v>3060</v>
      </c>
      <c r="F148" s="2" t="s">
        <v>3503</v>
      </c>
      <c r="G148" s="1">
        <v>261.08</v>
      </c>
      <c r="H148" s="6">
        <f t="shared" si="10"/>
        <v>-17.079999999999984</v>
      </c>
      <c r="I148" s="139">
        <v>3</v>
      </c>
      <c r="J148" s="6">
        <v>4</v>
      </c>
      <c r="K148" s="7">
        <f t="shared" si="11"/>
        <v>12</v>
      </c>
      <c r="L148" s="7">
        <f t="shared" si="12"/>
        <v>0.84000000000000008</v>
      </c>
      <c r="M148" s="7">
        <f t="shared" si="13"/>
        <v>12.84</v>
      </c>
      <c r="N148" s="7">
        <f t="shared" si="14"/>
        <v>273.91999999999996</v>
      </c>
      <c r="O148" s="66">
        <v>273.92</v>
      </c>
      <c r="P148" s="14">
        <v>0</v>
      </c>
      <c r="AE148" s="14"/>
    </row>
    <row r="149" spans="1:31" ht="24" customHeight="1" x14ac:dyDescent="0.4">
      <c r="A149" s="9">
        <v>145</v>
      </c>
      <c r="B149" s="3">
        <v>6030000145</v>
      </c>
      <c r="C149" s="101" t="s">
        <v>3061</v>
      </c>
      <c r="D149" s="4" t="s">
        <v>3062</v>
      </c>
      <c r="E149" s="103" t="s">
        <v>3063</v>
      </c>
      <c r="F149" s="27" t="s">
        <v>3497</v>
      </c>
      <c r="G149" s="1">
        <v>0</v>
      </c>
      <c r="H149" s="6">
        <f t="shared" si="10"/>
        <v>0</v>
      </c>
      <c r="I149" s="139">
        <v>2</v>
      </c>
      <c r="J149" s="6">
        <v>4</v>
      </c>
      <c r="K149" s="7">
        <f t="shared" si="11"/>
        <v>8</v>
      </c>
      <c r="L149" s="7">
        <f t="shared" si="12"/>
        <v>0.56000000000000005</v>
      </c>
      <c r="M149" s="7">
        <f t="shared" si="13"/>
        <v>8.56</v>
      </c>
      <c r="N149" s="7">
        <f t="shared" si="14"/>
        <v>8.56</v>
      </c>
      <c r="O149" s="66">
        <v>8.56</v>
      </c>
      <c r="P149" s="14">
        <v>1</v>
      </c>
      <c r="AE149" s="14"/>
    </row>
    <row r="150" spans="1:31" ht="24" customHeight="1" x14ac:dyDescent="0.4">
      <c r="A150" s="9">
        <v>146</v>
      </c>
      <c r="B150" s="3">
        <v>6030000146</v>
      </c>
      <c r="C150" s="101" t="s">
        <v>3064</v>
      </c>
      <c r="D150" s="4" t="s">
        <v>3065</v>
      </c>
      <c r="E150" s="103" t="s">
        <v>3066</v>
      </c>
      <c r="F150" s="27" t="s">
        <v>18</v>
      </c>
      <c r="G150" s="1">
        <v>0</v>
      </c>
      <c r="H150" s="6">
        <f t="shared" si="10"/>
        <v>0</v>
      </c>
      <c r="I150" s="139">
        <v>7</v>
      </c>
      <c r="J150" s="6">
        <v>4</v>
      </c>
      <c r="K150" s="7">
        <f t="shared" si="11"/>
        <v>28</v>
      </c>
      <c r="L150" s="7">
        <f t="shared" si="12"/>
        <v>1.9600000000000002</v>
      </c>
      <c r="M150" s="7">
        <f t="shared" si="13"/>
        <v>29.96</v>
      </c>
      <c r="N150" s="7">
        <f t="shared" si="14"/>
        <v>29.96</v>
      </c>
      <c r="O150" s="66">
        <v>29.96</v>
      </c>
      <c r="P150" s="14">
        <v>0</v>
      </c>
      <c r="AE150" s="14"/>
    </row>
    <row r="151" spans="1:31" ht="24" customHeight="1" x14ac:dyDescent="0.4">
      <c r="A151" s="9">
        <v>147</v>
      </c>
      <c r="B151" s="3">
        <v>6030000147</v>
      </c>
      <c r="C151" s="2" t="s">
        <v>3067</v>
      </c>
      <c r="D151" s="4" t="s">
        <v>3068</v>
      </c>
      <c r="E151" s="103" t="s">
        <v>3069</v>
      </c>
      <c r="F151" s="27" t="s">
        <v>3497</v>
      </c>
      <c r="G151" s="1">
        <v>0</v>
      </c>
      <c r="H151" s="6">
        <f t="shared" si="10"/>
        <v>0</v>
      </c>
      <c r="I151" s="139">
        <v>75</v>
      </c>
      <c r="J151" s="6">
        <v>4</v>
      </c>
      <c r="K151" s="7">
        <f t="shared" si="11"/>
        <v>300</v>
      </c>
      <c r="L151" s="7">
        <f t="shared" si="12"/>
        <v>21.000000000000004</v>
      </c>
      <c r="M151" s="7">
        <f t="shared" si="13"/>
        <v>321</v>
      </c>
      <c r="N151" s="7">
        <f t="shared" si="14"/>
        <v>321</v>
      </c>
      <c r="O151" s="66">
        <v>321</v>
      </c>
      <c r="P151" s="14">
        <v>1</v>
      </c>
      <c r="AE151" s="14"/>
    </row>
    <row r="152" spans="1:31" ht="24" customHeight="1" x14ac:dyDescent="0.4">
      <c r="A152" s="9">
        <v>148</v>
      </c>
      <c r="B152" s="3">
        <v>6030000148</v>
      </c>
      <c r="C152" s="101" t="s">
        <v>3070</v>
      </c>
      <c r="D152" s="4" t="s">
        <v>3071</v>
      </c>
      <c r="E152" s="103" t="s">
        <v>3072</v>
      </c>
      <c r="F152" s="27" t="s">
        <v>3491</v>
      </c>
      <c r="G152" s="1">
        <v>5897.84</v>
      </c>
      <c r="H152" s="6">
        <f t="shared" si="10"/>
        <v>-385.84000000000015</v>
      </c>
      <c r="I152" s="139">
        <v>187</v>
      </c>
      <c r="J152" s="6">
        <v>4</v>
      </c>
      <c r="K152" s="7">
        <f t="shared" si="11"/>
        <v>748</v>
      </c>
      <c r="L152" s="7">
        <f t="shared" si="12"/>
        <v>52.360000000000007</v>
      </c>
      <c r="M152" s="7">
        <f t="shared" si="13"/>
        <v>800.36</v>
      </c>
      <c r="N152" s="7">
        <f t="shared" si="14"/>
        <v>6698.2</v>
      </c>
      <c r="O152" s="66">
        <v>6698.2</v>
      </c>
      <c r="P152" s="14">
        <v>0</v>
      </c>
      <c r="AE152" s="14"/>
    </row>
    <row r="153" spans="1:31" ht="24" customHeight="1" x14ac:dyDescent="0.4">
      <c r="A153" s="9">
        <v>149</v>
      </c>
      <c r="B153" s="3">
        <v>6030000149</v>
      </c>
      <c r="C153" s="101" t="s">
        <v>3073</v>
      </c>
      <c r="D153" s="4" t="s">
        <v>1644</v>
      </c>
      <c r="E153" s="103" t="s">
        <v>3074</v>
      </c>
      <c r="F153" s="27" t="s">
        <v>18</v>
      </c>
      <c r="G153" s="1">
        <v>0</v>
      </c>
      <c r="H153" s="6">
        <f t="shared" si="10"/>
        <v>0</v>
      </c>
      <c r="I153" s="139">
        <v>7</v>
      </c>
      <c r="J153" s="6">
        <v>4</v>
      </c>
      <c r="K153" s="7">
        <f t="shared" si="11"/>
        <v>28</v>
      </c>
      <c r="L153" s="7">
        <f t="shared" si="12"/>
        <v>1.9600000000000002</v>
      </c>
      <c r="M153" s="7">
        <f t="shared" si="13"/>
        <v>29.96</v>
      </c>
      <c r="N153" s="7">
        <f t="shared" si="14"/>
        <v>29.96</v>
      </c>
      <c r="O153" s="66">
        <v>29.96</v>
      </c>
      <c r="P153" s="14">
        <v>1</v>
      </c>
      <c r="AE153" s="14"/>
    </row>
    <row r="154" spans="1:31" ht="24" customHeight="1" x14ac:dyDescent="0.4">
      <c r="A154" s="9">
        <v>150</v>
      </c>
      <c r="B154" s="3">
        <v>6030000150</v>
      </c>
      <c r="C154" s="101" t="s">
        <v>3075</v>
      </c>
      <c r="D154" s="4" t="s">
        <v>3076</v>
      </c>
      <c r="E154" s="103" t="s">
        <v>3077</v>
      </c>
      <c r="F154" s="27" t="s">
        <v>3491</v>
      </c>
      <c r="G154" s="1">
        <v>291.04000000000002</v>
      </c>
      <c r="H154" s="6">
        <f t="shared" si="10"/>
        <v>-19.039999999999964</v>
      </c>
      <c r="I154" s="139">
        <v>13</v>
      </c>
      <c r="J154" s="6">
        <v>4</v>
      </c>
      <c r="K154" s="7">
        <f t="shared" si="11"/>
        <v>52</v>
      </c>
      <c r="L154" s="7">
        <f t="shared" si="12"/>
        <v>3.6400000000000006</v>
      </c>
      <c r="M154" s="7">
        <f t="shared" si="13"/>
        <v>55.64</v>
      </c>
      <c r="N154" s="7">
        <f t="shared" si="14"/>
        <v>346.68</v>
      </c>
      <c r="O154" s="66">
        <v>346.68</v>
      </c>
      <c r="P154" s="14">
        <v>0</v>
      </c>
      <c r="AE154" s="14"/>
    </row>
    <row r="155" spans="1:31" ht="24" customHeight="1" x14ac:dyDescent="0.4">
      <c r="A155" s="9">
        <v>151</v>
      </c>
      <c r="B155" s="3">
        <v>6030000151</v>
      </c>
      <c r="C155" s="101" t="s">
        <v>3078</v>
      </c>
      <c r="D155" s="4" t="s">
        <v>3079</v>
      </c>
      <c r="E155" s="103" t="s">
        <v>3080</v>
      </c>
      <c r="F155" s="27" t="s">
        <v>3497</v>
      </c>
      <c r="G155" s="1">
        <v>0</v>
      </c>
      <c r="H155" s="6">
        <f t="shared" si="10"/>
        <v>0</v>
      </c>
      <c r="I155" s="139">
        <v>46</v>
      </c>
      <c r="J155" s="6">
        <v>4</v>
      </c>
      <c r="K155" s="7">
        <f t="shared" si="11"/>
        <v>184</v>
      </c>
      <c r="L155" s="7">
        <f t="shared" si="12"/>
        <v>12.88</v>
      </c>
      <c r="M155" s="7">
        <f t="shared" si="13"/>
        <v>196.88</v>
      </c>
      <c r="N155" s="7">
        <f t="shared" si="14"/>
        <v>196.88</v>
      </c>
      <c r="O155" s="66">
        <v>196.88</v>
      </c>
      <c r="P155" s="14">
        <v>1</v>
      </c>
      <c r="AE155" s="14"/>
    </row>
    <row r="156" spans="1:31" ht="24" customHeight="1" x14ac:dyDescent="0.4">
      <c r="A156" s="9">
        <v>152</v>
      </c>
      <c r="B156" s="3">
        <v>6030000152</v>
      </c>
      <c r="C156" s="101" t="s">
        <v>3081</v>
      </c>
      <c r="D156" s="4" t="s">
        <v>1567</v>
      </c>
      <c r="E156" s="103" t="s">
        <v>3082</v>
      </c>
      <c r="F156" s="27" t="s">
        <v>3501</v>
      </c>
      <c r="G156" s="1">
        <v>1129.92</v>
      </c>
      <c r="H156" s="6">
        <f t="shared" si="10"/>
        <v>-73.920000000000073</v>
      </c>
      <c r="I156" s="139">
        <v>115</v>
      </c>
      <c r="J156" s="6">
        <v>4</v>
      </c>
      <c r="K156" s="7">
        <f t="shared" si="11"/>
        <v>460</v>
      </c>
      <c r="L156" s="7">
        <f t="shared" si="12"/>
        <v>32.200000000000003</v>
      </c>
      <c r="M156" s="7">
        <f t="shared" si="13"/>
        <v>492.2</v>
      </c>
      <c r="N156" s="7">
        <f t="shared" si="14"/>
        <v>1622.1200000000001</v>
      </c>
      <c r="O156" s="66">
        <v>1622.12</v>
      </c>
      <c r="P156" s="14">
        <v>0</v>
      </c>
      <c r="AE156" s="14"/>
    </row>
    <row r="157" spans="1:31" ht="24" customHeight="1" x14ac:dyDescent="0.4">
      <c r="A157" s="9">
        <v>153</v>
      </c>
      <c r="B157" s="3">
        <v>6030000153</v>
      </c>
      <c r="C157" s="101" t="s">
        <v>3083</v>
      </c>
      <c r="D157" s="4" t="s">
        <v>3084</v>
      </c>
      <c r="E157" s="103" t="s">
        <v>3085</v>
      </c>
      <c r="F157" s="27" t="s">
        <v>3501</v>
      </c>
      <c r="G157" s="1">
        <v>505.04</v>
      </c>
      <c r="H157" s="6">
        <f t="shared" si="10"/>
        <v>-33.04000000000002</v>
      </c>
      <c r="I157" s="139">
        <v>60</v>
      </c>
      <c r="J157" s="6">
        <v>4</v>
      </c>
      <c r="K157" s="7">
        <f t="shared" si="11"/>
        <v>240</v>
      </c>
      <c r="L157" s="7">
        <f t="shared" si="12"/>
        <v>16.8</v>
      </c>
      <c r="M157" s="7">
        <f t="shared" si="13"/>
        <v>256.8</v>
      </c>
      <c r="N157" s="7">
        <f t="shared" si="14"/>
        <v>761.84</v>
      </c>
      <c r="O157" s="66">
        <v>761.84</v>
      </c>
      <c r="P157" s="14">
        <v>1</v>
      </c>
      <c r="AE157" s="14"/>
    </row>
    <row r="158" spans="1:31" ht="24" customHeight="1" x14ac:dyDescent="0.4">
      <c r="A158" s="9">
        <v>154</v>
      </c>
      <c r="B158" s="3">
        <v>6030000154</v>
      </c>
      <c r="C158" s="101" t="s">
        <v>3086</v>
      </c>
      <c r="D158" s="4" t="s">
        <v>3087</v>
      </c>
      <c r="E158" s="103" t="s">
        <v>3088</v>
      </c>
      <c r="F158" s="27" t="s">
        <v>3491</v>
      </c>
      <c r="G158" s="1">
        <v>432.28</v>
      </c>
      <c r="H158" s="6">
        <f t="shared" si="10"/>
        <v>-28.279999999999973</v>
      </c>
      <c r="I158" s="139">
        <v>3</v>
      </c>
      <c r="J158" s="6">
        <v>4</v>
      </c>
      <c r="K158" s="7">
        <f t="shared" si="11"/>
        <v>12</v>
      </c>
      <c r="L158" s="7">
        <f t="shared" si="12"/>
        <v>0.84000000000000008</v>
      </c>
      <c r="M158" s="7">
        <f t="shared" si="13"/>
        <v>12.84</v>
      </c>
      <c r="N158" s="7">
        <f t="shared" si="14"/>
        <v>445.11999999999995</v>
      </c>
      <c r="O158" s="66">
        <v>445.12</v>
      </c>
      <c r="P158" s="14">
        <v>0</v>
      </c>
      <c r="AE158" s="14"/>
    </row>
    <row r="159" spans="1:31" ht="24" customHeight="1" x14ac:dyDescent="0.4">
      <c r="A159" s="9">
        <v>155</v>
      </c>
      <c r="B159" s="3">
        <v>6030000155</v>
      </c>
      <c r="C159" s="101" t="s">
        <v>3089</v>
      </c>
      <c r="D159" s="4" t="s">
        <v>3090</v>
      </c>
      <c r="E159" s="103" t="s">
        <v>3091</v>
      </c>
      <c r="F159" s="27" t="s">
        <v>3493</v>
      </c>
      <c r="G159" s="1">
        <v>55.64</v>
      </c>
      <c r="H159" s="6">
        <f t="shared" si="10"/>
        <v>-3.6400000000000006</v>
      </c>
      <c r="I159" s="139">
        <v>33</v>
      </c>
      <c r="J159" s="6">
        <v>4</v>
      </c>
      <c r="K159" s="7">
        <f t="shared" si="11"/>
        <v>132</v>
      </c>
      <c r="L159" s="7">
        <f t="shared" si="12"/>
        <v>9.24</v>
      </c>
      <c r="M159" s="7">
        <f t="shared" si="13"/>
        <v>141.24</v>
      </c>
      <c r="N159" s="7">
        <f t="shared" si="14"/>
        <v>196.88</v>
      </c>
      <c r="O159" s="66">
        <v>196.88</v>
      </c>
      <c r="P159" s="14">
        <v>1</v>
      </c>
      <c r="AE159" s="14"/>
    </row>
    <row r="160" spans="1:31" ht="24" customHeight="1" x14ac:dyDescent="0.4">
      <c r="A160" s="9">
        <v>156</v>
      </c>
      <c r="B160" s="3">
        <v>6030000156</v>
      </c>
      <c r="C160" s="101" t="s">
        <v>3092</v>
      </c>
      <c r="D160" s="4" t="s">
        <v>3093</v>
      </c>
      <c r="E160" s="103" t="s">
        <v>3094</v>
      </c>
      <c r="F160" s="27" t="s">
        <v>3459</v>
      </c>
      <c r="G160" s="1">
        <v>505.04</v>
      </c>
      <c r="H160" s="6">
        <f t="shared" si="10"/>
        <v>-33.04000000000002</v>
      </c>
      <c r="I160" s="139">
        <v>26</v>
      </c>
      <c r="J160" s="6">
        <v>4</v>
      </c>
      <c r="K160" s="7">
        <f t="shared" si="11"/>
        <v>104</v>
      </c>
      <c r="L160" s="7">
        <f t="shared" si="12"/>
        <v>7.2800000000000011</v>
      </c>
      <c r="M160" s="7">
        <f t="shared" si="13"/>
        <v>111.28</v>
      </c>
      <c r="N160" s="7">
        <f t="shared" si="14"/>
        <v>616.32000000000005</v>
      </c>
      <c r="O160" s="66">
        <v>616.32000000000005</v>
      </c>
      <c r="P160" s="14">
        <v>0</v>
      </c>
      <c r="AE160" s="14"/>
    </row>
    <row r="161" spans="1:31" ht="24" customHeight="1" x14ac:dyDescent="0.4">
      <c r="A161" s="9">
        <v>157</v>
      </c>
      <c r="B161" s="3">
        <v>6030000157</v>
      </c>
      <c r="C161" s="101" t="s">
        <v>3095</v>
      </c>
      <c r="D161" s="4" t="s">
        <v>3096</v>
      </c>
      <c r="E161" s="103" t="s">
        <v>3097</v>
      </c>
      <c r="F161" s="27" t="s">
        <v>3493</v>
      </c>
      <c r="G161" s="1">
        <v>4.28</v>
      </c>
      <c r="H161" s="6">
        <f t="shared" si="10"/>
        <v>-0.28000000000000025</v>
      </c>
      <c r="I161" s="139">
        <v>0</v>
      </c>
      <c r="J161" s="6">
        <v>4</v>
      </c>
      <c r="K161" s="7">
        <f t="shared" si="11"/>
        <v>0</v>
      </c>
      <c r="L161" s="7">
        <f t="shared" si="12"/>
        <v>0</v>
      </c>
      <c r="M161" s="7">
        <f t="shared" si="13"/>
        <v>0</v>
      </c>
      <c r="N161" s="7">
        <f t="shared" si="14"/>
        <v>4.28</v>
      </c>
      <c r="O161" s="66">
        <v>4.28</v>
      </c>
      <c r="P161" s="14">
        <v>1</v>
      </c>
      <c r="AE161" s="14"/>
    </row>
    <row r="162" spans="1:31" ht="24" customHeight="1" x14ac:dyDescent="0.4">
      <c r="A162" s="9">
        <v>158</v>
      </c>
      <c r="B162" s="3">
        <v>6030000158</v>
      </c>
      <c r="C162" s="101" t="s">
        <v>3098</v>
      </c>
      <c r="D162" s="4" t="s">
        <v>3099</v>
      </c>
      <c r="E162" s="103" t="s">
        <v>3100</v>
      </c>
      <c r="F162" s="27" t="s">
        <v>3491</v>
      </c>
      <c r="G162" s="1">
        <v>650.55999999999995</v>
      </c>
      <c r="H162" s="6">
        <f t="shared" si="10"/>
        <v>-42.560000000000059</v>
      </c>
      <c r="I162" s="139">
        <v>22</v>
      </c>
      <c r="J162" s="6">
        <v>4</v>
      </c>
      <c r="K162" s="7">
        <f t="shared" si="11"/>
        <v>88</v>
      </c>
      <c r="L162" s="7">
        <f t="shared" si="12"/>
        <v>6.16</v>
      </c>
      <c r="M162" s="7">
        <f t="shared" si="13"/>
        <v>94.16</v>
      </c>
      <c r="N162" s="7">
        <f t="shared" si="14"/>
        <v>744.71999999999991</v>
      </c>
      <c r="O162" s="66">
        <v>744.72</v>
      </c>
      <c r="P162" s="14">
        <v>0</v>
      </c>
      <c r="AE162" s="14"/>
    </row>
    <row r="163" spans="1:31" ht="24" customHeight="1" x14ac:dyDescent="0.4">
      <c r="A163" s="9">
        <v>159</v>
      </c>
      <c r="B163" s="3">
        <v>6030000159</v>
      </c>
      <c r="C163" s="101" t="s">
        <v>3101</v>
      </c>
      <c r="D163" s="4" t="s">
        <v>3102</v>
      </c>
      <c r="E163" s="103" t="s">
        <v>3103</v>
      </c>
      <c r="F163" s="27" t="s">
        <v>18</v>
      </c>
      <c r="G163" s="1">
        <v>0</v>
      </c>
      <c r="H163" s="6">
        <f t="shared" si="10"/>
        <v>0</v>
      </c>
      <c r="I163" s="139">
        <v>61</v>
      </c>
      <c r="J163" s="6">
        <v>4</v>
      </c>
      <c r="K163" s="7">
        <f t="shared" si="11"/>
        <v>244</v>
      </c>
      <c r="L163" s="7">
        <f t="shared" si="12"/>
        <v>17.080000000000002</v>
      </c>
      <c r="M163" s="7">
        <f t="shared" si="13"/>
        <v>261.08</v>
      </c>
      <c r="N163" s="7">
        <f t="shared" si="14"/>
        <v>261.08</v>
      </c>
      <c r="O163" s="66">
        <v>261.08</v>
      </c>
      <c r="P163" s="14">
        <v>1</v>
      </c>
      <c r="AE163" s="14"/>
    </row>
    <row r="164" spans="1:31" ht="24" customHeight="1" x14ac:dyDescent="0.4">
      <c r="A164" s="9">
        <v>160</v>
      </c>
      <c r="B164" s="3">
        <v>6030000160</v>
      </c>
      <c r="C164" s="101" t="s">
        <v>3104</v>
      </c>
      <c r="D164" s="4" t="s">
        <v>3105</v>
      </c>
      <c r="E164" s="103" t="s">
        <v>3106</v>
      </c>
      <c r="F164" s="27" t="s">
        <v>3491</v>
      </c>
      <c r="G164" s="1">
        <v>192.6</v>
      </c>
      <c r="H164" s="6">
        <f t="shared" si="10"/>
        <v>-12.599999999999994</v>
      </c>
      <c r="I164" s="139">
        <v>10</v>
      </c>
      <c r="J164" s="6">
        <v>4</v>
      </c>
      <c r="K164" s="7">
        <f t="shared" si="11"/>
        <v>40</v>
      </c>
      <c r="L164" s="7">
        <f t="shared" si="12"/>
        <v>2.8000000000000003</v>
      </c>
      <c r="M164" s="7">
        <f t="shared" si="13"/>
        <v>42.8</v>
      </c>
      <c r="N164" s="7">
        <f t="shared" si="14"/>
        <v>235.39999999999998</v>
      </c>
      <c r="O164" s="66">
        <v>235.4</v>
      </c>
      <c r="P164" s="14">
        <v>0</v>
      </c>
      <c r="AE164" s="14"/>
    </row>
    <row r="165" spans="1:31" ht="24" customHeight="1" x14ac:dyDescent="0.4">
      <c r="A165" s="9">
        <v>161</v>
      </c>
      <c r="B165" s="3">
        <v>6030000161</v>
      </c>
      <c r="C165" s="101" t="s">
        <v>3107</v>
      </c>
      <c r="D165" s="4" t="s">
        <v>3108</v>
      </c>
      <c r="E165" s="103" t="s">
        <v>3109</v>
      </c>
      <c r="F165" s="27" t="s">
        <v>3496</v>
      </c>
      <c r="G165" s="1">
        <v>291.04000000000002</v>
      </c>
      <c r="H165" s="6">
        <f t="shared" si="10"/>
        <v>-19.039999999999964</v>
      </c>
      <c r="I165" s="139">
        <v>4</v>
      </c>
      <c r="J165" s="6">
        <v>4</v>
      </c>
      <c r="K165" s="7">
        <f t="shared" si="11"/>
        <v>16</v>
      </c>
      <c r="L165" s="7">
        <f t="shared" si="12"/>
        <v>1.1200000000000001</v>
      </c>
      <c r="M165" s="7">
        <f t="shared" si="13"/>
        <v>17.12</v>
      </c>
      <c r="N165" s="7">
        <f t="shared" si="14"/>
        <v>308.16000000000003</v>
      </c>
      <c r="O165" s="66">
        <v>308.16000000000003</v>
      </c>
      <c r="P165" s="14">
        <v>1</v>
      </c>
      <c r="AE165" s="14"/>
    </row>
    <row r="166" spans="1:31" ht="24" customHeight="1" x14ac:dyDescent="0.4">
      <c r="A166" s="9">
        <v>162</v>
      </c>
      <c r="B166" s="3">
        <v>6030000162</v>
      </c>
      <c r="C166" s="101" t="s">
        <v>3110</v>
      </c>
      <c r="D166" s="4" t="s">
        <v>937</v>
      </c>
      <c r="E166" s="103" t="s">
        <v>3111</v>
      </c>
      <c r="F166" s="27" t="s">
        <v>3491</v>
      </c>
      <c r="G166" s="1">
        <v>51.36</v>
      </c>
      <c r="H166" s="6">
        <f t="shared" si="10"/>
        <v>-3.3599999999999994</v>
      </c>
      <c r="I166" s="139">
        <v>1</v>
      </c>
      <c r="J166" s="6">
        <v>4</v>
      </c>
      <c r="K166" s="7">
        <f t="shared" si="11"/>
        <v>4</v>
      </c>
      <c r="L166" s="7">
        <f t="shared" si="12"/>
        <v>0.28000000000000003</v>
      </c>
      <c r="M166" s="7">
        <f t="shared" si="13"/>
        <v>4.28</v>
      </c>
      <c r="N166" s="7">
        <f t="shared" si="14"/>
        <v>55.64</v>
      </c>
      <c r="O166" s="66">
        <v>55.64</v>
      </c>
      <c r="P166" s="14">
        <v>0</v>
      </c>
      <c r="AE166" s="14"/>
    </row>
    <row r="167" spans="1:31" ht="24" customHeight="1" x14ac:dyDescent="0.4">
      <c r="A167" s="9">
        <v>163</v>
      </c>
      <c r="B167" s="3">
        <v>6030000163</v>
      </c>
      <c r="C167" s="101" t="s">
        <v>3112</v>
      </c>
      <c r="D167" s="4" t="s">
        <v>3113</v>
      </c>
      <c r="E167" s="103" t="s">
        <v>3114</v>
      </c>
      <c r="F167" s="27" t="s">
        <v>3501</v>
      </c>
      <c r="G167" s="1">
        <v>196.88</v>
      </c>
      <c r="H167" s="6">
        <f t="shared" si="10"/>
        <v>-12.879999999999995</v>
      </c>
      <c r="I167" s="139">
        <v>21</v>
      </c>
      <c r="J167" s="6">
        <v>4</v>
      </c>
      <c r="K167" s="7">
        <f t="shared" si="11"/>
        <v>84</v>
      </c>
      <c r="L167" s="7">
        <f t="shared" si="12"/>
        <v>5.8800000000000008</v>
      </c>
      <c r="M167" s="7">
        <f t="shared" si="13"/>
        <v>89.88</v>
      </c>
      <c r="N167" s="7">
        <f t="shared" si="14"/>
        <v>286.76</v>
      </c>
      <c r="O167" s="66">
        <v>286.76</v>
      </c>
      <c r="P167" s="14">
        <v>1</v>
      </c>
      <c r="AE167" s="14"/>
    </row>
    <row r="168" spans="1:31" ht="24" customHeight="1" x14ac:dyDescent="0.4">
      <c r="A168" s="9">
        <v>164</v>
      </c>
      <c r="B168" s="3">
        <v>6030000164</v>
      </c>
      <c r="C168" s="101" t="s">
        <v>3115</v>
      </c>
      <c r="D168" s="4" t="s">
        <v>3116</v>
      </c>
      <c r="E168" s="103" t="s">
        <v>3117</v>
      </c>
      <c r="F168" s="27" t="s">
        <v>3491</v>
      </c>
      <c r="G168" s="1">
        <v>881.68</v>
      </c>
      <c r="H168" s="6">
        <f t="shared" si="10"/>
        <v>-57.67999999999995</v>
      </c>
      <c r="I168" s="139">
        <v>26</v>
      </c>
      <c r="J168" s="6">
        <v>4</v>
      </c>
      <c r="K168" s="7">
        <f t="shared" si="11"/>
        <v>104</v>
      </c>
      <c r="L168" s="7">
        <f t="shared" si="12"/>
        <v>7.2800000000000011</v>
      </c>
      <c r="M168" s="7">
        <f t="shared" si="13"/>
        <v>111.28</v>
      </c>
      <c r="N168" s="7">
        <f t="shared" si="14"/>
        <v>992.95999999999992</v>
      </c>
      <c r="O168" s="66">
        <v>992.96</v>
      </c>
      <c r="P168" s="14">
        <v>0</v>
      </c>
      <c r="AE168" s="14"/>
    </row>
    <row r="169" spans="1:31" ht="24" customHeight="1" x14ac:dyDescent="0.4">
      <c r="A169" s="9">
        <v>165</v>
      </c>
      <c r="B169" s="3">
        <v>6030000165</v>
      </c>
      <c r="C169" s="101" t="s">
        <v>3118</v>
      </c>
      <c r="D169" s="4" t="s">
        <v>3119</v>
      </c>
      <c r="E169" s="103" t="s">
        <v>3120</v>
      </c>
      <c r="F169" s="27" t="s">
        <v>3491</v>
      </c>
      <c r="G169" s="1">
        <v>569.24</v>
      </c>
      <c r="H169" s="6">
        <f t="shared" si="10"/>
        <v>-37.240000000000009</v>
      </c>
      <c r="I169" s="139">
        <v>9</v>
      </c>
      <c r="J169" s="6">
        <v>4</v>
      </c>
      <c r="K169" s="7">
        <f t="shared" si="11"/>
        <v>36</v>
      </c>
      <c r="L169" s="7">
        <f t="shared" si="12"/>
        <v>2.5200000000000005</v>
      </c>
      <c r="M169" s="7">
        <f t="shared" si="13"/>
        <v>38.520000000000003</v>
      </c>
      <c r="N169" s="7">
        <f t="shared" si="14"/>
        <v>607.76</v>
      </c>
      <c r="O169" s="66">
        <v>607.76</v>
      </c>
      <c r="P169" s="14">
        <v>1</v>
      </c>
      <c r="AE169" s="14"/>
    </row>
    <row r="170" spans="1:31" ht="24" customHeight="1" x14ac:dyDescent="0.4">
      <c r="A170" s="9">
        <v>166</v>
      </c>
      <c r="B170" s="3">
        <v>6030000166</v>
      </c>
      <c r="C170" s="2" t="s">
        <v>3121</v>
      </c>
      <c r="D170" s="4" t="s">
        <v>3122</v>
      </c>
      <c r="E170" s="103" t="s">
        <v>3123</v>
      </c>
      <c r="F170" s="27" t="s">
        <v>3491</v>
      </c>
      <c r="G170" s="1">
        <v>77.040000000000006</v>
      </c>
      <c r="H170" s="6">
        <f t="shared" si="10"/>
        <v>-5.039999999999992</v>
      </c>
      <c r="I170" s="139">
        <v>4</v>
      </c>
      <c r="J170" s="6">
        <v>4</v>
      </c>
      <c r="K170" s="7">
        <f t="shared" si="11"/>
        <v>16</v>
      </c>
      <c r="L170" s="7">
        <f t="shared" si="12"/>
        <v>1.1200000000000001</v>
      </c>
      <c r="M170" s="7">
        <f t="shared" si="13"/>
        <v>17.12</v>
      </c>
      <c r="N170" s="7">
        <f t="shared" si="14"/>
        <v>94.160000000000011</v>
      </c>
      <c r="O170" s="66">
        <v>94.16</v>
      </c>
      <c r="P170" s="14">
        <v>0</v>
      </c>
      <c r="AE170" s="14"/>
    </row>
    <row r="171" spans="1:31" ht="24" customHeight="1" x14ac:dyDescent="0.4">
      <c r="A171" s="9">
        <v>167</v>
      </c>
      <c r="B171" s="3">
        <v>6030000167</v>
      </c>
      <c r="C171" s="101" t="s">
        <v>3124</v>
      </c>
      <c r="D171" s="4" t="s">
        <v>3125</v>
      </c>
      <c r="E171" s="103" t="s">
        <v>3126</v>
      </c>
      <c r="F171" s="27" t="s">
        <v>3491</v>
      </c>
      <c r="G171" s="1">
        <v>2080.08</v>
      </c>
      <c r="H171" s="6">
        <f t="shared" si="10"/>
        <v>-136.07999999999993</v>
      </c>
      <c r="I171" s="139">
        <v>93</v>
      </c>
      <c r="J171" s="6">
        <v>4</v>
      </c>
      <c r="K171" s="7">
        <f t="shared" si="11"/>
        <v>372</v>
      </c>
      <c r="L171" s="7">
        <f t="shared" si="12"/>
        <v>26.040000000000003</v>
      </c>
      <c r="M171" s="7">
        <f t="shared" si="13"/>
        <v>398.04</v>
      </c>
      <c r="N171" s="7">
        <f t="shared" si="14"/>
        <v>2478.12</v>
      </c>
      <c r="O171" s="66">
        <v>2478.12</v>
      </c>
      <c r="P171" s="14">
        <v>1</v>
      </c>
      <c r="AE171" s="14"/>
    </row>
    <row r="172" spans="1:31" ht="24" customHeight="1" x14ac:dyDescent="0.4">
      <c r="A172" s="9">
        <v>168</v>
      </c>
      <c r="B172" s="3">
        <v>6030000168</v>
      </c>
      <c r="C172" s="101" t="s">
        <v>3127</v>
      </c>
      <c r="D172" s="4" t="s">
        <v>3128</v>
      </c>
      <c r="E172" s="103" t="s">
        <v>3129</v>
      </c>
      <c r="F172" s="27" t="s">
        <v>3491</v>
      </c>
      <c r="G172" s="1">
        <v>1420.96</v>
      </c>
      <c r="H172" s="6">
        <f t="shared" si="10"/>
        <v>-92.960000000000036</v>
      </c>
      <c r="I172" s="139">
        <v>56</v>
      </c>
      <c r="J172" s="6">
        <v>4</v>
      </c>
      <c r="K172" s="7">
        <f t="shared" si="11"/>
        <v>224</v>
      </c>
      <c r="L172" s="7">
        <f t="shared" si="12"/>
        <v>15.680000000000001</v>
      </c>
      <c r="M172" s="7">
        <f t="shared" si="13"/>
        <v>239.68</v>
      </c>
      <c r="N172" s="7">
        <f t="shared" si="14"/>
        <v>1660.64</v>
      </c>
      <c r="O172" s="66">
        <v>1660.64</v>
      </c>
      <c r="P172" s="14">
        <v>0</v>
      </c>
      <c r="AE172" s="14"/>
    </row>
    <row r="173" spans="1:31" ht="24" customHeight="1" x14ac:dyDescent="0.4">
      <c r="A173" s="9">
        <v>169</v>
      </c>
      <c r="B173" s="3">
        <v>6030000169</v>
      </c>
      <c r="C173" s="2" t="s">
        <v>3130</v>
      </c>
      <c r="D173" s="4" t="s">
        <v>3131</v>
      </c>
      <c r="E173" s="103" t="s">
        <v>3132</v>
      </c>
      <c r="F173" s="27" t="s">
        <v>3501</v>
      </c>
      <c r="G173" s="1">
        <v>136.96</v>
      </c>
      <c r="H173" s="6">
        <f t="shared" si="10"/>
        <v>-8.960000000000008</v>
      </c>
      <c r="I173" s="139">
        <v>22</v>
      </c>
      <c r="J173" s="6">
        <v>4</v>
      </c>
      <c r="K173" s="7">
        <f t="shared" si="11"/>
        <v>88</v>
      </c>
      <c r="L173" s="7">
        <f t="shared" si="12"/>
        <v>6.16</v>
      </c>
      <c r="M173" s="7">
        <f t="shared" si="13"/>
        <v>94.16</v>
      </c>
      <c r="N173" s="7">
        <f t="shared" si="14"/>
        <v>231.12</v>
      </c>
      <c r="O173" s="66">
        <v>231.12</v>
      </c>
      <c r="P173" s="14">
        <v>1</v>
      </c>
      <c r="AE173" s="14"/>
    </row>
    <row r="174" spans="1:31" ht="24" customHeight="1" x14ac:dyDescent="0.4">
      <c r="A174" s="9">
        <v>170</v>
      </c>
      <c r="B174" s="3">
        <v>6030000170</v>
      </c>
      <c r="C174" s="101" t="s">
        <v>1000</v>
      </c>
      <c r="D174" s="4" t="s">
        <v>125</v>
      </c>
      <c r="E174" s="103" t="s">
        <v>1001</v>
      </c>
      <c r="F174" s="27" t="s">
        <v>3497</v>
      </c>
      <c r="G174" s="1">
        <v>0</v>
      </c>
      <c r="H174" s="6">
        <f t="shared" si="10"/>
        <v>0</v>
      </c>
      <c r="I174" s="139">
        <v>36</v>
      </c>
      <c r="J174" s="6">
        <v>4</v>
      </c>
      <c r="K174" s="7">
        <f t="shared" si="11"/>
        <v>144</v>
      </c>
      <c r="L174" s="7">
        <f t="shared" si="12"/>
        <v>10.080000000000002</v>
      </c>
      <c r="M174" s="7">
        <f t="shared" si="13"/>
        <v>154.08000000000001</v>
      </c>
      <c r="N174" s="7">
        <f t="shared" si="14"/>
        <v>154.08000000000001</v>
      </c>
      <c r="O174" s="66">
        <v>154.08000000000001</v>
      </c>
      <c r="P174" s="14">
        <v>0</v>
      </c>
      <c r="AE174" s="14"/>
    </row>
    <row r="175" spans="1:31" ht="24" customHeight="1" x14ac:dyDescent="0.4">
      <c r="A175" s="9">
        <v>171</v>
      </c>
      <c r="B175" s="3">
        <v>6030000171</v>
      </c>
      <c r="C175" s="101" t="s">
        <v>3133</v>
      </c>
      <c r="D175" s="4" t="s">
        <v>3134</v>
      </c>
      <c r="E175" s="103" t="s">
        <v>3135</v>
      </c>
      <c r="F175" s="2" t="s">
        <v>3497</v>
      </c>
      <c r="G175" s="1">
        <v>0</v>
      </c>
      <c r="H175" s="6">
        <f t="shared" si="10"/>
        <v>0</v>
      </c>
      <c r="I175" s="139">
        <v>11</v>
      </c>
      <c r="J175" s="6">
        <v>4</v>
      </c>
      <c r="K175" s="7">
        <f t="shared" si="11"/>
        <v>44</v>
      </c>
      <c r="L175" s="7">
        <f t="shared" si="12"/>
        <v>3.08</v>
      </c>
      <c r="M175" s="7">
        <f t="shared" si="13"/>
        <v>47.08</v>
      </c>
      <c r="N175" s="7">
        <f t="shared" si="14"/>
        <v>47.08</v>
      </c>
      <c r="O175" s="66">
        <v>47.08</v>
      </c>
      <c r="P175" s="14">
        <v>1</v>
      </c>
      <c r="AE175" s="14"/>
    </row>
    <row r="176" spans="1:31" ht="24" customHeight="1" x14ac:dyDescent="0.4">
      <c r="A176" s="9">
        <v>172</v>
      </c>
      <c r="B176" s="3">
        <v>6030000172</v>
      </c>
      <c r="C176" s="101" t="s">
        <v>3136</v>
      </c>
      <c r="D176" s="4" t="s">
        <v>3137</v>
      </c>
      <c r="E176" s="103" t="s">
        <v>818</v>
      </c>
      <c r="F176" s="27" t="s">
        <v>3497</v>
      </c>
      <c r="G176" s="1">
        <v>0</v>
      </c>
      <c r="H176" s="6">
        <f t="shared" si="10"/>
        <v>0</v>
      </c>
      <c r="I176" s="139">
        <v>52</v>
      </c>
      <c r="J176" s="6">
        <v>4</v>
      </c>
      <c r="K176" s="7">
        <f t="shared" si="11"/>
        <v>208</v>
      </c>
      <c r="L176" s="7">
        <f t="shared" si="12"/>
        <v>14.560000000000002</v>
      </c>
      <c r="M176" s="7">
        <f t="shared" si="13"/>
        <v>222.56</v>
      </c>
      <c r="N176" s="7">
        <f t="shared" si="14"/>
        <v>222.56</v>
      </c>
      <c r="O176" s="66">
        <v>222.56</v>
      </c>
      <c r="P176" s="14">
        <v>0</v>
      </c>
      <c r="AE176" s="14"/>
    </row>
    <row r="177" spans="1:31" ht="24" customHeight="1" x14ac:dyDescent="0.4">
      <c r="A177" s="9">
        <v>173</v>
      </c>
      <c r="B177" s="3">
        <v>6030000173</v>
      </c>
      <c r="C177" s="101" t="s">
        <v>3138</v>
      </c>
      <c r="D177" s="4" t="s">
        <v>3139</v>
      </c>
      <c r="E177" s="103" t="s">
        <v>3140</v>
      </c>
      <c r="F177" s="27" t="s">
        <v>3491</v>
      </c>
      <c r="G177" s="1">
        <v>25371.84</v>
      </c>
      <c r="H177" s="6">
        <f t="shared" si="10"/>
        <v>-1659.8400000000001</v>
      </c>
      <c r="I177" s="139">
        <v>492</v>
      </c>
      <c r="J177" s="6">
        <v>4</v>
      </c>
      <c r="K177" s="7">
        <f t="shared" si="11"/>
        <v>1968</v>
      </c>
      <c r="L177" s="7">
        <f t="shared" si="12"/>
        <v>137.76000000000002</v>
      </c>
      <c r="M177" s="7">
        <f t="shared" si="13"/>
        <v>2105.7600000000002</v>
      </c>
      <c r="N177" s="7">
        <f t="shared" si="14"/>
        <v>27477.599999999999</v>
      </c>
      <c r="O177" s="66">
        <v>27477.599999999999</v>
      </c>
      <c r="P177" s="14">
        <v>1</v>
      </c>
      <c r="AE177" s="14"/>
    </row>
    <row r="178" spans="1:31" ht="24" customHeight="1" x14ac:dyDescent="0.4">
      <c r="A178" s="9">
        <v>174</v>
      </c>
      <c r="B178" s="3">
        <v>6030000174</v>
      </c>
      <c r="C178" s="101" t="s">
        <v>3141</v>
      </c>
      <c r="D178" s="4" t="s">
        <v>3139</v>
      </c>
      <c r="E178" s="103" t="s">
        <v>3142</v>
      </c>
      <c r="F178" s="27" t="s">
        <v>3491</v>
      </c>
      <c r="G178" s="1">
        <v>179.76</v>
      </c>
      <c r="H178" s="6">
        <f t="shared" si="10"/>
        <v>-11.759999999999991</v>
      </c>
      <c r="I178" s="139">
        <v>3</v>
      </c>
      <c r="J178" s="6">
        <v>4</v>
      </c>
      <c r="K178" s="7">
        <f t="shared" si="11"/>
        <v>12</v>
      </c>
      <c r="L178" s="7">
        <f t="shared" si="12"/>
        <v>0.84000000000000008</v>
      </c>
      <c r="M178" s="7">
        <f t="shared" si="13"/>
        <v>12.84</v>
      </c>
      <c r="N178" s="7">
        <f t="shared" si="14"/>
        <v>192.6</v>
      </c>
      <c r="O178" s="66">
        <v>192.6</v>
      </c>
      <c r="P178" s="14">
        <v>0</v>
      </c>
      <c r="AE178" s="14"/>
    </row>
    <row r="179" spans="1:31" ht="24" customHeight="1" x14ac:dyDescent="0.4">
      <c r="A179" s="9">
        <v>175</v>
      </c>
      <c r="B179" s="3">
        <v>6030000175</v>
      </c>
      <c r="C179" s="101" t="s">
        <v>3143</v>
      </c>
      <c r="D179" s="4" t="s">
        <v>3144</v>
      </c>
      <c r="E179" s="103" t="s">
        <v>3145</v>
      </c>
      <c r="F179" s="27" t="s">
        <v>3497</v>
      </c>
      <c r="G179" s="1">
        <v>0</v>
      </c>
      <c r="H179" s="6">
        <f t="shared" si="10"/>
        <v>0</v>
      </c>
      <c r="I179" s="139">
        <v>13</v>
      </c>
      <c r="J179" s="6">
        <v>4</v>
      </c>
      <c r="K179" s="7">
        <f t="shared" si="11"/>
        <v>52</v>
      </c>
      <c r="L179" s="7">
        <f t="shared" si="12"/>
        <v>3.6400000000000006</v>
      </c>
      <c r="M179" s="7">
        <f t="shared" si="13"/>
        <v>55.64</v>
      </c>
      <c r="N179" s="7">
        <f t="shared" si="14"/>
        <v>55.64</v>
      </c>
      <c r="O179" s="66">
        <v>55.64</v>
      </c>
      <c r="P179" s="14">
        <v>1</v>
      </c>
      <c r="AE179" s="14"/>
    </row>
    <row r="180" spans="1:31" ht="24" customHeight="1" x14ac:dyDescent="0.4">
      <c r="A180" s="9">
        <v>176</v>
      </c>
      <c r="B180" s="3">
        <v>6030000176</v>
      </c>
      <c r="C180" s="101" t="s">
        <v>3146</v>
      </c>
      <c r="D180" s="4" t="s">
        <v>1348</v>
      </c>
      <c r="E180" s="103" t="s">
        <v>3147</v>
      </c>
      <c r="F180" s="27" t="s">
        <v>18</v>
      </c>
      <c r="G180" s="1">
        <v>0</v>
      </c>
      <c r="H180" s="6">
        <f t="shared" si="10"/>
        <v>0</v>
      </c>
      <c r="I180" s="139">
        <v>14</v>
      </c>
      <c r="J180" s="6">
        <v>4</v>
      </c>
      <c r="K180" s="7">
        <f t="shared" si="11"/>
        <v>56</v>
      </c>
      <c r="L180" s="7">
        <f t="shared" si="12"/>
        <v>3.9200000000000004</v>
      </c>
      <c r="M180" s="7">
        <f t="shared" si="13"/>
        <v>59.92</v>
      </c>
      <c r="N180" s="7">
        <f t="shared" si="14"/>
        <v>59.92</v>
      </c>
      <c r="O180" s="66">
        <v>59.92</v>
      </c>
      <c r="P180" s="14">
        <v>0</v>
      </c>
      <c r="AE180" s="14"/>
    </row>
    <row r="181" spans="1:31" ht="24" customHeight="1" x14ac:dyDescent="0.4">
      <c r="A181" s="9">
        <v>177</v>
      </c>
      <c r="B181" s="3">
        <v>6030000177</v>
      </c>
      <c r="C181" s="3" t="s">
        <v>3148</v>
      </c>
      <c r="D181" s="4" t="s">
        <v>3149</v>
      </c>
      <c r="E181" s="103" t="s">
        <v>3150</v>
      </c>
      <c r="F181" s="27" t="s">
        <v>3493</v>
      </c>
      <c r="G181" s="1">
        <v>141.24</v>
      </c>
      <c r="H181" s="6">
        <f t="shared" si="10"/>
        <v>-9.2400000000000091</v>
      </c>
      <c r="I181" s="139">
        <v>32</v>
      </c>
      <c r="J181" s="6">
        <v>4</v>
      </c>
      <c r="K181" s="7">
        <f t="shared" si="11"/>
        <v>128</v>
      </c>
      <c r="L181" s="7">
        <f t="shared" si="12"/>
        <v>8.9600000000000009</v>
      </c>
      <c r="M181" s="7">
        <f t="shared" si="13"/>
        <v>136.96</v>
      </c>
      <c r="N181" s="7">
        <f t="shared" si="14"/>
        <v>278.20000000000005</v>
      </c>
      <c r="O181" s="66">
        <v>278.2</v>
      </c>
      <c r="P181" s="14">
        <v>1</v>
      </c>
      <c r="AE181" s="14"/>
    </row>
    <row r="182" spans="1:31" ht="24" customHeight="1" x14ac:dyDescent="0.4">
      <c r="A182" s="9">
        <v>178</v>
      </c>
      <c r="B182" s="3">
        <v>6030000178</v>
      </c>
      <c r="C182" s="3" t="s">
        <v>3151</v>
      </c>
      <c r="D182" s="4" t="s">
        <v>3152</v>
      </c>
      <c r="E182" s="103" t="s">
        <v>3153</v>
      </c>
      <c r="F182" s="27" t="s">
        <v>3497</v>
      </c>
      <c r="G182" s="1">
        <v>0</v>
      </c>
      <c r="H182" s="6">
        <f t="shared" si="10"/>
        <v>0</v>
      </c>
      <c r="I182" s="139">
        <v>18</v>
      </c>
      <c r="J182" s="6">
        <v>4</v>
      </c>
      <c r="K182" s="7">
        <f t="shared" si="11"/>
        <v>72</v>
      </c>
      <c r="L182" s="7">
        <f t="shared" si="12"/>
        <v>5.0400000000000009</v>
      </c>
      <c r="M182" s="7">
        <f t="shared" si="13"/>
        <v>77.040000000000006</v>
      </c>
      <c r="N182" s="7">
        <f t="shared" si="14"/>
        <v>77.040000000000006</v>
      </c>
      <c r="O182" s="66">
        <v>77.040000000000006</v>
      </c>
      <c r="P182" s="14">
        <v>0</v>
      </c>
      <c r="AE182" s="14"/>
    </row>
    <row r="183" spans="1:31" ht="24" customHeight="1" x14ac:dyDescent="0.4">
      <c r="A183" s="9">
        <v>179</v>
      </c>
      <c r="B183" s="3">
        <v>6030000179</v>
      </c>
      <c r="C183" s="101" t="s">
        <v>3154</v>
      </c>
      <c r="D183" s="4" t="s">
        <v>3155</v>
      </c>
      <c r="E183" s="103" t="s">
        <v>3156</v>
      </c>
      <c r="F183" s="27" t="s">
        <v>3493</v>
      </c>
      <c r="G183" s="1">
        <v>154.08000000000001</v>
      </c>
      <c r="H183" s="6">
        <f t="shared" si="10"/>
        <v>-10.079999999999984</v>
      </c>
      <c r="I183" s="139">
        <v>61</v>
      </c>
      <c r="J183" s="6">
        <v>4</v>
      </c>
      <c r="K183" s="7">
        <f t="shared" si="11"/>
        <v>244</v>
      </c>
      <c r="L183" s="7">
        <f t="shared" si="12"/>
        <v>17.080000000000002</v>
      </c>
      <c r="M183" s="7">
        <f t="shared" si="13"/>
        <v>261.08</v>
      </c>
      <c r="N183" s="7">
        <f t="shared" si="14"/>
        <v>415.15999999999997</v>
      </c>
      <c r="O183" s="66">
        <v>415.16</v>
      </c>
      <c r="P183" s="14">
        <v>1</v>
      </c>
      <c r="AE183" s="14"/>
    </row>
    <row r="184" spans="1:31" ht="24" customHeight="1" x14ac:dyDescent="0.4">
      <c r="A184" s="9">
        <v>180</v>
      </c>
      <c r="B184" s="3">
        <v>6030000180</v>
      </c>
      <c r="C184" s="101" t="s">
        <v>3157</v>
      </c>
      <c r="D184" s="4" t="s">
        <v>3158</v>
      </c>
      <c r="E184" s="103" t="s">
        <v>3159</v>
      </c>
      <c r="F184" s="27" t="s">
        <v>3497</v>
      </c>
      <c r="G184" s="1">
        <v>0</v>
      </c>
      <c r="H184" s="6">
        <f t="shared" si="10"/>
        <v>0</v>
      </c>
      <c r="I184" s="139">
        <v>15</v>
      </c>
      <c r="J184" s="6">
        <v>4</v>
      </c>
      <c r="K184" s="7">
        <f t="shared" si="11"/>
        <v>60</v>
      </c>
      <c r="L184" s="7">
        <f t="shared" si="12"/>
        <v>4.2</v>
      </c>
      <c r="M184" s="7">
        <f t="shared" si="13"/>
        <v>64.2</v>
      </c>
      <c r="N184" s="7">
        <f t="shared" si="14"/>
        <v>64.2</v>
      </c>
      <c r="O184" s="66">
        <v>64.2</v>
      </c>
      <c r="P184" s="14">
        <v>0</v>
      </c>
      <c r="AE184" s="14"/>
    </row>
    <row r="185" spans="1:31" ht="24" customHeight="1" x14ac:dyDescent="0.4">
      <c r="A185" s="9">
        <v>181</v>
      </c>
      <c r="B185" s="3">
        <v>6030000181</v>
      </c>
      <c r="C185" s="101" t="s">
        <v>3160</v>
      </c>
      <c r="D185" s="4" t="s">
        <v>3161</v>
      </c>
      <c r="E185" s="103" t="s">
        <v>3162</v>
      </c>
      <c r="F185" s="27" t="s">
        <v>3497</v>
      </c>
      <c r="G185" s="1">
        <v>0</v>
      </c>
      <c r="H185" s="6">
        <f t="shared" si="10"/>
        <v>0</v>
      </c>
      <c r="I185" s="139">
        <v>26</v>
      </c>
      <c r="J185" s="6">
        <v>4</v>
      </c>
      <c r="K185" s="7">
        <f t="shared" si="11"/>
        <v>104</v>
      </c>
      <c r="L185" s="7">
        <f t="shared" si="12"/>
        <v>7.2800000000000011</v>
      </c>
      <c r="M185" s="7">
        <f t="shared" si="13"/>
        <v>111.28</v>
      </c>
      <c r="N185" s="7">
        <f t="shared" si="14"/>
        <v>111.28</v>
      </c>
      <c r="O185" s="66">
        <v>111.28</v>
      </c>
      <c r="P185" s="14">
        <v>1</v>
      </c>
      <c r="AE185" s="14"/>
    </row>
    <row r="186" spans="1:31" ht="24" customHeight="1" x14ac:dyDescent="0.4">
      <c r="A186" s="9">
        <v>182</v>
      </c>
      <c r="B186" s="3">
        <v>6030000182</v>
      </c>
      <c r="C186" s="101" t="s">
        <v>3163</v>
      </c>
      <c r="D186" s="4" t="s">
        <v>3164</v>
      </c>
      <c r="E186" s="103" t="s">
        <v>3165</v>
      </c>
      <c r="F186" s="27" t="s">
        <v>3497</v>
      </c>
      <c r="G186" s="1">
        <v>0</v>
      </c>
      <c r="H186" s="6">
        <f t="shared" si="10"/>
        <v>0</v>
      </c>
      <c r="I186" s="139">
        <v>17</v>
      </c>
      <c r="J186" s="6">
        <v>4</v>
      </c>
      <c r="K186" s="7">
        <f t="shared" si="11"/>
        <v>68</v>
      </c>
      <c r="L186" s="7">
        <f t="shared" si="12"/>
        <v>4.7600000000000007</v>
      </c>
      <c r="M186" s="7">
        <f t="shared" si="13"/>
        <v>72.760000000000005</v>
      </c>
      <c r="N186" s="7">
        <f t="shared" si="14"/>
        <v>72.760000000000005</v>
      </c>
      <c r="O186" s="66">
        <v>72.760000000000005</v>
      </c>
      <c r="P186" s="14">
        <v>0</v>
      </c>
      <c r="AE186" s="14"/>
    </row>
    <row r="187" spans="1:31" ht="24" customHeight="1" x14ac:dyDescent="0.4">
      <c r="A187" s="9">
        <v>183</v>
      </c>
      <c r="B187" s="3">
        <v>6030000183</v>
      </c>
      <c r="C187" s="101" t="s">
        <v>3166</v>
      </c>
      <c r="D187" s="4" t="s">
        <v>3164</v>
      </c>
      <c r="E187" s="103" t="s">
        <v>3167</v>
      </c>
      <c r="F187" s="27" t="s">
        <v>3497</v>
      </c>
      <c r="G187" s="1">
        <v>0</v>
      </c>
      <c r="H187" s="6">
        <f t="shared" si="10"/>
        <v>0</v>
      </c>
      <c r="I187" s="139">
        <v>3</v>
      </c>
      <c r="J187" s="6">
        <v>4</v>
      </c>
      <c r="K187" s="7">
        <f t="shared" si="11"/>
        <v>12</v>
      </c>
      <c r="L187" s="7">
        <f t="shared" si="12"/>
        <v>0.84000000000000008</v>
      </c>
      <c r="M187" s="7">
        <f t="shared" si="13"/>
        <v>12.84</v>
      </c>
      <c r="N187" s="7">
        <f t="shared" si="14"/>
        <v>12.84</v>
      </c>
      <c r="O187" s="66">
        <v>12.84</v>
      </c>
      <c r="P187" s="14">
        <v>1</v>
      </c>
      <c r="AE187" s="14"/>
    </row>
    <row r="188" spans="1:31" ht="24" customHeight="1" x14ac:dyDescent="0.4">
      <c r="A188" s="9">
        <v>184</v>
      </c>
      <c r="B188" s="3">
        <v>6030000184</v>
      </c>
      <c r="C188" s="101" t="s">
        <v>3168</v>
      </c>
      <c r="D188" s="4" t="s">
        <v>3169</v>
      </c>
      <c r="E188" s="103" t="s">
        <v>3170</v>
      </c>
      <c r="F188" s="27" t="s">
        <v>3497</v>
      </c>
      <c r="G188" s="1">
        <v>0</v>
      </c>
      <c r="H188" s="6">
        <f t="shared" si="10"/>
        <v>0</v>
      </c>
      <c r="I188" s="139">
        <v>29</v>
      </c>
      <c r="J188" s="6">
        <v>4</v>
      </c>
      <c r="K188" s="7">
        <f t="shared" si="11"/>
        <v>116</v>
      </c>
      <c r="L188" s="7">
        <f t="shared" si="12"/>
        <v>8.120000000000001</v>
      </c>
      <c r="M188" s="7">
        <f t="shared" si="13"/>
        <v>124.12</v>
      </c>
      <c r="N188" s="7">
        <f t="shared" si="14"/>
        <v>124.12</v>
      </c>
      <c r="O188" s="66">
        <v>124.12</v>
      </c>
      <c r="P188" s="14">
        <v>0</v>
      </c>
      <c r="AE188" s="14"/>
    </row>
    <row r="189" spans="1:31" ht="24" customHeight="1" x14ac:dyDescent="0.4">
      <c r="A189" s="9">
        <v>185</v>
      </c>
      <c r="B189" s="3">
        <v>6030000185</v>
      </c>
      <c r="C189" s="101" t="s">
        <v>3171</v>
      </c>
      <c r="D189" s="4" t="s">
        <v>3164</v>
      </c>
      <c r="E189" s="103" t="s">
        <v>3172</v>
      </c>
      <c r="F189" s="2" t="s">
        <v>3497</v>
      </c>
      <c r="G189" s="1">
        <v>0</v>
      </c>
      <c r="H189" s="6">
        <f t="shared" si="10"/>
        <v>0</v>
      </c>
      <c r="I189" s="139">
        <v>17</v>
      </c>
      <c r="J189" s="6">
        <v>4</v>
      </c>
      <c r="K189" s="7">
        <f t="shared" si="11"/>
        <v>68</v>
      </c>
      <c r="L189" s="7">
        <f t="shared" si="12"/>
        <v>4.7600000000000007</v>
      </c>
      <c r="M189" s="7">
        <f t="shared" si="13"/>
        <v>72.760000000000005</v>
      </c>
      <c r="N189" s="7">
        <f t="shared" si="14"/>
        <v>72.760000000000005</v>
      </c>
      <c r="O189" s="66">
        <v>72.760000000000005</v>
      </c>
      <c r="P189" s="14">
        <v>1</v>
      </c>
      <c r="AE189" s="14"/>
    </row>
    <row r="190" spans="1:31" ht="24" customHeight="1" x14ac:dyDescent="0.4">
      <c r="A190" s="9">
        <v>186</v>
      </c>
      <c r="B190" s="3">
        <v>6030000186</v>
      </c>
      <c r="C190" s="101" t="s">
        <v>3173</v>
      </c>
      <c r="D190" s="4" t="s">
        <v>3164</v>
      </c>
      <c r="E190" s="103" t="s">
        <v>3174</v>
      </c>
      <c r="F190" s="27" t="s">
        <v>3497</v>
      </c>
      <c r="G190" s="1">
        <v>0</v>
      </c>
      <c r="H190" s="6">
        <f t="shared" si="10"/>
        <v>0</v>
      </c>
      <c r="I190" s="139">
        <v>10</v>
      </c>
      <c r="J190" s="6">
        <v>4</v>
      </c>
      <c r="K190" s="7">
        <f t="shared" si="11"/>
        <v>40</v>
      </c>
      <c r="L190" s="7">
        <f t="shared" si="12"/>
        <v>2.8000000000000003</v>
      </c>
      <c r="M190" s="7">
        <f t="shared" si="13"/>
        <v>42.8</v>
      </c>
      <c r="N190" s="7">
        <f t="shared" si="14"/>
        <v>42.8</v>
      </c>
      <c r="O190" s="66">
        <v>42.8</v>
      </c>
      <c r="P190" s="14">
        <v>0</v>
      </c>
      <c r="AE190" s="14"/>
    </row>
    <row r="191" spans="1:31" ht="24" customHeight="1" x14ac:dyDescent="0.4">
      <c r="A191" s="9">
        <v>187</v>
      </c>
      <c r="B191" s="3">
        <v>6030000187</v>
      </c>
      <c r="C191" s="101" t="s">
        <v>3175</v>
      </c>
      <c r="D191" s="4" t="s">
        <v>3176</v>
      </c>
      <c r="E191" s="103" t="s">
        <v>3177</v>
      </c>
      <c r="F191" s="27" t="s">
        <v>3498</v>
      </c>
      <c r="G191" s="1">
        <v>149.80000000000001</v>
      </c>
      <c r="H191" s="6">
        <f t="shared" si="10"/>
        <v>-9.7999999999999829</v>
      </c>
      <c r="I191" s="139">
        <v>0</v>
      </c>
      <c r="J191" s="6">
        <v>4</v>
      </c>
      <c r="K191" s="7">
        <f t="shared" si="11"/>
        <v>0</v>
      </c>
      <c r="L191" s="7">
        <f t="shared" si="12"/>
        <v>0</v>
      </c>
      <c r="M191" s="7">
        <f t="shared" si="13"/>
        <v>0</v>
      </c>
      <c r="N191" s="7">
        <f t="shared" si="14"/>
        <v>149.80000000000001</v>
      </c>
      <c r="O191" s="66">
        <v>149.80000000000001</v>
      </c>
      <c r="P191" s="14">
        <v>1</v>
      </c>
      <c r="AE191" s="14"/>
    </row>
    <row r="192" spans="1:31" ht="24" customHeight="1" x14ac:dyDescent="0.4">
      <c r="A192" s="9">
        <v>188</v>
      </c>
      <c r="B192" s="3">
        <v>6030000188</v>
      </c>
      <c r="C192" s="101" t="s">
        <v>3178</v>
      </c>
      <c r="D192" s="4" t="s">
        <v>3179</v>
      </c>
      <c r="E192" s="103" t="s">
        <v>3180</v>
      </c>
      <c r="F192" s="27" t="s">
        <v>3497</v>
      </c>
      <c r="G192" s="1">
        <v>0</v>
      </c>
      <c r="H192" s="6">
        <f t="shared" si="10"/>
        <v>0</v>
      </c>
      <c r="I192" s="139">
        <v>36</v>
      </c>
      <c r="J192" s="6">
        <v>4</v>
      </c>
      <c r="K192" s="7">
        <f t="shared" si="11"/>
        <v>144</v>
      </c>
      <c r="L192" s="7">
        <f t="shared" si="12"/>
        <v>10.080000000000002</v>
      </c>
      <c r="M192" s="7">
        <f t="shared" si="13"/>
        <v>154.08000000000001</v>
      </c>
      <c r="N192" s="7">
        <f t="shared" si="14"/>
        <v>154.08000000000001</v>
      </c>
      <c r="O192" s="66">
        <v>154.08000000000001</v>
      </c>
      <c r="P192" s="14">
        <v>0</v>
      </c>
      <c r="AE192" s="14"/>
    </row>
    <row r="193" spans="1:31" ht="24" customHeight="1" x14ac:dyDescent="0.4">
      <c r="A193" s="9">
        <v>189</v>
      </c>
      <c r="B193" s="3">
        <v>6030000189</v>
      </c>
      <c r="C193" s="101" t="s">
        <v>3181</v>
      </c>
      <c r="D193" s="4" t="s">
        <v>3182</v>
      </c>
      <c r="E193" s="103" t="s">
        <v>3183</v>
      </c>
      <c r="F193" s="27" t="s">
        <v>3497</v>
      </c>
      <c r="G193" s="1">
        <v>0</v>
      </c>
      <c r="H193" s="6">
        <f t="shared" si="10"/>
        <v>0</v>
      </c>
      <c r="I193" s="139">
        <v>11</v>
      </c>
      <c r="J193" s="6">
        <v>4</v>
      </c>
      <c r="K193" s="7">
        <f t="shared" si="11"/>
        <v>44</v>
      </c>
      <c r="L193" s="7">
        <f t="shared" si="12"/>
        <v>3.08</v>
      </c>
      <c r="M193" s="7">
        <f t="shared" si="13"/>
        <v>47.08</v>
      </c>
      <c r="N193" s="7">
        <f t="shared" si="14"/>
        <v>47.08</v>
      </c>
      <c r="O193" s="66">
        <v>47.08</v>
      </c>
      <c r="P193" s="14">
        <v>1</v>
      </c>
      <c r="AE193" s="14"/>
    </row>
    <row r="194" spans="1:31" ht="24" customHeight="1" x14ac:dyDescent="0.4">
      <c r="A194" s="9">
        <v>190</v>
      </c>
      <c r="B194" s="3">
        <v>6030000190</v>
      </c>
      <c r="C194" s="101" t="s">
        <v>3184</v>
      </c>
      <c r="D194" s="4" t="s">
        <v>3185</v>
      </c>
      <c r="E194" s="103" t="s">
        <v>3186</v>
      </c>
      <c r="F194" s="27" t="s">
        <v>3497</v>
      </c>
      <c r="G194" s="1">
        <v>0</v>
      </c>
      <c r="H194" s="6">
        <f t="shared" si="10"/>
        <v>0</v>
      </c>
      <c r="I194" s="139">
        <v>15</v>
      </c>
      <c r="J194" s="6">
        <v>4</v>
      </c>
      <c r="K194" s="7">
        <f t="shared" si="11"/>
        <v>60</v>
      </c>
      <c r="L194" s="7">
        <f t="shared" si="12"/>
        <v>4.2</v>
      </c>
      <c r="M194" s="7">
        <f t="shared" si="13"/>
        <v>64.2</v>
      </c>
      <c r="N194" s="7">
        <f t="shared" si="14"/>
        <v>64.2</v>
      </c>
      <c r="O194" s="66">
        <v>64.2</v>
      </c>
      <c r="P194" s="14">
        <v>0</v>
      </c>
      <c r="AE194" s="14"/>
    </row>
    <row r="195" spans="1:31" ht="24" customHeight="1" x14ac:dyDescent="0.4">
      <c r="A195" s="9">
        <v>191</v>
      </c>
      <c r="B195" s="3">
        <v>6030000191</v>
      </c>
      <c r="C195" s="101" t="s">
        <v>3187</v>
      </c>
      <c r="D195" s="4" t="s">
        <v>3188</v>
      </c>
      <c r="E195" s="103" t="s">
        <v>3189</v>
      </c>
      <c r="F195" s="27" t="s">
        <v>3497</v>
      </c>
      <c r="G195" s="1">
        <v>0</v>
      </c>
      <c r="H195" s="6">
        <f t="shared" si="10"/>
        <v>0</v>
      </c>
      <c r="I195" s="139">
        <v>7</v>
      </c>
      <c r="J195" s="6">
        <v>4</v>
      </c>
      <c r="K195" s="7">
        <f t="shared" si="11"/>
        <v>28</v>
      </c>
      <c r="L195" s="7">
        <f t="shared" si="12"/>
        <v>1.9600000000000002</v>
      </c>
      <c r="M195" s="7">
        <f t="shared" si="13"/>
        <v>29.96</v>
      </c>
      <c r="N195" s="7">
        <f t="shared" si="14"/>
        <v>29.96</v>
      </c>
      <c r="O195" s="66">
        <v>29.96</v>
      </c>
      <c r="P195" s="14">
        <v>1</v>
      </c>
      <c r="AE195" s="14"/>
    </row>
    <row r="196" spans="1:31" ht="24" customHeight="1" x14ac:dyDescent="0.4">
      <c r="A196" s="9">
        <v>192</v>
      </c>
      <c r="B196" s="3">
        <v>6030000192</v>
      </c>
      <c r="C196" s="101" t="s">
        <v>3190</v>
      </c>
      <c r="D196" s="4" t="s">
        <v>3191</v>
      </c>
      <c r="E196" s="103" t="s">
        <v>3192</v>
      </c>
      <c r="F196" s="27" t="s">
        <v>3497</v>
      </c>
      <c r="G196" s="1">
        <v>0</v>
      </c>
      <c r="H196" s="6">
        <f t="shared" si="10"/>
        <v>0</v>
      </c>
      <c r="I196" s="139">
        <v>6</v>
      </c>
      <c r="J196" s="6">
        <v>4</v>
      </c>
      <c r="K196" s="7">
        <f t="shared" si="11"/>
        <v>24</v>
      </c>
      <c r="L196" s="7">
        <f t="shared" si="12"/>
        <v>1.6800000000000002</v>
      </c>
      <c r="M196" s="7">
        <f t="shared" si="13"/>
        <v>25.68</v>
      </c>
      <c r="N196" s="7">
        <f t="shared" si="14"/>
        <v>25.68</v>
      </c>
      <c r="O196" s="66">
        <v>25.68</v>
      </c>
      <c r="P196" s="14">
        <v>0</v>
      </c>
      <c r="AE196" s="14"/>
    </row>
    <row r="197" spans="1:31" ht="24" customHeight="1" x14ac:dyDescent="0.4">
      <c r="A197" s="9">
        <v>193</v>
      </c>
      <c r="B197" s="3">
        <v>6030000193</v>
      </c>
      <c r="C197" s="101" t="s">
        <v>3193</v>
      </c>
      <c r="D197" s="4" t="s">
        <v>3194</v>
      </c>
      <c r="E197" s="103" t="s">
        <v>3195</v>
      </c>
      <c r="F197" s="27" t="s">
        <v>18</v>
      </c>
      <c r="G197" s="1">
        <v>0</v>
      </c>
      <c r="H197" s="6">
        <f t="shared" si="10"/>
        <v>0</v>
      </c>
      <c r="I197" s="139">
        <v>28</v>
      </c>
      <c r="J197" s="6">
        <v>4</v>
      </c>
      <c r="K197" s="7">
        <f t="shared" si="11"/>
        <v>112</v>
      </c>
      <c r="L197" s="7">
        <f t="shared" si="12"/>
        <v>7.8400000000000007</v>
      </c>
      <c r="M197" s="7">
        <f t="shared" si="13"/>
        <v>119.84</v>
      </c>
      <c r="N197" s="7">
        <f t="shared" si="14"/>
        <v>119.84</v>
      </c>
      <c r="O197" s="66">
        <v>119.84</v>
      </c>
      <c r="P197" s="14">
        <v>1</v>
      </c>
      <c r="AE197" s="14"/>
    </row>
    <row r="198" spans="1:31" ht="24" customHeight="1" x14ac:dyDescent="0.4">
      <c r="A198" s="9">
        <v>194</v>
      </c>
      <c r="B198" s="3">
        <v>6030000194</v>
      </c>
      <c r="C198" s="101" t="s">
        <v>3196</v>
      </c>
      <c r="D198" s="4" t="s">
        <v>3197</v>
      </c>
      <c r="E198" s="103" t="s">
        <v>3198</v>
      </c>
      <c r="F198" s="27" t="s">
        <v>3491</v>
      </c>
      <c r="G198" s="1">
        <v>1241.2</v>
      </c>
      <c r="H198" s="6">
        <f t="shared" ref="H198:H261" si="15">G198*100/107-G198</f>
        <v>-81.200000000000045</v>
      </c>
      <c r="I198" s="139">
        <v>47</v>
      </c>
      <c r="J198" s="6">
        <v>4</v>
      </c>
      <c r="K198" s="7">
        <f t="shared" ref="K198:K261" si="16">I198*J198</f>
        <v>188</v>
      </c>
      <c r="L198" s="7">
        <f t="shared" ref="L198:L261" si="17">K198*7%</f>
        <v>13.160000000000002</v>
      </c>
      <c r="M198" s="7">
        <f t="shared" ref="M198:M261" si="18">ROUNDUP(K198+L198,2)</f>
        <v>201.16</v>
      </c>
      <c r="N198" s="7">
        <f t="shared" ref="N198:N261" si="19">SUM(G198+M198)</f>
        <v>1442.3600000000001</v>
      </c>
      <c r="O198" s="66">
        <v>1442.36</v>
      </c>
      <c r="P198" s="14">
        <v>0</v>
      </c>
      <c r="AE198" s="14"/>
    </row>
    <row r="199" spans="1:31" ht="24" customHeight="1" x14ac:dyDescent="0.4">
      <c r="A199" s="9">
        <v>195</v>
      </c>
      <c r="B199" s="3">
        <v>6030000195</v>
      </c>
      <c r="C199" s="101" t="s">
        <v>3199</v>
      </c>
      <c r="D199" s="4" t="s">
        <v>2418</v>
      </c>
      <c r="E199" s="103" t="s">
        <v>3200</v>
      </c>
      <c r="F199" s="27" t="s">
        <v>3497</v>
      </c>
      <c r="G199" s="1">
        <v>0</v>
      </c>
      <c r="H199" s="6">
        <f t="shared" si="15"/>
        <v>0</v>
      </c>
      <c r="I199" s="139">
        <v>4</v>
      </c>
      <c r="J199" s="6">
        <v>4</v>
      </c>
      <c r="K199" s="7">
        <f t="shared" si="16"/>
        <v>16</v>
      </c>
      <c r="L199" s="7">
        <f t="shared" si="17"/>
        <v>1.1200000000000001</v>
      </c>
      <c r="M199" s="7">
        <f t="shared" si="18"/>
        <v>17.12</v>
      </c>
      <c r="N199" s="7">
        <f t="shared" si="19"/>
        <v>17.12</v>
      </c>
      <c r="O199" s="66">
        <v>17.12</v>
      </c>
      <c r="P199" s="14">
        <v>1</v>
      </c>
      <c r="AE199" s="14"/>
    </row>
    <row r="200" spans="1:31" ht="24" customHeight="1" x14ac:dyDescent="0.4">
      <c r="A200" s="9">
        <v>196</v>
      </c>
      <c r="B200" s="3">
        <v>6030000196</v>
      </c>
      <c r="C200" s="101" t="s">
        <v>3201</v>
      </c>
      <c r="D200" s="4" t="s">
        <v>3202</v>
      </c>
      <c r="E200" s="103" t="s">
        <v>3203</v>
      </c>
      <c r="F200" s="27" t="s">
        <v>3493</v>
      </c>
      <c r="G200" s="1">
        <v>89.88</v>
      </c>
      <c r="H200" s="6">
        <f t="shared" si="15"/>
        <v>-5.8799999999999955</v>
      </c>
      <c r="I200" s="139">
        <v>17</v>
      </c>
      <c r="J200" s="6">
        <v>4</v>
      </c>
      <c r="K200" s="7">
        <f t="shared" si="16"/>
        <v>68</v>
      </c>
      <c r="L200" s="7">
        <f t="shared" si="17"/>
        <v>4.7600000000000007</v>
      </c>
      <c r="M200" s="7">
        <f t="shared" si="18"/>
        <v>72.760000000000005</v>
      </c>
      <c r="N200" s="7">
        <f t="shared" si="19"/>
        <v>162.63999999999999</v>
      </c>
      <c r="O200" s="66">
        <v>162.63999999999999</v>
      </c>
      <c r="P200" s="14">
        <v>0</v>
      </c>
      <c r="AE200" s="14"/>
    </row>
    <row r="201" spans="1:31" ht="24" customHeight="1" x14ac:dyDescent="0.4">
      <c r="A201" s="9">
        <v>197</v>
      </c>
      <c r="B201" s="3">
        <v>6030000197</v>
      </c>
      <c r="C201" s="101" t="s">
        <v>3204</v>
      </c>
      <c r="D201" s="4" t="s">
        <v>3205</v>
      </c>
      <c r="E201" s="103" t="s">
        <v>3206</v>
      </c>
      <c r="F201" s="27" t="s">
        <v>3491</v>
      </c>
      <c r="G201" s="1">
        <v>3137.24</v>
      </c>
      <c r="H201" s="6">
        <f t="shared" si="15"/>
        <v>-205.23999999999978</v>
      </c>
      <c r="I201" s="139">
        <v>88</v>
      </c>
      <c r="J201" s="6">
        <v>4</v>
      </c>
      <c r="K201" s="7">
        <f t="shared" si="16"/>
        <v>352</v>
      </c>
      <c r="L201" s="7">
        <f t="shared" si="17"/>
        <v>24.64</v>
      </c>
      <c r="M201" s="7">
        <f t="shared" si="18"/>
        <v>376.64</v>
      </c>
      <c r="N201" s="7">
        <f t="shared" si="19"/>
        <v>3513.8799999999997</v>
      </c>
      <c r="O201" s="66">
        <v>3513.88</v>
      </c>
      <c r="P201" s="14">
        <v>1</v>
      </c>
      <c r="AE201" s="14"/>
    </row>
    <row r="202" spans="1:31" ht="24" customHeight="1" x14ac:dyDescent="0.4">
      <c r="A202" s="9">
        <v>198</v>
      </c>
      <c r="B202" s="3">
        <v>6030000198</v>
      </c>
      <c r="C202" s="101" t="s">
        <v>3207</v>
      </c>
      <c r="D202" s="4" t="s">
        <v>3208</v>
      </c>
      <c r="E202" s="103" t="s">
        <v>3209</v>
      </c>
      <c r="F202" s="27" t="s">
        <v>3491</v>
      </c>
      <c r="G202" s="1">
        <v>1900.32</v>
      </c>
      <c r="H202" s="6">
        <f t="shared" si="15"/>
        <v>-124.31999999999994</v>
      </c>
      <c r="I202" s="139">
        <v>52</v>
      </c>
      <c r="J202" s="6">
        <v>4</v>
      </c>
      <c r="K202" s="7">
        <f t="shared" si="16"/>
        <v>208</v>
      </c>
      <c r="L202" s="7">
        <f t="shared" si="17"/>
        <v>14.560000000000002</v>
      </c>
      <c r="M202" s="7">
        <f t="shared" si="18"/>
        <v>222.56</v>
      </c>
      <c r="N202" s="7">
        <f t="shared" si="19"/>
        <v>2122.88</v>
      </c>
      <c r="O202" s="66">
        <v>2122.88</v>
      </c>
      <c r="P202" s="14">
        <v>0</v>
      </c>
      <c r="AE202" s="14"/>
    </row>
    <row r="203" spans="1:31" ht="24" customHeight="1" x14ac:dyDescent="0.4">
      <c r="A203" s="9">
        <v>199</v>
      </c>
      <c r="B203" s="3">
        <v>6030000199</v>
      </c>
      <c r="C203" s="101" t="s">
        <v>3210</v>
      </c>
      <c r="D203" s="4" t="s">
        <v>3211</v>
      </c>
      <c r="E203" s="103" t="s">
        <v>3212</v>
      </c>
      <c r="F203" s="2" t="s">
        <v>3492</v>
      </c>
      <c r="G203" s="1">
        <v>8.56</v>
      </c>
      <c r="H203" s="6">
        <f t="shared" si="15"/>
        <v>-0.5600000000000005</v>
      </c>
      <c r="I203" s="139">
        <v>0</v>
      </c>
      <c r="J203" s="6">
        <v>4</v>
      </c>
      <c r="K203" s="7">
        <f t="shared" si="16"/>
        <v>0</v>
      </c>
      <c r="L203" s="7">
        <f t="shared" si="17"/>
        <v>0</v>
      </c>
      <c r="M203" s="7">
        <f t="shared" si="18"/>
        <v>0</v>
      </c>
      <c r="N203" s="7">
        <f t="shared" si="19"/>
        <v>8.56</v>
      </c>
      <c r="O203" s="66">
        <v>8.56</v>
      </c>
      <c r="P203" s="14">
        <v>1</v>
      </c>
      <c r="AE203" s="14"/>
    </row>
    <row r="204" spans="1:31" ht="24" customHeight="1" x14ac:dyDescent="0.4">
      <c r="A204" s="9">
        <v>200</v>
      </c>
      <c r="B204" s="3">
        <v>6030000200</v>
      </c>
      <c r="C204" s="101" t="s">
        <v>3213</v>
      </c>
      <c r="D204" s="4" t="s">
        <v>3214</v>
      </c>
      <c r="E204" s="103" t="s">
        <v>3212</v>
      </c>
      <c r="F204" s="27" t="s">
        <v>3491</v>
      </c>
      <c r="G204" s="1">
        <v>1883.2</v>
      </c>
      <c r="H204" s="6">
        <f t="shared" si="15"/>
        <v>-123.20000000000005</v>
      </c>
      <c r="I204" s="139">
        <v>51</v>
      </c>
      <c r="J204" s="6">
        <v>4</v>
      </c>
      <c r="K204" s="7">
        <f t="shared" si="16"/>
        <v>204</v>
      </c>
      <c r="L204" s="7">
        <f t="shared" si="17"/>
        <v>14.280000000000001</v>
      </c>
      <c r="M204" s="7">
        <f t="shared" si="18"/>
        <v>218.28</v>
      </c>
      <c r="N204" s="7">
        <f t="shared" si="19"/>
        <v>2101.48</v>
      </c>
      <c r="O204" s="66">
        <v>2101.48</v>
      </c>
      <c r="P204" s="14">
        <v>0</v>
      </c>
      <c r="AE204" s="14"/>
    </row>
    <row r="205" spans="1:31" ht="24" customHeight="1" x14ac:dyDescent="0.4">
      <c r="A205" s="9">
        <v>201</v>
      </c>
      <c r="B205" s="3">
        <v>6030000201</v>
      </c>
      <c r="C205" s="101" t="s">
        <v>3215</v>
      </c>
      <c r="D205" s="4" t="s">
        <v>3216</v>
      </c>
      <c r="E205" s="103" t="s">
        <v>3217</v>
      </c>
      <c r="F205" s="27" t="s">
        <v>18</v>
      </c>
      <c r="G205" s="1">
        <v>0</v>
      </c>
      <c r="H205" s="6">
        <f t="shared" si="15"/>
        <v>0</v>
      </c>
      <c r="I205" s="139">
        <v>2</v>
      </c>
      <c r="J205" s="6">
        <v>4</v>
      </c>
      <c r="K205" s="7">
        <f t="shared" si="16"/>
        <v>8</v>
      </c>
      <c r="L205" s="7">
        <f t="shared" si="17"/>
        <v>0.56000000000000005</v>
      </c>
      <c r="M205" s="7">
        <f t="shared" si="18"/>
        <v>8.56</v>
      </c>
      <c r="N205" s="7">
        <f t="shared" si="19"/>
        <v>8.56</v>
      </c>
      <c r="O205" s="66">
        <v>8.56</v>
      </c>
      <c r="P205" s="14">
        <v>1</v>
      </c>
      <c r="AE205" s="14"/>
    </row>
    <row r="206" spans="1:31" ht="24" customHeight="1" x14ac:dyDescent="0.4">
      <c r="A206" s="9">
        <v>202</v>
      </c>
      <c r="B206" s="3">
        <v>6030000202</v>
      </c>
      <c r="C206" s="101" t="s">
        <v>3218</v>
      </c>
      <c r="D206" s="4" t="s">
        <v>3045</v>
      </c>
      <c r="E206" s="103" t="s">
        <v>3219</v>
      </c>
      <c r="F206" s="27" t="s">
        <v>18</v>
      </c>
      <c r="G206" s="1">
        <v>85.6</v>
      </c>
      <c r="H206" s="6">
        <f t="shared" si="15"/>
        <v>-5.5999999999999943</v>
      </c>
      <c r="I206" s="139">
        <v>20</v>
      </c>
      <c r="J206" s="6">
        <v>4</v>
      </c>
      <c r="K206" s="7">
        <f t="shared" si="16"/>
        <v>80</v>
      </c>
      <c r="L206" s="7">
        <f t="shared" si="17"/>
        <v>5.6000000000000005</v>
      </c>
      <c r="M206" s="7">
        <f t="shared" si="18"/>
        <v>85.6</v>
      </c>
      <c r="N206" s="7">
        <f t="shared" si="19"/>
        <v>171.2</v>
      </c>
      <c r="O206" s="66">
        <v>171.2</v>
      </c>
      <c r="P206" s="14">
        <v>0</v>
      </c>
      <c r="AE206" s="14"/>
    </row>
    <row r="207" spans="1:31" ht="24" customHeight="1" x14ac:dyDescent="0.4">
      <c r="A207" s="9">
        <v>203</v>
      </c>
      <c r="B207" s="3">
        <v>6030000203</v>
      </c>
      <c r="C207" s="101" t="s">
        <v>3220</v>
      </c>
      <c r="D207" s="4" t="s">
        <v>3221</v>
      </c>
      <c r="E207" s="103" t="s">
        <v>3222</v>
      </c>
      <c r="F207" s="27" t="s">
        <v>3504</v>
      </c>
      <c r="G207" s="1">
        <v>620.6</v>
      </c>
      <c r="H207" s="6">
        <f t="shared" si="15"/>
        <v>-40.600000000000023</v>
      </c>
      <c r="I207" s="139">
        <v>58</v>
      </c>
      <c r="J207" s="6">
        <v>4</v>
      </c>
      <c r="K207" s="7">
        <f t="shared" si="16"/>
        <v>232</v>
      </c>
      <c r="L207" s="7">
        <f t="shared" si="17"/>
        <v>16.240000000000002</v>
      </c>
      <c r="M207" s="7">
        <f t="shared" si="18"/>
        <v>248.24</v>
      </c>
      <c r="N207" s="7">
        <f t="shared" si="19"/>
        <v>868.84</v>
      </c>
      <c r="O207" s="66">
        <v>868.84</v>
      </c>
      <c r="P207" s="14">
        <v>1</v>
      </c>
      <c r="AE207" s="14"/>
    </row>
    <row r="208" spans="1:31" ht="24" customHeight="1" x14ac:dyDescent="0.4">
      <c r="A208" s="9">
        <v>204</v>
      </c>
      <c r="B208" s="3">
        <v>6030000204</v>
      </c>
      <c r="C208" s="101" t="s">
        <v>3223</v>
      </c>
      <c r="D208" s="4" t="s">
        <v>3224</v>
      </c>
      <c r="E208" s="103" t="s">
        <v>3225</v>
      </c>
      <c r="F208" s="27" t="s">
        <v>3499</v>
      </c>
      <c r="G208" s="1">
        <v>1493.72</v>
      </c>
      <c r="H208" s="6">
        <f t="shared" si="15"/>
        <v>-97.720000000000027</v>
      </c>
      <c r="I208" s="139">
        <v>47</v>
      </c>
      <c r="J208" s="6">
        <v>4</v>
      </c>
      <c r="K208" s="7">
        <f t="shared" si="16"/>
        <v>188</v>
      </c>
      <c r="L208" s="7">
        <f t="shared" si="17"/>
        <v>13.160000000000002</v>
      </c>
      <c r="M208" s="7">
        <f t="shared" si="18"/>
        <v>201.16</v>
      </c>
      <c r="N208" s="7">
        <f t="shared" si="19"/>
        <v>1694.88</v>
      </c>
      <c r="O208" s="66">
        <v>1694.88</v>
      </c>
      <c r="P208" s="14">
        <v>0</v>
      </c>
      <c r="AE208" s="14"/>
    </row>
    <row r="209" spans="1:31" ht="24" customHeight="1" x14ac:dyDescent="0.4">
      <c r="A209" s="9">
        <v>205</v>
      </c>
      <c r="B209" s="3">
        <v>6030000205</v>
      </c>
      <c r="C209" s="101" t="s">
        <v>3226</v>
      </c>
      <c r="D209" s="4" t="s">
        <v>476</v>
      </c>
      <c r="E209" s="103" t="s">
        <v>3505</v>
      </c>
      <c r="F209" s="27" t="s">
        <v>3497</v>
      </c>
      <c r="G209" s="1">
        <v>0</v>
      </c>
      <c r="H209" s="6">
        <f t="shared" si="15"/>
        <v>0</v>
      </c>
      <c r="I209" s="139">
        <v>22</v>
      </c>
      <c r="J209" s="6">
        <v>4</v>
      </c>
      <c r="K209" s="7">
        <f t="shared" si="16"/>
        <v>88</v>
      </c>
      <c r="L209" s="7">
        <f t="shared" si="17"/>
        <v>6.16</v>
      </c>
      <c r="M209" s="7">
        <f t="shared" si="18"/>
        <v>94.16</v>
      </c>
      <c r="N209" s="7">
        <f t="shared" si="19"/>
        <v>94.16</v>
      </c>
      <c r="O209" s="66">
        <v>94.16</v>
      </c>
      <c r="P209" s="14">
        <v>1</v>
      </c>
      <c r="AE209" s="14"/>
    </row>
    <row r="210" spans="1:31" ht="24" customHeight="1" x14ac:dyDescent="0.4">
      <c r="A210" s="9">
        <v>206</v>
      </c>
      <c r="B210" s="3">
        <v>6030000206</v>
      </c>
      <c r="C210" s="101" t="s">
        <v>3227</v>
      </c>
      <c r="D210" s="4" t="s">
        <v>3228</v>
      </c>
      <c r="E210" s="103" t="s">
        <v>3229</v>
      </c>
      <c r="F210" s="27" t="s">
        <v>3497</v>
      </c>
      <c r="G210" s="1">
        <v>0</v>
      </c>
      <c r="H210" s="6">
        <f t="shared" si="15"/>
        <v>0</v>
      </c>
      <c r="I210" s="139">
        <v>4</v>
      </c>
      <c r="J210" s="6">
        <v>4</v>
      </c>
      <c r="K210" s="7">
        <f t="shared" si="16"/>
        <v>16</v>
      </c>
      <c r="L210" s="7">
        <f t="shared" si="17"/>
        <v>1.1200000000000001</v>
      </c>
      <c r="M210" s="7">
        <f t="shared" si="18"/>
        <v>17.12</v>
      </c>
      <c r="N210" s="7">
        <f t="shared" si="19"/>
        <v>17.12</v>
      </c>
      <c r="O210" s="66">
        <v>17.12</v>
      </c>
      <c r="P210" s="14">
        <v>0</v>
      </c>
      <c r="AE210" s="14"/>
    </row>
    <row r="211" spans="1:31" ht="24" customHeight="1" x14ac:dyDescent="0.4">
      <c r="A211" s="9">
        <v>207</v>
      </c>
      <c r="B211" s="3">
        <v>6030000207</v>
      </c>
      <c r="C211" s="101" t="s">
        <v>3230</v>
      </c>
      <c r="D211" s="4" t="s">
        <v>3231</v>
      </c>
      <c r="E211" s="103" t="s">
        <v>3232</v>
      </c>
      <c r="F211" s="27" t="s">
        <v>3501</v>
      </c>
      <c r="G211" s="1">
        <v>252.52</v>
      </c>
      <c r="H211" s="6">
        <f t="shared" si="15"/>
        <v>-16.52000000000001</v>
      </c>
      <c r="I211" s="139">
        <v>28</v>
      </c>
      <c r="J211" s="6">
        <v>4</v>
      </c>
      <c r="K211" s="7">
        <f t="shared" si="16"/>
        <v>112</v>
      </c>
      <c r="L211" s="7">
        <f t="shared" si="17"/>
        <v>7.8400000000000007</v>
      </c>
      <c r="M211" s="7">
        <f t="shared" si="18"/>
        <v>119.84</v>
      </c>
      <c r="N211" s="7">
        <f t="shared" si="19"/>
        <v>372.36</v>
      </c>
      <c r="O211" s="66">
        <v>372.36</v>
      </c>
      <c r="P211" s="14">
        <v>1</v>
      </c>
      <c r="AE211" s="14"/>
    </row>
    <row r="212" spans="1:31" ht="24" customHeight="1" x14ac:dyDescent="0.4">
      <c r="A212" s="9">
        <v>208</v>
      </c>
      <c r="B212" s="3">
        <v>6030000208</v>
      </c>
      <c r="C212" s="101" t="s">
        <v>3233</v>
      </c>
      <c r="D212" s="4" t="s">
        <v>3234</v>
      </c>
      <c r="E212" s="103" t="s">
        <v>3235</v>
      </c>
      <c r="F212" s="27" t="s">
        <v>3497</v>
      </c>
      <c r="G212" s="1">
        <v>0</v>
      </c>
      <c r="H212" s="6">
        <f t="shared" si="15"/>
        <v>0</v>
      </c>
      <c r="I212" s="139">
        <v>22</v>
      </c>
      <c r="J212" s="6">
        <v>4</v>
      </c>
      <c r="K212" s="7">
        <f t="shared" si="16"/>
        <v>88</v>
      </c>
      <c r="L212" s="7">
        <f t="shared" si="17"/>
        <v>6.16</v>
      </c>
      <c r="M212" s="7">
        <f t="shared" si="18"/>
        <v>94.16</v>
      </c>
      <c r="N212" s="7">
        <f t="shared" si="19"/>
        <v>94.16</v>
      </c>
      <c r="O212" s="66">
        <v>94.16</v>
      </c>
      <c r="P212" s="14">
        <v>0</v>
      </c>
      <c r="AE212" s="14"/>
    </row>
    <row r="213" spans="1:31" ht="24" customHeight="1" x14ac:dyDescent="0.4">
      <c r="A213" s="9">
        <v>209</v>
      </c>
      <c r="B213" s="3">
        <v>6030000209</v>
      </c>
      <c r="C213" s="101" t="s">
        <v>3236</v>
      </c>
      <c r="D213" s="4" t="s">
        <v>3237</v>
      </c>
      <c r="E213" s="103" t="s">
        <v>3238</v>
      </c>
      <c r="F213" s="27" t="s">
        <v>18</v>
      </c>
      <c r="G213" s="1">
        <v>0</v>
      </c>
      <c r="H213" s="6">
        <f t="shared" si="15"/>
        <v>0</v>
      </c>
      <c r="I213" s="139">
        <v>32</v>
      </c>
      <c r="J213" s="6">
        <v>4</v>
      </c>
      <c r="K213" s="7">
        <f t="shared" si="16"/>
        <v>128</v>
      </c>
      <c r="L213" s="7">
        <f t="shared" si="17"/>
        <v>8.9600000000000009</v>
      </c>
      <c r="M213" s="7">
        <f t="shared" si="18"/>
        <v>136.96</v>
      </c>
      <c r="N213" s="7">
        <f t="shared" si="19"/>
        <v>136.96</v>
      </c>
      <c r="O213" s="66">
        <v>136.96</v>
      </c>
      <c r="P213" s="14">
        <v>1</v>
      </c>
      <c r="AE213" s="14"/>
    </row>
    <row r="214" spans="1:31" ht="24" customHeight="1" x14ac:dyDescent="0.4">
      <c r="A214" s="9">
        <v>210</v>
      </c>
      <c r="B214" s="3">
        <v>6030000210</v>
      </c>
      <c r="C214" s="101" t="s">
        <v>3239</v>
      </c>
      <c r="D214" s="4" t="s">
        <v>3240</v>
      </c>
      <c r="E214" s="103" t="s">
        <v>3241</v>
      </c>
      <c r="F214" s="27" t="s">
        <v>3491</v>
      </c>
      <c r="G214" s="1">
        <v>393.76</v>
      </c>
      <c r="H214" s="6">
        <f t="shared" si="15"/>
        <v>-25.759999999999991</v>
      </c>
      <c r="I214" s="139">
        <v>14</v>
      </c>
      <c r="J214" s="6">
        <v>4</v>
      </c>
      <c r="K214" s="7">
        <f t="shared" si="16"/>
        <v>56</v>
      </c>
      <c r="L214" s="7">
        <f t="shared" si="17"/>
        <v>3.9200000000000004</v>
      </c>
      <c r="M214" s="7">
        <f t="shared" si="18"/>
        <v>59.92</v>
      </c>
      <c r="N214" s="7">
        <f t="shared" si="19"/>
        <v>453.68</v>
      </c>
      <c r="O214" s="66">
        <v>453.68</v>
      </c>
      <c r="P214" s="14">
        <v>0</v>
      </c>
      <c r="AE214" s="14"/>
    </row>
    <row r="215" spans="1:31" ht="24" customHeight="1" x14ac:dyDescent="0.4">
      <c r="A215" s="9">
        <v>211</v>
      </c>
      <c r="B215" s="3">
        <v>6030000211</v>
      </c>
      <c r="C215" s="101" t="s">
        <v>3242</v>
      </c>
      <c r="D215" s="4" t="s">
        <v>3243</v>
      </c>
      <c r="E215" s="103" t="s">
        <v>3244</v>
      </c>
      <c r="F215" s="27" t="s">
        <v>3491</v>
      </c>
      <c r="G215" s="1">
        <v>231.12</v>
      </c>
      <c r="H215" s="6">
        <f t="shared" si="15"/>
        <v>-15.120000000000005</v>
      </c>
      <c r="I215" s="139">
        <v>9</v>
      </c>
      <c r="J215" s="6">
        <v>4</v>
      </c>
      <c r="K215" s="7">
        <f t="shared" si="16"/>
        <v>36</v>
      </c>
      <c r="L215" s="7">
        <f t="shared" si="17"/>
        <v>2.5200000000000005</v>
      </c>
      <c r="M215" s="7">
        <f t="shared" si="18"/>
        <v>38.520000000000003</v>
      </c>
      <c r="N215" s="7">
        <f t="shared" si="19"/>
        <v>269.64</v>
      </c>
      <c r="O215" s="66">
        <v>269.64</v>
      </c>
      <c r="P215" s="14">
        <v>1</v>
      </c>
      <c r="AE215" s="14"/>
    </row>
    <row r="216" spans="1:31" ht="24" customHeight="1" x14ac:dyDescent="0.4">
      <c r="A216" s="9">
        <v>212</v>
      </c>
      <c r="B216" s="3">
        <v>6030000212</v>
      </c>
      <c r="C216" s="101" t="s">
        <v>3245</v>
      </c>
      <c r="D216" s="4" t="s">
        <v>3246</v>
      </c>
      <c r="E216" s="103" t="s">
        <v>3247</v>
      </c>
      <c r="F216" s="27" t="s">
        <v>3491</v>
      </c>
      <c r="G216" s="1">
        <v>757.56</v>
      </c>
      <c r="H216" s="6">
        <f t="shared" si="15"/>
        <v>-49.559999999999945</v>
      </c>
      <c r="I216" s="139">
        <v>18</v>
      </c>
      <c r="J216" s="6">
        <v>4</v>
      </c>
      <c r="K216" s="7">
        <f t="shared" si="16"/>
        <v>72</v>
      </c>
      <c r="L216" s="7">
        <f t="shared" si="17"/>
        <v>5.0400000000000009</v>
      </c>
      <c r="M216" s="7">
        <f t="shared" si="18"/>
        <v>77.040000000000006</v>
      </c>
      <c r="N216" s="7">
        <f t="shared" si="19"/>
        <v>834.59999999999991</v>
      </c>
      <c r="O216" s="66">
        <v>834.6</v>
      </c>
      <c r="P216" s="14">
        <v>0</v>
      </c>
      <c r="AE216" s="14"/>
    </row>
    <row r="217" spans="1:31" ht="24" customHeight="1" x14ac:dyDescent="0.4">
      <c r="A217" s="9">
        <v>213</v>
      </c>
      <c r="B217" s="3">
        <v>6030000213</v>
      </c>
      <c r="C217" s="101" t="s">
        <v>3248</v>
      </c>
      <c r="D217" s="4" t="s">
        <v>3249</v>
      </c>
      <c r="E217" s="103" t="s">
        <v>3250</v>
      </c>
      <c r="F217" s="27" t="s">
        <v>18</v>
      </c>
      <c r="G217" s="1">
        <v>0</v>
      </c>
      <c r="H217" s="6">
        <f t="shared" si="15"/>
        <v>0</v>
      </c>
      <c r="I217" s="139">
        <v>33</v>
      </c>
      <c r="J217" s="6">
        <v>4</v>
      </c>
      <c r="K217" s="7">
        <f t="shared" si="16"/>
        <v>132</v>
      </c>
      <c r="L217" s="7">
        <f t="shared" si="17"/>
        <v>9.24</v>
      </c>
      <c r="M217" s="7">
        <f t="shared" si="18"/>
        <v>141.24</v>
      </c>
      <c r="N217" s="7">
        <f t="shared" si="19"/>
        <v>141.24</v>
      </c>
      <c r="O217" s="66">
        <v>141.24</v>
      </c>
      <c r="P217" s="14">
        <v>1</v>
      </c>
      <c r="AE217" s="14"/>
    </row>
    <row r="218" spans="1:31" ht="24" customHeight="1" x14ac:dyDescent="0.4">
      <c r="A218" s="9">
        <v>214</v>
      </c>
      <c r="B218" s="3">
        <v>6030000214</v>
      </c>
      <c r="C218" s="101" t="s">
        <v>3251</v>
      </c>
      <c r="D218" s="4" t="s">
        <v>2177</v>
      </c>
      <c r="E218" s="103" t="s">
        <v>3252</v>
      </c>
      <c r="F218" s="27" t="s">
        <v>18</v>
      </c>
      <c r="G218" s="1">
        <v>0</v>
      </c>
      <c r="H218" s="6">
        <f t="shared" si="15"/>
        <v>0</v>
      </c>
      <c r="I218" s="139">
        <v>12</v>
      </c>
      <c r="J218" s="6">
        <v>4</v>
      </c>
      <c r="K218" s="7">
        <f t="shared" si="16"/>
        <v>48</v>
      </c>
      <c r="L218" s="7">
        <f t="shared" si="17"/>
        <v>3.3600000000000003</v>
      </c>
      <c r="M218" s="7">
        <f t="shared" si="18"/>
        <v>51.36</v>
      </c>
      <c r="N218" s="7">
        <f t="shared" si="19"/>
        <v>51.36</v>
      </c>
      <c r="O218" s="66">
        <v>51.36</v>
      </c>
      <c r="P218" s="14">
        <v>0</v>
      </c>
      <c r="AE218" s="14"/>
    </row>
    <row r="219" spans="1:31" ht="24" customHeight="1" x14ac:dyDescent="0.4">
      <c r="A219" s="9">
        <v>215</v>
      </c>
      <c r="B219" s="3">
        <v>6030000215</v>
      </c>
      <c r="C219" s="101" t="s">
        <v>3253</v>
      </c>
      <c r="D219" s="4" t="s">
        <v>3254</v>
      </c>
      <c r="E219" s="103" t="s">
        <v>3255</v>
      </c>
      <c r="F219" s="27" t="s">
        <v>3497</v>
      </c>
      <c r="G219" s="1">
        <v>0</v>
      </c>
      <c r="H219" s="6">
        <f t="shared" si="15"/>
        <v>0</v>
      </c>
      <c r="I219" s="139">
        <v>7</v>
      </c>
      <c r="J219" s="6">
        <v>4</v>
      </c>
      <c r="K219" s="7">
        <f t="shared" si="16"/>
        <v>28</v>
      </c>
      <c r="L219" s="7">
        <f t="shared" si="17"/>
        <v>1.9600000000000002</v>
      </c>
      <c r="M219" s="7">
        <f t="shared" si="18"/>
        <v>29.96</v>
      </c>
      <c r="N219" s="7">
        <f t="shared" si="19"/>
        <v>29.96</v>
      </c>
      <c r="O219" s="66">
        <v>29.96</v>
      </c>
      <c r="P219" s="14">
        <v>1</v>
      </c>
      <c r="AE219" s="14"/>
    </row>
    <row r="220" spans="1:31" ht="24" customHeight="1" x14ac:dyDescent="0.4">
      <c r="A220" s="9">
        <v>216</v>
      </c>
      <c r="B220" s="3">
        <v>6030000216</v>
      </c>
      <c r="C220" s="101" t="s">
        <v>3256</v>
      </c>
      <c r="D220" s="4" t="s">
        <v>3257</v>
      </c>
      <c r="E220" s="103" t="s">
        <v>3258</v>
      </c>
      <c r="F220" s="27" t="s">
        <v>3500</v>
      </c>
      <c r="G220" s="1">
        <v>273.92</v>
      </c>
      <c r="H220" s="6">
        <f t="shared" si="15"/>
        <v>-17.920000000000016</v>
      </c>
      <c r="I220" s="139">
        <v>5</v>
      </c>
      <c r="J220" s="6">
        <v>4</v>
      </c>
      <c r="K220" s="7">
        <f t="shared" si="16"/>
        <v>20</v>
      </c>
      <c r="L220" s="7">
        <f t="shared" si="17"/>
        <v>1.4000000000000001</v>
      </c>
      <c r="M220" s="7">
        <f t="shared" si="18"/>
        <v>21.4</v>
      </c>
      <c r="N220" s="7">
        <f t="shared" si="19"/>
        <v>295.32</v>
      </c>
      <c r="O220" s="66">
        <v>295.32</v>
      </c>
      <c r="P220" s="14">
        <v>0</v>
      </c>
      <c r="AE220" s="14"/>
    </row>
    <row r="221" spans="1:31" ht="24" customHeight="1" x14ac:dyDescent="0.4">
      <c r="A221" s="9">
        <v>217</v>
      </c>
      <c r="B221" s="3">
        <v>6030000217</v>
      </c>
      <c r="C221" s="101" t="s">
        <v>3259</v>
      </c>
      <c r="D221" s="4" t="s">
        <v>3260</v>
      </c>
      <c r="E221" s="103" t="s">
        <v>3261</v>
      </c>
      <c r="F221" s="27" t="s">
        <v>3496</v>
      </c>
      <c r="G221" s="1">
        <v>629.16</v>
      </c>
      <c r="H221" s="6">
        <f t="shared" si="15"/>
        <v>-41.159999999999968</v>
      </c>
      <c r="I221" s="139">
        <v>17</v>
      </c>
      <c r="J221" s="6">
        <v>4</v>
      </c>
      <c r="K221" s="7">
        <f t="shared" si="16"/>
        <v>68</v>
      </c>
      <c r="L221" s="7">
        <f t="shared" si="17"/>
        <v>4.7600000000000007</v>
      </c>
      <c r="M221" s="7">
        <f t="shared" si="18"/>
        <v>72.760000000000005</v>
      </c>
      <c r="N221" s="7">
        <f t="shared" si="19"/>
        <v>701.92</v>
      </c>
      <c r="O221" s="66">
        <v>701.92</v>
      </c>
      <c r="P221" s="14">
        <v>1</v>
      </c>
      <c r="AE221" s="14"/>
    </row>
    <row r="222" spans="1:31" ht="24" customHeight="1" x14ac:dyDescent="0.4">
      <c r="A222" s="9">
        <v>218</v>
      </c>
      <c r="B222" s="3">
        <v>6030000218</v>
      </c>
      <c r="C222" s="101" t="s">
        <v>3262</v>
      </c>
      <c r="D222" s="4" t="s">
        <v>3263</v>
      </c>
      <c r="E222" s="103" t="s">
        <v>3264</v>
      </c>
      <c r="F222" s="27" t="s">
        <v>3501</v>
      </c>
      <c r="G222" s="1">
        <v>355.24</v>
      </c>
      <c r="H222" s="6">
        <f t="shared" si="15"/>
        <v>-23.240000000000009</v>
      </c>
      <c r="I222" s="139">
        <v>30</v>
      </c>
      <c r="J222" s="6">
        <v>4</v>
      </c>
      <c r="K222" s="7">
        <f t="shared" si="16"/>
        <v>120</v>
      </c>
      <c r="L222" s="7">
        <f t="shared" si="17"/>
        <v>8.4</v>
      </c>
      <c r="M222" s="7">
        <f t="shared" si="18"/>
        <v>128.4</v>
      </c>
      <c r="N222" s="7">
        <f t="shared" si="19"/>
        <v>483.64</v>
      </c>
      <c r="O222" s="66">
        <v>483.64</v>
      </c>
      <c r="P222" s="14">
        <v>0</v>
      </c>
      <c r="AE222" s="14"/>
    </row>
    <row r="223" spans="1:31" ht="24" customHeight="1" x14ac:dyDescent="0.4">
      <c r="A223" s="9">
        <v>219</v>
      </c>
      <c r="B223" s="3">
        <v>6030000219</v>
      </c>
      <c r="C223" s="101" t="s">
        <v>3265</v>
      </c>
      <c r="D223" s="4" t="s">
        <v>3266</v>
      </c>
      <c r="E223" s="103" t="s">
        <v>3267</v>
      </c>
      <c r="F223" s="27" t="s">
        <v>18</v>
      </c>
      <c r="G223" s="1">
        <v>0</v>
      </c>
      <c r="H223" s="6">
        <f t="shared" si="15"/>
        <v>0</v>
      </c>
      <c r="I223" s="139">
        <v>25</v>
      </c>
      <c r="J223" s="6">
        <v>4</v>
      </c>
      <c r="K223" s="7">
        <f>I223*J223</f>
        <v>100</v>
      </c>
      <c r="L223" s="7">
        <f t="shared" si="17"/>
        <v>7.0000000000000009</v>
      </c>
      <c r="M223" s="7">
        <f t="shared" si="18"/>
        <v>107</v>
      </c>
      <c r="N223" s="7">
        <f t="shared" si="19"/>
        <v>107</v>
      </c>
      <c r="O223" s="66">
        <v>107</v>
      </c>
      <c r="P223" s="14">
        <v>1</v>
      </c>
      <c r="AE223" s="14"/>
    </row>
    <row r="224" spans="1:31" ht="24" customHeight="1" x14ac:dyDescent="0.4">
      <c r="A224" s="9">
        <v>220</v>
      </c>
      <c r="B224" s="3">
        <v>6030000220</v>
      </c>
      <c r="C224" s="101" t="s">
        <v>3268</v>
      </c>
      <c r="D224" s="4" t="s">
        <v>3269</v>
      </c>
      <c r="E224" s="103" t="s">
        <v>3270</v>
      </c>
      <c r="F224" s="27" t="s">
        <v>3497</v>
      </c>
      <c r="G224" s="1">
        <v>0</v>
      </c>
      <c r="H224" s="6">
        <f t="shared" si="15"/>
        <v>0</v>
      </c>
      <c r="I224" s="139">
        <v>12</v>
      </c>
      <c r="J224" s="6">
        <v>4</v>
      </c>
      <c r="K224" s="7">
        <f t="shared" si="16"/>
        <v>48</v>
      </c>
      <c r="L224" s="7">
        <f t="shared" si="17"/>
        <v>3.3600000000000003</v>
      </c>
      <c r="M224" s="7">
        <f t="shared" si="18"/>
        <v>51.36</v>
      </c>
      <c r="N224" s="7">
        <f t="shared" si="19"/>
        <v>51.36</v>
      </c>
      <c r="O224" s="66">
        <v>51.36</v>
      </c>
      <c r="P224" s="14">
        <v>0</v>
      </c>
      <c r="AE224" s="14"/>
    </row>
    <row r="225" spans="1:31" ht="24" customHeight="1" x14ac:dyDescent="0.4">
      <c r="A225" s="9">
        <v>221</v>
      </c>
      <c r="B225" s="3">
        <v>6030000221</v>
      </c>
      <c r="C225" s="101" t="s">
        <v>3271</v>
      </c>
      <c r="D225" s="4" t="s">
        <v>3272</v>
      </c>
      <c r="E225" s="103" t="s">
        <v>3273</v>
      </c>
      <c r="F225" s="27" t="s">
        <v>3497</v>
      </c>
      <c r="G225" s="1">
        <v>0</v>
      </c>
      <c r="H225" s="6">
        <f t="shared" si="15"/>
        <v>0</v>
      </c>
      <c r="I225" s="139">
        <v>37</v>
      </c>
      <c r="J225" s="6">
        <v>4</v>
      </c>
      <c r="K225" s="7">
        <f t="shared" si="16"/>
        <v>148</v>
      </c>
      <c r="L225" s="7">
        <f t="shared" si="17"/>
        <v>10.360000000000001</v>
      </c>
      <c r="M225" s="7">
        <f t="shared" si="18"/>
        <v>158.36000000000001</v>
      </c>
      <c r="N225" s="7">
        <f t="shared" si="19"/>
        <v>158.36000000000001</v>
      </c>
      <c r="O225" s="66">
        <v>158.36000000000001</v>
      </c>
      <c r="P225" s="14">
        <v>1</v>
      </c>
      <c r="AE225" s="14"/>
    </row>
    <row r="226" spans="1:31" ht="24" customHeight="1" x14ac:dyDescent="0.4">
      <c r="A226" s="9">
        <v>222</v>
      </c>
      <c r="B226" s="3">
        <v>6030000222</v>
      </c>
      <c r="C226" s="101" t="s">
        <v>3274</v>
      </c>
      <c r="D226" s="4" t="s">
        <v>3275</v>
      </c>
      <c r="E226" s="103" t="s">
        <v>3276</v>
      </c>
      <c r="F226" s="27" t="s">
        <v>3491</v>
      </c>
      <c r="G226" s="1">
        <v>894.52</v>
      </c>
      <c r="H226" s="6">
        <f t="shared" si="15"/>
        <v>-58.519999999999982</v>
      </c>
      <c r="I226" s="139">
        <v>18</v>
      </c>
      <c r="J226" s="6">
        <v>4</v>
      </c>
      <c r="K226" s="7">
        <f t="shared" si="16"/>
        <v>72</v>
      </c>
      <c r="L226" s="7">
        <f t="shared" si="17"/>
        <v>5.0400000000000009</v>
      </c>
      <c r="M226" s="7">
        <f t="shared" si="18"/>
        <v>77.040000000000006</v>
      </c>
      <c r="N226" s="7">
        <f t="shared" si="19"/>
        <v>971.56</v>
      </c>
      <c r="O226" s="66">
        <v>971.56</v>
      </c>
      <c r="P226" s="14">
        <v>0</v>
      </c>
      <c r="AE226" s="14"/>
    </row>
    <row r="227" spans="1:31" ht="24" customHeight="1" x14ac:dyDescent="0.4">
      <c r="A227" s="9">
        <v>223</v>
      </c>
      <c r="B227" s="3">
        <v>6030000223</v>
      </c>
      <c r="C227" s="101" t="s">
        <v>3277</v>
      </c>
      <c r="D227" s="4" t="s">
        <v>3278</v>
      </c>
      <c r="E227" s="103" t="s">
        <v>3279</v>
      </c>
      <c r="F227" s="27" t="s">
        <v>3497</v>
      </c>
      <c r="G227" s="1">
        <v>0</v>
      </c>
      <c r="H227" s="6">
        <f t="shared" si="15"/>
        <v>0</v>
      </c>
      <c r="I227" s="139">
        <v>20</v>
      </c>
      <c r="J227" s="6">
        <v>4</v>
      </c>
      <c r="K227" s="7">
        <f t="shared" si="16"/>
        <v>80</v>
      </c>
      <c r="L227" s="7">
        <f t="shared" si="17"/>
        <v>5.6000000000000005</v>
      </c>
      <c r="M227" s="7">
        <f t="shared" si="18"/>
        <v>85.6</v>
      </c>
      <c r="N227" s="7">
        <f t="shared" si="19"/>
        <v>85.6</v>
      </c>
      <c r="O227" s="66">
        <v>85.6</v>
      </c>
      <c r="P227" s="14">
        <v>1</v>
      </c>
      <c r="AE227" s="14"/>
    </row>
    <row r="228" spans="1:31" ht="24" customHeight="1" x14ac:dyDescent="0.4">
      <c r="A228" s="9">
        <v>224</v>
      </c>
      <c r="B228" s="3">
        <v>6030000224</v>
      </c>
      <c r="C228" s="2" t="s">
        <v>3280</v>
      </c>
      <c r="D228" s="4" t="s">
        <v>3281</v>
      </c>
      <c r="E228" s="103" t="s">
        <v>3282</v>
      </c>
      <c r="F228" s="27" t="s">
        <v>18</v>
      </c>
      <c r="G228" s="1">
        <v>0</v>
      </c>
      <c r="H228" s="6">
        <f t="shared" si="15"/>
        <v>0</v>
      </c>
      <c r="I228" s="139">
        <v>14</v>
      </c>
      <c r="J228" s="6">
        <v>4</v>
      </c>
      <c r="K228" s="7">
        <f t="shared" si="16"/>
        <v>56</v>
      </c>
      <c r="L228" s="7">
        <f t="shared" si="17"/>
        <v>3.9200000000000004</v>
      </c>
      <c r="M228" s="7">
        <f t="shared" si="18"/>
        <v>59.92</v>
      </c>
      <c r="N228" s="7">
        <f t="shared" si="19"/>
        <v>59.92</v>
      </c>
      <c r="O228" s="66">
        <v>59.92</v>
      </c>
      <c r="P228" s="14">
        <v>0</v>
      </c>
      <c r="AE228" s="14"/>
    </row>
    <row r="229" spans="1:31" ht="24" customHeight="1" x14ac:dyDescent="0.4">
      <c r="A229" s="9">
        <v>225</v>
      </c>
      <c r="B229" s="3">
        <v>6030000225</v>
      </c>
      <c r="C229" s="2" t="s">
        <v>3283</v>
      </c>
      <c r="D229" s="4" t="s">
        <v>3284</v>
      </c>
      <c r="E229" s="103" t="s">
        <v>2433</v>
      </c>
      <c r="F229" s="27" t="s">
        <v>3491</v>
      </c>
      <c r="G229" s="1">
        <v>1117.08</v>
      </c>
      <c r="H229" s="6">
        <f t="shared" si="15"/>
        <v>-73.079999999999927</v>
      </c>
      <c r="I229" s="139">
        <v>50</v>
      </c>
      <c r="J229" s="6">
        <v>4</v>
      </c>
      <c r="K229" s="7">
        <f t="shared" si="16"/>
        <v>200</v>
      </c>
      <c r="L229" s="7">
        <f t="shared" si="17"/>
        <v>14.000000000000002</v>
      </c>
      <c r="M229" s="7">
        <f t="shared" si="18"/>
        <v>214</v>
      </c>
      <c r="N229" s="7">
        <f t="shared" si="19"/>
        <v>1331.08</v>
      </c>
      <c r="O229" s="66">
        <v>1331.08</v>
      </c>
      <c r="P229" s="14">
        <v>1</v>
      </c>
      <c r="AE229" s="14"/>
    </row>
    <row r="230" spans="1:31" ht="24" customHeight="1" x14ac:dyDescent="0.4">
      <c r="A230" s="9">
        <v>226</v>
      </c>
      <c r="B230" s="3">
        <v>6030000226</v>
      </c>
      <c r="C230" s="101" t="s">
        <v>3285</v>
      </c>
      <c r="D230" s="4" t="s">
        <v>3286</v>
      </c>
      <c r="E230" s="103" t="s">
        <v>3287</v>
      </c>
      <c r="F230" s="27" t="s">
        <v>3498</v>
      </c>
      <c r="G230" s="1">
        <v>1125.6400000000001</v>
      </c>
      <c r="H230" s="6">
        <f t="shared" si="15"/>
        <v>-73.639999999999873</v>
      </c>
      <c r="I230" s="139">
        <v>55</v>
      </c>
      <c r="J230" s="6">
        <v>4</v>
      </c>
      <c r="K230" s="7">
        <f t="shared" si="16"/>
        <v>220</v>
      </c>
      <c r="L230" s="7">
        <f t="shared" si="17"/>
        <v>15.400000000000002</v>
      </c>
      <c r="M230" s="7">
        <f t="shared" si="18"/>
        <v>235.4</v>
      </c>
      <c r="N230" s="7">
        <f t="shared" si="19"/>
        <v>1361.0400000000002</v>
      </c>
      <c r="O230" s="66">
        <v>1361.04</v>
      </c>
      <c r="P230" s="14">
        <v>0</v>
      </c>
      <c r="AE230" s="14"/>
    </row>
    <row r="231" spans="1:31" ht="24" customHeight="1" x14ac:dyDescent="0.4">
      <c r="A231" s="9">
        <v>227</v>
      </c>
      <c r="B231" s="3">
        <v>6030000227</v>
      </c>
      <c r="C231" s="101" t="s">
        <v>3288</v>
      </c>
      <c r="D231" s="4" t="s">
        <v>3289</v>
      </c>
      <c r="E231" s="103" t="s">
        <v>3290</v>
      </c>
      <c r="F231" s="27" t="s">
        <v>3500</v>
      </c>
      <c r="G231" s="1">
        <v>766.12</v>
      </c>
      <c r="H231" s="6">
        <f t="shared" si="15"/>
        <v>-50.120000000000005</v>
      </c>
      <c r="I231" s="139">
        <v>103</v>
      </c>
      <c r="J231" s="6">
        <v>4</v>
      </c>
      <c r="K231" s="7">
        <f t="shared" si="16"/>
        <v>412</v>
      </c>
      <c r="L231" s="7">
        <f t="shared" si="17"/>
        <v>28.840000000000003</v>
      </c>
      <c r="M231" s="7">
        <f t="shared" si="18"/>
        <v>440.84</v>
      </c>
      <c r="N231" s="7">
        <f t="shared" si="19"/>
        <v>1206.96</v>
      </c>
      <c r="O231" s="66">
        <v>1206.96</v>
      </c>
      <c r="P231" s="14">
        <v>1</v>
      </c>
      <c r="AE231" s="14"/>
    </row>
    <row r="232" spans="1:31" ht="24" customHeight="1" x14ac:dyDescent="0.4">
      <c r="A232" s="9">
        <v>228</v>
      </c>
      <c r="B232" s="3">
        <v>6030000228</v>
      </c>
      <c r="C232" s="101" t="s">
        <v>3291</v>
      </c>
      <c r="D232" s="4" t="s">
        <v>3292</v>
      </c>
      <c r="E232" s="103" t="s">
        <v>3293</v>
      </c>
      <c r="F232" s="2" t="s">
        <v>3506</v>
      </c>
      <c r="G232" s="1">
        <v>4.28</v>
      </c>
      <c r="H232" s="6">
        <f t="shared" si="15"/>
        <v>-0.28000000000000025</v>
      </c>
      <c r="I232" s="139">
        <v>0</v>
      </c>
      <c r="J232" s="6">
        <v>4</v>
      </c>
      <c r="K232" s="7">
        <f t="shared" si="16"/>
        <v>0</v>
      </c>
      <c r="L232" s="7">
        <f t="shared" si="17"/>
        <v>0</v>
      </c>
      <c r="M232" s="7">
        <f t="shared" si="18"/>
        <v>0</v>
      </c>
      <c r="N232" s="7">
        <f t="shared" si="19"/>
        <v>4.28</v>
      </c>
      <c r="O232" s="66">
        <v>4.28</v>
      </c>
      <c r="P232" s="14">
        <v>0</v>
      </c>
      <c r="AE232" s="14"/>
    </row>
    <row r="233" spans="1:31" ht="24" customHeight="1" x14ac:dyDescent="0.4">
      <c r="A233" s="9">
        <v>229</v>
      </c>
      <c r="B233" s="3">
        <v>6030000229</v>
      </c>
      <c r="C233" s="101" t="s">
        <v>3294</v>
      </c>
      <c r="D233" s="4" t="s">
        <v>3295</v>
      </c>
      <c r="E233" s="103" t="s">
        <v>3296</v>
      </c>
      <c r="F233" s="27" t="s">
        <v>3498</v>
      </c>
      <c r="G233" s="1">
        <v>2538.04</v>
      </c>
      <c r="H233" s="6">
        <f t="shared" si="15"/>
        <v>-166.03999999999996</v>
      </c>
      <c r="I233" s="139">
        <v>85</v>
      </c>
      <c r="J233" s="6">
        <v>4</v>
      </c>
      <c r="K233" s="7">
        <f t="shared" si="16"/>
        <v>340</v>
      </c>
      <c r="L233" s="7">
        <f t="shared" si="17"/>
        <v>23.8</v>
      </c>
      <c r="M233" s="7">
        <f t="shared" si="18"/>
        <v>363.8</v>
      </c>
      <c r="N233" s="7">
        <f t="shared" si="19"/>
        <v>2901.84</v>
      </c>
      <c r="O233" s="66">
        <v>2901.84</v>
      </c>
      <c r="P233" s="14">
        <v>1</v>
      </c>
      <c r="AE233" s="14"/>
    </row>
    <row r="234" spans="1:31" ht="24" customHeight="1" x14ac:dyDescent="0.4">
      <c r="A234" s="9">
        <v>230</v>
      </c>
      <c r="B234" s="3">
        <v>6030000230</v>
      </c>
      <c r="C234" s="101" t="s">
        <v>3297</v>
      </c>
      <c r="D234" s="4" t="s">
        <v>3298</v>
      </c>
      <c r="E234" s="103" t="s">
        <v>3299</v>
      </c>
      <c r="F234" s="27" t="s">
        <v>3495</v>
      </c>
      <c r="G234" s="1">
        <v>697.64</v>
      </c>
      <c r="H234" s="6">
        <f t="shared" si="15"/>
        <v>-45.639999999999986</v>
      </c>
      <c r="I234" s="139">
        <v>54</v>
      </c>
      <c r="J234" s="6">
        <v>4</v>
      </c>
      <c r="K234" s="7">
        <f t="shared" si="16"/>
        <v>216</v>
      </c>
      <c r="L234" s="7">
        <f t="shared" si="17"/>
        <v>15.120000000000001</v>
      </c>
      <c r="M234" s="7">
        <f t="shared" si="18"/>
        <v>231.12</v>
      </c>
      <c r="N234" s="7">
        <f t="shared" si="19"/>
        <v>928.76</v>
      </c>
      <c r="O234" s="66">
        <v>928.76</v>
      </c>
      <c r="P234" s="14">
        <v>0</v>
      </c>
      <c r="AE234" s="14"/>
    </row>
    <row r="235" spans="1:31" ht="24" customHeight="1" x14ac:dyDescent="0.4">
      <c r="A235" s="9">
        <v>231</v>
      </c>
      <c r="B235" s="3">
        <v>6030000231</v>
      </c>
      <c r="C235" s="101" t="s">
        <v>3300</v>
      </c>
      <c r="D235" s="4" t="s">
        <v>3301</v>
      </c>
      <c r="E235" s="103" t="s">
        <v>3302</v>
      </c>
      <c r="F235" s="27" t="s">
        <v>18</v>
      </c>
      <c r="G235" s="1">
        <v>0</v>
      </c>
      <c r="H235" s="6">
        <f t="shared" si="15"/>
        <v>0</v>
      </c>
      <c r="I235" s="139">
        <v>1160</v>
      </c>
      <c r="J235" s="6">
        <v>4</v>
      </c>
      <c r="K235" s="7">
        <f t="shared" si="16"/>
        <v>4640</v>
      </c>
      <c r="L235" s="7">
        <f t="shared" si="17"/>
        <v>324.8</v>
      </c>
      <c r="M235" s="7">
        <f>ROUNDUP(K235+L235,2)</f>
        <v>4964.8</v>
      </c>
      <c r="N235" s="7">
        <f t="shared" si="19"/>
        <v>4964.8</v>
      </c>
      <c r="O235" s="66">
        <v>4964.8</v>
      </c>
      <c r="P235" s="14">
        <v>1</v>
      </c>
      <c r="AE235" s="14"/>
    </row>
    <row r="236" spans="1:31" ht="24" customHeight="1" x14ac:dyDescent="0.4">
      <c r="A236" s="9">
        <v>232</v>
      </c>
      <c r="B236" s="3">
        <v>6030000232</v>
      </c>
      <c r="C236" s="101" t="s">
        <v>3303</v>
      </c>
      <c r="D236" s="4" t="s">
        <v>3304</v>
      </c>
      <c r="E236" s="103" t="s">
        <v>3305</v>
      </c>
      <c r="F236" s="27" t="s">
        <v>3497</v>
      </c>
      <c r="G236" s="1">
        <v>0</v>
      </c>
      <c r="H236" s="6">
        <f t="shared" si="15"/>
        <v>0</v>
      </c>
      <c r="I236" s="139">
        <v>22</v>
      </c>
      <c r="J236" s="6">
        <v>4</v>
      </c>
      <c r="K236" s="7">
        <f t="shared" si="16"/>
        <v>88</v>
      </c>
      <c r="L236" s="7">
        <f t="shared" si="17"/>
        <v>6.16</v>
      </c>
      <c r="M236" s="7">
        <f t="shared" si="18"/>
        <v>94.16</v>
      </c>
      <c r="N236" s="7">
        <f t="shared" si="19"/>
        <v>94.16</v>
      </c>
      <c r="O236" s="66">
        <v>94.16</v>
      </c>
      <c r="P236" s="14">
        <v>0</v>
      </c>
      <c r="AE236" s="14"/>
    </row>
    <row r="237" spans="1:31" ht="24" customHeight="1" x14ac:dyDescent="0.4">
      <c r="A237" s="9">
        <v>233</v>
      </c>
      <c r="B237" s="3">
        <v>6030000233</v>
      </c>
      <c r="C237" s="101" t="s">
        <v>3306</v>
      </c>
      <c r="D237" s="4" t="s">
        <v>3307</v>
      </c>
      <c r="E237" s="103" t="s">
        <v>3308</v>
      </c>
      <c r="F237" s="27" t="s">
        <v>18</v>
      </c>
      <c r="G237" s="1">
        <v>0</v>
      </c>
      <c r="H237" s="6">
        <f t="shared" si="15"/>
        <v>0</v>
      </c>
      <c r="I237" s="139">
        <v>30</v>
      </c>
      <c r="J237" s="6">
        <v>4</v>
      </c>
      <c r="K237" s="7">
        <f t="shared" si="16"/>
        <v>120</v>
      </c>
      <c r="L237" s="7">
        <f t="shared" si="17"/>
        <v>8.4</v>
      </c>
      <c r="M237" s="7">
        <f t="shared" si="18"/>
        <v>128.4</v>
      </c>
      <c r="N237" s="7">
        <f t="shared" si="19"/>
        <v>128.4</v>
      </c>
      <c r="O237" s="66">
        <v>128.4</v>
      </c>
      <c r="P237" s="14">
        <v>1</v>
      </c>
      <c r="AE237" s="14"/>
    </row>
    <row r="238" spans="1:31" ht="24" customHeight="1" x14ac:dyDescent="0.4">
      <c r="A238" s="9">
        <v>234</v>
      </c>
      <c r="B238" s="3">
        <v>6030000234</v>
      </c>
      <c r="C238" s="101" t="s">
        <v>3309</v>
      </c>
      <c r="D238" s="4" t="s">
        <v>3310</v>
      </c>
      <c r="E238" s="103" t="s">
        <v>3311</v>
      </c>
      <c r="F238" s="27" t="s">
        <v>3493</v>
      </c>
      <c r="G238" s="1">
        <v>312.44</v>
      </c>
      <c r="H238" s="6">
        <f t="shared" si="15"/>
        <v>-20.439999999999998</v>
      </c>
      <c r="I238" s="139">
        <v>63</v>
      </c>
      <c r="J238" s="6">
        <v>4</v>
      </c>
      <c r="K238" s="7">
        <f t="shared" si="16"/>
        <v>252</v>
      </c>
      <c r="L238" s="7">
        <f t="shared" si="17"/>
        <v>17.64</v>
      </c>
      <c r="M238" s="7">
        <f t="shared" si="18"/>
        <v>269.64</v>
      </c>
      <c r="N238" s="7">
        <f t="shared" si="19"/>
        <v>582.07999999999993</v>
      </c>
      <c r="O238" s="66">
        <v>582.08000000000004</v>
      </c>
      <c r="P238" s="14">
        <v>0</v>
      </c>
      <c r="AE238" s="14"/>
    </row>
    <row r="239" spans="1:31" ht="24" customHeight="1" x14ac:dyDescent="0.4">
      <c r="A239" s="9">
        <v>235</v>
      </c>
      <c r="B239" s="3">
        <v>6030000235</v>
      </c>
      <c r="C239" s="101" t="s">
        <v>3312</v>
      </c>
      <c r="D239" s="4" t="s">
        <v>3313</v>
      </c>
      <c r="E239" s="103" t="s">
        <v>3314</v>
      </c>
      <c r="F239" s="2" t="s">
        <v>3497</v>
      </c>
      <c r="G239" s="1">
        <v>0</v>
      </c>
      <c r="H239" s="6">
        <f t="shared" si="15"/>
        <v>0</v>
      </c>
      <c r="I239" s="139">
        <v>2</v>
      </c>
      <c r="J239" s="6">
        <v>4</v>
      </c>
      <c r="K239" s="7">
        <f t="shared" si="16"/>
        <v>8</v>
      </c>
      <c r="L239" s="7">
        <f t="shared" si="17"/>
        <v>0.56000000000000005</v>
      </c>
      <c r="M239" s="7">
        <f t="shared" si="18"/>
        <v>8.56</v>
      </c>
      <c r="N239" s="7">
        <f t="shared" si="19"/>
        <v>8.56</v>
      </c>
      <c r="O239" s="66">
        <v>8.56</v>
      </c>
      <c r="P239" s="14">
        <v>1</v>
      </c>
      <c r="AE239" s="14"/>
    </row>
    <row r="240" spans="1:31" ht="24" customHeight="1" x14ac:dyDescent="0.4">
      <c r="A240" s="9">
        <v>236</v>
      </c>
      <c r="B240" s="3">
        <v>6030000236</v>
      </c>
      <c r="C240" s="101" t="s">
        <v>3315</v>
      </c>
      <c r="D240" s="4" t="s">
        <v>3316</v>
      </c>
      <c r="E240" s="103" t="s">
        <v>3317</v>
      </c>
      <c r="F240" s="27" t="s">
        <v>3501</v>
      </c>
      <c r="G240" s="1">
        <v>312.44</v>
      </c>
      <c r="H240" s="6">
        <f t="shared" si="15"/>
        <v>-20.439999999999998</v>
      </c>
      <c r="I240" s="139">
        <v>32</v>
      </c>
      <c r="J240" s="6">
        <v>4</v>
      </c>
      <c r="K240" s="7">
        <f t="shared" si="16"/>
        <v>128</v>
      </c>
      <c r="L240" s="7">
        <f t="shared" si="17"/>
        <v>8.9600000000000009</v>
      </c>
      <c r="M240" s="7">
        <f t="shared" si="18"/>
        <v>136.96</v>
      </c>
      <c r="N240" s="7">
        <f t="shared" si="19"/>
        <v>449.4</v>
      </c>
      <c r="O240" s="66">
        <v>449.4</v>
      </c>
      <c r="P240" s="14">
        <v>0</v>
      </c>
      <c r="AE240" s="14"/>
    </row>
    <row r="241" spans="1:31" ht="24" customHeight="1" x14ac:dyDescent="0.4">
      <c r="A241" s="9">
        <v>237</v>
      </c>
      <c r="B241" s="3">
        <v>6030000237</v>
      </c>
      <c r="C241" s="101" t="s">
        <v>3318</v>
      </c>
      <c r="D241" s="4" t="s">
        <v>3319</v>
      </c>
      <c r="E241" s="103" t="s">
        <v>3320</v>
      </c>
      <c r="F241" s="27" t="s">
        <v>3497</v>
      </c>
      <c r="G241" s="1">
        <v>0</v>
      </c>
      <c r="H241" s="6">
        <f t="shared" si="15"/>
        <v>0</v>
      </c>
      <c r="I241" s="139">
        <v>12</v>
      </c>
      <c r="J241" s="6">
        <v>4</v>
      </c>
      <c r="K241" s="7">
        <f t="shared" si="16"/>
        <v>48</v>
      </c>
      <c r="L241" s="7">
        <f t="shared" si="17"/>
        <v>3.3600000000000003</v>
      </c>
      <c r="M241" s="7">
        <f t="shared" si="18"/>
        <v>51.36</v>
      </c>
      <c r="N241" s="7">
        <f t="shared" si="19"/>
        <v>51.36</v>
      </c>
      <c r="O241" s="66">
        <v>51.36</v>
      </c>
      <c r="P241" s="14">
        <v>1</v>
      </c>
      <c r="AE241" s="14"/>
    </row>
    <row r="242" spans="1:31" ht="24" customHeight="1" x14ac:dyDescent="0.4">
      <c r="A242" s="9">
        <v>238</v>
      </c>
      <c r="B242" s="3">
        <v>6030000238</v>
      </c>
      <c r="C242" s="101" t="s">
        <v>3321</v>
      </c>
      <c r="D242" s="4" t="s">
        <v>3322</v>
      </c>
      <c r="E242" s="103" t="s">
        <v>3323</v>
      </c>
      <c r="F242" s="27" t="s">
        <v>3491</v>
      </c>
      <c r="G242" s="1">
        <v>731.88</v>
      </c>
      <c r="H242" s="6">
        <f t="shared" si="15"/>
        <v>-47.879999999999995</v>
      </c>
      <c r="I242" s="139">
        <v>16</v>
      </c>
      <c r="J242" s="6">
        <v>4</v>
      </c>
      <c r="K242" s="7">
        <f t="shared" si="16"/>
        <v>64</v>
      </c>
      <c r="L242" s="7">
        <f t="shared" si="17"/>
        <v>4.4800000000000004</v>
      </c>
      <c r="M242" s="7">
        <f t="shared" si="18"/>
        <v>68.48</v>
      </c>
      <c r="N242" s="7">
        <f t="shared" si="19"/>
        <v>800.36</v>
      </c>
      <c r="O242" s="66">
        <v>800.36</v>
      </c>
      <c r="P242" s="14">
        <v>0</v>
      </c>
      <c r="AE242" s="14"/>
    </row>
    <row r="243" spans="1:31" ht="24" customHeight="1" x14ac:dyDescent="0.4">
      <c r="A243" s="9">
        <v>239</v>
      </c>
      <c r="B243" s="3">
        <v>6030000239</v>
      </c>
      <c r="C243" s="101" t="s">
        <v>3324</v>
      </c>
      <c r="D243" s="4" t="s">
        <v>3325</v>
      </c>
      <c r="E243" s="103" t="s">
        <v>3326</v>
      </c>
      <c r="F243" s="27" t="s">
        <v>18</v>
      </c>
      <c r="G243" s="1">
        <v>0</v>
      </c>
      <c r="H243" s="6">
        <f t="shared" si="15"/>
        <v>0</v>
      </c>
      <c r="I243" s="139">
        <v>64</v>
      </c>
      <c r="J243" s="6">
        <v>4</v>
      </c>
      <c r="K243" s="7">
        <f t="shared" si="16"/>
        <v>256</v>
      </c>
      <c r="L243" s="7">
        <f t="shared" si="17"/>
        <v>17.920000000000002</v>
      </c>
      <c r="M243" s="7">
        <f t="shared" si="18"/>
        <v>273.92</v>
      </c>
      <c r="N243" s="7">
        <f t="shared" si="19"/>
        <v>273.92</v>
      </c>
      <c r="O243" s="66">
        <v>273.92</v>
      </c>
      <c r="P243" s="14">
        <v>1</v>
      </c>
      <c r="AE243" s="14"/>
    </row>
    <row r="244" spans="1:31" ht="24" customHeight="1" x14ac:dyDescent="0.4">
      <c r="A244" s="9">
        <v>240</v>
      </c>
      <c r="B244" s="3">
        <v>6030000240</v>
      </c>
      <c r="C244" s="101" t="s">
        <v>3327</v>
      </c>
      <c r="D244" s="4" t="s">
        <v>3328</v>
      </c>
      <c r="E244" s="103" t="s">
        <v>3329</v>
      </c>
      <c r="F244" s="27" t="s">
        <v>3491</v>
      </c>
      <c r="G244" s="1">
        <v>1485.16</v>
      </c>
      <c r="H244" s="6">
        <f t="shared" si="15"/>
        <v>-97.160000000000082</v>
      </c>
      <c r="I244" s="139">
        <v>46</v>
      </c>
      <c r="J244" s="6">
        <v>4</v>
      </c>
      <c r="K244" s="7">
        <f t="shared" si="16"/>
        <v>184</v>
      </c>
      <c r="L244" s="7">
        <f t="shared" si="17"/>
        <v>12.88</v>
      </c>
      <c r="M244" s="7">
        <f t="shared" si="18"/>
        <v>196.88</v>
      </c>
      <c r="N244" s="7">
        <f t="shared" si="19"/>
        <v>1682.04</v>
      </c>
      <c r="O244" s="66">
        <v>1682.04</v>
      </c>
      <c r="P244" s="14">
        <v>0</v>
      </c>
      <c r="AE244" s="14"/>
    </row>
    <row r="245" spans="1:31" ht="24" customHeight="1" x14ac:dyDescent="0.4">
      <c r="A245" s="9">
        <v>241</v>
      </c>
      <c r="B245" s="3">
        <v>6030000241</v>
      </c>
      <c r="C245" s="101" t="s">
        <v>3330</v>
      </c>
      <c r="D245" s="4" t="s">
        <v>3331</v>
      </c>
      <c r="E245" s="103" t="s">
        <v>3332</v>
      </c>
      <c r="F245" s="27" t="s">
        <v>3497</v>
      </c>
      <c r="G245" s="1">
        <v>0</v>
      </c>
      <c r="H245" s="6">
        <f t="shared" si="15"/>
        <v>0</v>
      </c>
      <c r="I245" s="139">
        <v>135</v>
      </c>
      <c r="J245" s="6">
        <v>4</v>
      </c>
      <c r="K245" s="7">
        <f t="shared" si="16"/>
        <v>540</v>
      </c>
      <c r="L245" s="7">
        <f t="shared" si="17"/>
        <v>37.800000000000004</v>
      </c>
      <c r="M245" s="7">
        <f t="shared" si="18"/>
        <v>577.79999999999995</v>
      </c>
      <c r="N245" s="7">
        <f t="shared" si="19"/>
        <v>577.79999999999995</v>
      </c>
      <c r="O245" s="66">
        <v>577.79999999999995</v>
      </c>
      <c r="P245" s="14">
        <v>1</v>
      </c>
      <c r="AE245" s="14"/>
    </row>
    <row r="246" spans="1:31" ht="24" customHeight="1" x14ac:dyDescent="0.4">
      <c r="A246" s="9">
        <v>242</v>
      </c>
      <c r="B246" s="3">
        <v>6030000242</v>
      </c>
      <c r="C246" s="101" t="s">
        <v>3333</v>
      </c>
      <c r="D246" s="4" t="s">
        <v>3334</v>
      </c>
      <c r="E246" s="103" t="s">
        <v>3335</v>
      </c>
      <c r="F246" s="27" t="s">
        <v>3497</v>
      </c>
      <c r="G246" s="1">
        <v>0</v>
      </c>
      <c r="H246" s="6">
        <f t="shared" si="15"/>
        <v>0</v>
      </c>
      <c r="I246" s="139">
        <v>6</v>
      </c>
      <c r="J246" s="6">
        <v>4</v>
      </c>
      <c r="K246" s="7">
        <f t="shared" si="16"/>
        <v>24</v>
      </c>
      <c r="L246" s="7">
        <f t="shared" si="17"/>
        <v>1.6800000000000002</v>
      </c>
      <c r="M246" s="7">
        <f t="shared" si="18"/>
        <v>25.68</v>
      </c>
      <c r="N246" s="7">
        <f t="shared" si="19"/>
        <v>25.68</v>
      </c>
      <c r="O246" s="66">
        <v>25.68</v>
      </c>
      <c r="P246" s="14">
        <v>0</v>
      </c>
      <c r="AE246" s="14"/>
    </row>
    <row r="247" spans="1:31" ht="24" customHeight="1" x14ac:dyDescent="0.4">
      <c r="A247" s="9">
        <v>243</v>
      </c>
      <c r="B247" s="3">
        <v>6030000243</v>
      </c>
      <c r="C247" s="2" t="s">
        <v>3336</v>
      </c>
      <c r="D247" s="4" t="s">
        <v>3337</v>
      </c>
      <c r="E247" s="103" t="s">
        <v>3338</v>
      </c>
      <c r="F247" s="27" t="s">
        <v>3497</v>
      </c>
      <c r="G247" s="1">
        <v>0</v>
      </c>
      <c r="H247" s="6">
        <f t="shared" si="15"/>
        <v>0</v>
      </c>
      <c r="I247" s="139">
        <v>27</v>
      </c>
      <c r="J247" s="6">
        <v>4</v>
      </c>
      <c r="K247" s="7">
        <f t="shared" si="16"/>
        <v>108</v>
      </c>
      <c r="L247" s="7">
        <f t="shared" si="17"/>
        <v>7.5600000000000005</v>
      </c>
      <c r="M247" s="7">
        <f t="shared" si="18"/>
        <v>115.56</v>
      </c>
      <c r="N247" s="7">
        <f t="shared" si="19"/>
        <v>115.56</v>
      </c>
      <c r="O247" s="66">
        <v>115.56</v>
      </c>
      <c r="P247" s="14">
        <v>1</v>
      </c>
      <c r="AE247" s="14"/>
    </row>
    <row r="248" spans="1:31" ht="24" customHeight="1" x14ac:dyDescent="0.4">
      <c r="A248" s="9">
        <v>244</v>
      </c>
      <c r="B248" s="3">
        <v>6030000244</v>
      </c>
      <c r="C248" s="101" t="s">
        <v>3339</v>
      </c>
      <c r="D248" s="4" t="s">
        <v>3340</v>
      </c>
      <c r="E248" s="103" t="s">
        <v>3341</v>
      </c>
      <c r="F248" s="27" t="s">
        <v>3501</v>
      </c>
      <c r="G248" s="1">
        <v>526.44000000000005</v>
      </c>
      <c r="H248" s="6">
        <f t="shared" si="15"/>
        <v>-34.44</v>
      </c>
      <c r="I248" s="139">
        <v>64</v>
      </c>
      <c r="J248" s="6">
        <v>4</v>
      </c>
      <c r="K248" s="7">
        <f t="shared" si="16"/>
        <v>256</v>
      </c>
      <c r="L248" s="7">
        <f t="shared" si="17"/>
        <v>17.920000000000002</v>
      </c>
      <c r="M248" s="7">
        <f t="shared" si="18"/>
        <v>273.92</v>
      </c>
      <c r="N248" s="7">
        <f t="shared" si="19"/>
        <v>800.36000000000013</v>
      </c>
      <c r="O248" s="66">
        <v>800.36</v>
      </c>
      <c r="P248" s="14">
        <v>0</v>
      </c>
      <c r="AE248" s="14"/>
    </row>
    <row r="249" spans="1:31" ht="24" customHeight="1" x14ac:dyDescent="0.4">
      <c r="A249" s="9">
        <v>245</v>
      </c>
      <c r="B249" s="3">
        <v>6030000245</v>
      </c>
      <c r="C249" s="101" t="s">
        <v>3342</v>
      </c>
      <c r="D249" s="4" t="s">
        <v>3343</v>
      </c>
      <c r="E249" s="103" t="s">
        <v>3344</v>
      </c>
      <c r="F249" s="27" t="s">
        <v>18</v>
      </c>
      <c r="G249" s="1">
        <v>0</v>
      </c>
      <c r="H249" s="6">
        <f t="shared" si="15"/>
        <v>0</v>
      </c>
      <c r="I249" s="139">
        <v>12</v>
      </c>
      <c r="J249" s="6">
        <v>4</v>
      </c>
      <c r="K249" s="7">
        <f t="shared" si="16"/>
        <v>48</v>
      </c>
      <c r="L249" s="7">
        <f t="shared" si="17"/>
        <v>3.3600000000000003</v>
      </c>
      <c r="M249" s="7">
        <f t="shared" si="18"/>
        <v>51.36</v>
      </c>
      <c r="N249" s="7">
        <f t="shared" si="19"/>
        <v>51.36</v>
      </c>
      <c r="O249" s="66">
        <v>51.36</v>
      </c>
      <c r="P249" s="14">
        <v>1</v>
      </c>
      <c r="AE249" s="14"/>
    </row>
    <row r="250" spans="1:31" ht="24" customHeight="1" x14ac:dyDescent="0.4">
      <c r="A250" s="9">
        <v>246</v>
      </c>
      <c r="B250" s="3">
        <v>6030000246</v>
      </c>
      <c r="C250" s="101" t="s">
        <v>3345</v>
      </c>
      <c r="D250" s="4" t="s">
        <v>3346</v>
      </c>
      <c r="E250" s="103" t="s">
        <v>3347</v>
      </c>
      <c r="F250" s="27" t="s">
        <v>18</v>
      </c>
      <c r="G250" s="1">
        <v>0</v>
      </c>
      <c r="H250" s="6">
        <f t="shared" si="15"/>
        <v>0</v>
      </c>
      <c r="I250" s="139">
        <v>132</v>
      </c>
      <c r="J250" s="6">
        <v>4</v>
      </c>
      <c r="K250" s="7">
        <f t="shared" si="16"/>
        <v>528</v>
      </c>
      <c r="L250" s="7">
        <f t="shared" si="17"/>
        <v>36.96</v>
      </c>
      <c r="M250" s="7">
        <f t="shared" si="18"/>
        <v>564.96</v>
      </c>
      <c r="N250" s="7">
        <f t="shared" si="19"/>
        <v>564.96</v>
      </c>
      <c r="O250" s="66">
        <v>564.96</v>
      </c>
      <c r="P250" s="14">
        <v>0</v>
      </c>
      <c r="AE250" s="14"/>
    </row>
    <row r="251" spans="1:31" ht="24" customHeight="1" x14ac:dyDescent="0.4">
      <c r="A251" s="9">
        <v>247</v>
      </c>
      <c r="B251" s="3">
        <v>6030000247</v>
      </c>
      <c r="C251" s="101" t="s">
        <v>3348</v>
      </c>
      <c r="D251" s="4" t="s">
        <v>3349</v>
      </c>
      <c r="E251" s="103" t="s">
        <v>3350</v>
      </c>
      <c r="F251" s="27" t="s">
        <v>3497</v>
      </c>
      <c r="G251" s="1">
        <v>0</v>
      </c>
      <c r="H251" s="6">
        <f t="shared" si="15"/>
        <v>0</v>
      </c>
      <c r="I251" s="139">
        <v>57</v>
      </c>
      <c r="J251" s="6">
        <v>4</v>
      </c>
      <c r="K251" s="7">
        <f t="shared" si="16"/>
        <v>228</v>
      </c>
      <c r="L251" s="7">
        <f t="shared" si="17"/>
        <v>15.96</v>
      </c>
      <c r="M251" s="7">
        <f t="shared" si="18"/>
        <v>243.96</v>
      </c>
      <c r="N251" s="7">
        <f t="shared" si="19"/>
        <v>243.96</v>
      </c>
      <c r="O251" s="66">
        <v>243.96</v>
      </c>
      <c r="P251" s="14">
        <v>1</v>
      </c>
      <c r="AE251" s="14"/>
    </row>
    <row r="252" spans="1:31" ht="24" customHeight="1" x14ac:dyDescent="0.4">
      <c r="A252" s="9">
        <v>248</v>
      </c>
      <c r="B252" s="3">
        <v>6030000248</v>
      </c>
      <c r="C252" s="101" t="s">
        <v>3351</v>
      </c>
      <c r="D252" s="4" t="s">
        <v>3352</v>
      </c>
      <c r="E252" s="103" t="s">
        <v>3353</v>
      </c>
      <c r="F252" s="2" t="s">
        <v>3507</v>
      </c>
      <c r="G252" s="1">
        <v>402.32</v>
      </c>
      <c r="H252" s="6">
        <f t="shared" si="15"/>
        <v>-26.319999999999993</v>
      </c>
      <c r="I252" s="139">
        <v>1</v>
      </c>
      <c r="J252" s="6">
        <v>4</v>
      </c>
      <c r="K252" s="7">
        <f t="shared" si="16"/>
        <v>4</v>
      </c>
      <c r="L252" s="7">
        <f t="shared" si="17"/>
        <v>0.28000000000000003</v>
      </c>
      <c r="M252" s="7">
        <f t="shared" si="18"/>
        <v>4.28</v>
      </c>
      <c r="N252" s="7">
        <f t="shared" si="19"/>
        <v>406.59999999999997</v>
      </c>
      <c r="O252" s="66">
        <v>406.6</v>
      </c>
      <c r="P252" s="14">
        <v>0</v>
      </c>
      <c r="AE252" s="14"/>
    </row>
    <row r="253" spans="1:31" ht="24" customHeight="1" x14ac:dyDescent="0.4">
      <c r="A253" s="9">
        <v>249</v>
      </c>
      <c r="B253" s="3">
        <v>6030000249</v>
      </c>
      <c r="C253" s="101" t="s">
        <v>3354</v>
      </c>
      <c r="D253" s="4" t="s">
        <v>3355</v>
      </c>
      <c r="E253" s="103" t="s">
        <v>3356</v>
      </c>
      <c r="F253" s="27" t="s">
        <v>3491</v>
      </c>
      <c r="G253" s="1">
        <v>410.88</v>
      </c>
      <c r="H253" s="6">
        <f t="shared" si="15"/>
        <v>-26.879999999999995</v>
      </c>
      <c r="I253" s="139">
        <v>15</v>
      </c>
      <c r="J253" s="6">
        <v>4</v>
      </c>
      <c r="K253" s="7">
        <f t="shared" si="16"/>
        <v>60</v>
      </c>
      <c r="L253" s="7">
        <f t="shared" si="17"/>
        <v>4.2</v>
      </c>
      <c r="M253" s="7">
        <f t="shared" si="18"/>
        <v>64.2</v>
      </c>
      <c r="N253" s="7">
        <f t="shared" si="19"/>
        <v>475.08</v>
      </c>
      <c r="O253" s="66">
        <v>475.08</v>
      </c>
      <c r="P253" s="14">
        <v>1</v>
      </c>
      <c r="AE253" s="14"/>
    </row>
    <row r="254" spans="1:31" ht="24" customHeight="1" x14ac:dyDescent="0.4">
      <c r="A254" s="9">
        <v>250</v>
      </c>
      <c r="B254" s="3">
        <v>6030000250</v>
      </c>
      <c r="C254" s="101" t="s">
        <v>3357</v>
      </c>
      <c r="D254" s="4" t="s">
        <v>3358</v>
      </c>
      <c r="E254" s="103" t="s">
        <v>3359</v>
      </c>
      <c r="F254" s="27" t="s">
        <v>3497</v>
      </c>
      <c r="G254" s="1">
        <v>0</v>
      </c>
      <c r="H254" s="6">
        <f t="shared" si="15"/>
        <v>0</v>
      </c>
      <c r="I254" s="139">
        <v>68</v>
      </c>
      <c r="J254" s="6">
        <v>4</v>
      </c>
      <c r="K254" s="7">
        <f t="shared" si="16"/>
        <v>272</v>
      </c>
      <c r="L254" s="7">
        <f t="shared" si="17"/>
        <v>19.040000000000003</v>
      </c>
      <c r="M254" s="7">
        <f t="shared" si="18"/>
        <v>291.04000000000002</v>
      </c>
      <c r="N254" s="7">
        <f t="shared" si="19"/>
        <v>291.04000000000002</v>
      </c>
      <c r="O254" s="66">
        <v>291.04000000000002</v>
      </c>
      <c r="P254" s="14">
        <v>0</v>
      </c>
      <c r="AE254" s="14"/>
    </row>
    <row r="255" spans="1:31" ht="24" customHeight="1" x14ac:dyDescent="0.4">
      <c r="A255" s="9">
        <v>251</v>
      </c>
      <c r="B255" s="3">
        <v>6030000251</v>
      </c>
      <c r="C255" s="101" t="s">
        <v>3360</v>
      </c>
      <c r="D255" s="4" t="s">
        <v>3361</v>
      </c>
      <c r="E255" s="103" t="s">
        <v>3362</v>
      </c>
      <c r="F255" s="27" t="s">
        <v>3498</v>
      </c>
      <c r="G255" s="1">
        <v>1455.2</v>
      </c>
      <c r="H255" s="6">
        <f t="shared" si="15"/>
        <v>-95.200000000000045</v>
      </c>
      <c r="I255" s="139">
        <v>39</v>
      </c>
      <c r="J255" s="6">
        <v>4</v>
      </c>
      <c r="K255" s="7">
        <f t="shared" si="16"/>
        <v>156</v>
      </c>
      <c r="L255" s="7">
        <f t="shared" si="17"/>
        <v>10.920000000000002</v>
      </c>
      <c r="M255" s="7">
        <f t="shared" si="18"/>
        <v>166.92</v>
      </c>
      <c r="N255" s="7">
        <f t="shared" si="19"/>
        <v>1622.1200000000001</v>
      </c>
      <c r="O255" s="66">
        <v>1622.12</v>
      </c>
      <c r="P255" s="14">
        <v>1</v>
      </c>
      <c r="AE255" s="14"/>
    </row>
    <row r="256" spans="1:31" ht="24" customHeight="1" x14ac:dyDescent="0.4">
      <c r="A256" s="9">
        <v>252</v>
      </c>
      <c r="B256" s="3">
        <v>6030000252</v>
      </c>
      <c r="C256" s="101" t="s">
        <v>3363</v>
      </c>
      <c r="D256" s="4" t="s">
        <v>3364</v>
      </c>
      <c r="E256" s="103" t="s">
        <v>3365</v>
      </c>
      <c r="F256" s="27" t="s">
        <v>3491</v>
      </c>
      <c r="G256" s="1">
        <v>915.92</v>
      </c>
      <c r="H256" s="6">
        <f t="shared" si="15"/>
        <v>-59.919999999999959</v>
      </c>
      <c r="I256" s="139">
        <v>191</v>
      </c>
      <c r="J256" s="6">
        <v>4</v>
      </c>
      <c r="K256" s="7">
        <f t="shared" si="16"/>
        <v>764</v>
      </c>
      <c r="L256" s="7">
        <f t="shared" si="17"/>
        <v>53.480000000000004</v>
      </c>
      <c r="M256" s="7">
        <f t="shared" si="18"/>
        <v>817.48</v>
      </c>
      <c r="N256" s="7">
        <f t="shared" si="19"/>
        <v>1733.4</v>
      </c>
      <c r="O256" s="66">
        <v>1733.4</v>
      </c>
      <c r="P256" s="14">
        <v>0</v>
      </c>
      <c r="AE256" s="14"/>
    </row>
    <row r="257" spans="1:31" ht="24" customHeight="1" x14ac:dyDescent="0.4">
      <c r="A257" s="9">
        <v>253</v>
      </c>
      <c r="B257" s="3">
        <v>6030000253</v>
      </c>
      <c r="C257" s="101" t="s">
        <v>3366</v>
      </c>
      <c r="D257" s="4" t="s">
        <v>3367</v>
      </c>
      <c r="E257" s="103" t="s">
        <v>3368</v>
      </c>
      <c r="F257" s="27" t="s">
        <v>3491</v>
      </c>
      <c r="G257" s="1">
        <v>864.56</v>
      </c>
      <c r="H257" s="6">
        <f t="shared" si="15"/>
        <v>-56.559999999999945</v>
      </c>
      <c r="I257" s="139">
        <v>35</v>
      </c>
      <c r="J257" s="6">
        <v>4</v>
      </c>
      <c r="K257" s="7">
        <f t="shared" si="16"/>
        <v>140</v>
      </c>
      <c r="L257" s="7">
        <f t="shared" si="17"/>
        <v>9.8000000000000007</v>
      </c>
      <c r="M257" s="7">
        <f t="shared" si="18"/>
        <v>149.80000000000001</v>
      </c>
      <c r="N257" s="7">
        <f t="shared" si="19"/>
        <v>1014.3599999999999</v>
      </c>
      <c r="O257" s="66">
        <v>1014.36</v>
      </c>
      <c r="P257" s="14">
        <v>1</v>
      </c>
      <c r="AE257" s="14"/>
    </row>
    <row r="258" spans="1:31" ht="24" customHeight="1" x14ac:dyDescent="0.4">
      <c r="A258" s="9">
        <v>254</v>
      </c>
      <c r="B258" s="3">
        <v>6030000254</v>
      </c>
      <c r="C258" s="101" t="s">
        <v>3369</v>
      </c>
      <c r="D258" s="4" t="s">
        <v>3370</v>
      </c>
      <c r="E258" s="103" t="s">
        <v>3371</v>
      </c>
      <c r="F258" s="27" t="s">
        <v>3491</v>
      </c>
      <c r="G258" s="1">
        <v>312.44</v>
      </c>
      <c r="H258" s="6">
        <f t="shared" si="15"/>
        <v>-20.439999999999998</v>
      </c>
      <c r="I258" s="139">
        <v>11</v>
      </c>
      <c r="J258" s="6">
        <v>4</v>
      </c>
      <c r="K258" s="7">
        <f t="shared" si="16"/>
        <v>44</v>
      </c>
      <c r="L258" s="7">
        <f t="shared" si="17"/>
        <v>3.08</v>
      </c>
      <c r="M258" s="7">
        <f t="shared" si="18"/>
        <v>47.08</v>
      </c>
      <c r="N258" s="7">
        <f t="shared" si="19"/>
        <v>359.52</v>
      </c>
      <c r="O258" s="66">
        <v>359.52</v>
      </c>
      <c r="P258" s="14">
        <v>0</v>
      </c>
      <c r="AE258" s="14"/>
    </row>
    <row r="259" spans="1:31" ht="24" customHeight="1" x14ac:dyDescent="0.4">
      <c r="A259" s="9">
        <v>255</v>
      </c>
      <c r="B259" s="3">
        <v>6030000255</v>
      </c>
      <c r="C259" s="101" t="s">
        <v>3372</v>
      </c>
      <c r="D259" s="4" t="s">
        <v>3373</v>
      </c>
      <c r="E259" s="103" t="s">
        <v>3374</v>
      </c>
      <c r="F259" s="27" t="s">
        <v>3491</v>
      </c>
      <c r="G259" s="1">
        <v>787.52</v>
      </c>
      <c r="H259" s="6">
        <f t="shared" si="15"/>
        <v>-51.519999999999982</v>
      </c>
      <c r="I259" s="139">
        <v>26</v>
      </c>
      <c r="J259" s="6">
        <v>4</v>
      </c>
      <c r="K259" s="7">
        <f t="shared" si="16"/>
        <v>104</v>
      </c>
      <c r="L259" s="7">
        <f t="shared" si="17"/>
        <v>7.2800000000000011</v>
      </c>
      <c r="M259" s="7">
        <f t="shared" si="18"/>
        <v>111.28</v>
      </c>
      <c r="N259" s="7">
        <f t="shared" si="19"/>
        <v>898.8</v>
      </c>
      <c r="O259" s="66">
        <v>898.8</v>
      </c>
      <c r="P259" s="14">
        <v>1</v>
      </c>
      <c r="AE259" s="14"/>
    </row>
    <row r="260" spans="1:31" ht="24" customHeight="1" x14ac:dyDescent="0.4">
      <c r="A260" s="9">
        <v>256</v>
      </c>
      <c r="B260" s="3">
        <v>6030000256</v>
      </c>
      <c r="C260" s="3" t="s">
        <v>3375</v>
      </c>
      <c r="D260" s="4" t="s">
        <v>3376</v>
      </c>
      <c r="E260" s="103" t="s">
        <v>3377</v>
      </c>
      <c r="F260" s="27" t="s">
        <v>3495</v>
      </c>
      <c r="G260" s="1">
        <v>5084.6400000000003</v>
      </c>
      <c r="H260" s="6">
        <f t="shared" si="15"/>
        <v>-332.63999999999942</v>
      </c>
      <c r="I260" s="139">
        <v>124</v>
      </c>
      <c r="J260" s="6">
        <v>4</v>
      </c>
      <c r="K260" s="7">
        <f t="shared" si="16"/>
        <v>496</v>
      </c>
      <c r="L260" s="7">
        <f t="shared" si="17"/>
        <v>34.720000000000006</v>
      </c>
      <c r="M260" s="7">
        <f t="shared" si="18"/>
        <v>530.72</v>
      </c>
      <c r="N260" s="7">
        <f t="shared" si="19"/>
        <v>5615.3600000000006</v>
      </c>
      <c r="O260" s="66">
        <v>5615.36</v>
      </c>
      <c r="P260" s="14">
        <v>0</v>
      </c>
      <c r="AE260" s="14"/>
    </row>
    <row r="261" spans="1:31" ht="24" customHeight="1" x14ac:dyDescent="0.4">
      <c r="A261" s="9">
        <v>257</v>
      </c>
      <c r="B261" s="3">
        <v>6030000257</v>
      </c>
      <c r="C261" s="101" t="s">
        <v>3378</v>
      </c>
      <c r="D261" s="4" t="s">
        <v>2195</v>
      </c>
      <c r="E261" s="103" t="s">
        <v>3379</v>
      </c>
      <c r="F261" s="27" t="s">
        <v>3497</v>
      </c>
      <c r="G261" s="1">
        <v>0</v>
      </c>
      <c r="H261" s="6">
        <f t="shared" si="15"/>
        <v>0</v>
      </c>
      <c r="I261" s="139">
        <v>1</v>
      </c>
      <c r="J261" s="6">
        <v>4</v>
      </c>
      <c r="K261" s="7">
        <f t="shared" si="16"/>
        <v>4</v>
      </c>
      <c r="L261" s="7">
        <f t="shared" si="17"/>
        <v>0.28000000000000003</v>
      </c>
      <c r="M261" s="7">
        <f t="shared" si="18"/>
        <v>4.28</v>
      </c>
      <c r="N261" s="7">
        <f t="shared" si="19"/>
        <v>4.28</v>
      </c>
      <c r="O261" s="66">
        <v>4.28</v>
      </c>
      <c r="P261" s="14">
        <v>1</v>
      </c>
      <c r="AE261" s="14"/>
    </row>
    <row r="262" spans="1:31" ht="24" customHeight="1" x14ac:dyDescent="0.4">
      <c r="A262" s="9">
        <v>258</v>
      </c>
      <c r="B262" s="3">
        <v>6030000258</v>
      </c>
      <c r="C262" s="101" t="s">
        <v>3380</v>
      </c>
      <c r="D262" s="4" t="s">
        <v>3381</v>
      </c>
      <c r="E262" s="103" t="s">
        <v>3382</v>
      </c>
      <c r="F262" s="2" t="s">
        <v>3508</v>
      </c>
      <c r="G262" s="1">
        <v>4.28</v>
      </c>
      <c r="H262" s="6">
        <f t="shared" ref="H262:H281" si="20">G262*100/107-G262</f>
        <v>-0.28000000000000025</v>
      </c>
      <c r="I262" s="139">
        <v>0</v>
      </c>
      <c r="J262" s="6">
        <v>4</v>
      </c>
      <c r="K262" s="7">
        <f t="shared" ref="K262:K280" si="21">I262*J262</f>
        <v>0</v>
      </c>
      <c r="L262" s="7">
        <f t="shared" ref="L262:L272" si="22">K262*7%</f>
        <v>0</v>
      </c>
      <c r="M262" s="7">
        <f t="shared" ref="M262:M280" si="23">ROUNDUP(K262+L262,2)</f>
        <v>0</v>
      </c>
      <c r="N262" s="7">
        <f t="shared" ref="N262:N280" si="24">SUM(G262+M262)</f>
        <v>4.28</v>
      </c>
      <c r="O262" s="66">
        <v>4.28</v>
      </c>
      <c r="P262" s="14">
        <v>0</v>
      </c>
      <c r="AE262" s="14"/>
    </row>
    <row r="263" spans="1:31" ht="24" customHeight="1" x14ac:dyDescent="0.4">
      <c r="A263" s="9">
        <v>259</v>
      </c>
      <c r="B263" s="3">
        <v>6030000259</v>
      </c>
      <c r="C263" s="101" t="s">
        <v>3383</v>
      </c>
      <c r="D263" s="4" t="s">
        <v>3384</v>
      </c>
      <c r="E263" s="103" t="s">
        <v>3385</v>
      </c>
      <c r="F263" s="27" t="s">
        <v>3498</v>
      </c>
      <c r="G263" s="1">
        <v>3894.8</v>
      </c>
      <c r="H263" s="6">
        <f t="shared" si="20"/>
        <v>-254.80000000000018</v>
      </c>
      <c r="I263" s="139">
        <v>134</v>
      </c>
      <c r="J263" s="6">
        <v>4</v>
      </c>
      <c r="K263" s="7">
        <f t="shared" si="21"/>
        <v>536</v>
      </c>
      <c r="L263" s="7">
        <f t="shared" si="22"/>
        <v>37.520000000000003</v>
      </c>
      <c r="M263" s="7">
        <f t="shared" si="23"/>
        <v>573.52</v>
      </c>
      <c r="N263" s="7">
        <f t="shared" si="24"/>
        <v>4468.32</v>
      </c>
      <c r="O263" s="66">
        <v>4468.32</v>
      </c>
      <c r="P263" s="14">
        <v>1</v>
      </c>
      <c r="AE263" s="14"/>
    </row>
    <row r="264" spans="1:31" ht="24" customHeight="1" x14ac:dyDescent="0.4">
      <c r="A264" s="9">
        <v>260</v>
      </c>
      <c r="B264" s="3">
        <v>6030000260</v>
      </c>
      <c r="C264" s="101" t="s">
        <v>3386</v>
      </c>
      <c r="D264" s="4" t="s">
        <v>3387</v>
      </c>
      <c r="E264" s="103" t="s">
        <v>3388</v>
      </c>
      <c r="F264" s="27" t="s">
        <v>3501</v>
      </c>
      <c r="G264" s="1">
        <v>346.68</v>
      </c>
      <c r="H264" s="6">
        <f t="shared" si="20"/>
        <v>-22.680000000000007</v>
      </c>
      <c r="I264" s="139">
        <v>36</v>
      </c>
      <c r="J264" s="6">
        <v>4</v>
      </c>
      <c r="K264" s="7">
        <f t="shared" si="21"/>
        <v>144</v>
      </c>
      <c r="L264" s="7">
        <f t="shared" si="22"/>
        <v>10.080000000000002</v>
      </c>
      <c r="M264" s="7">
        <f t="shared" si="23"/>
        <v>154.08000000000001</v>
      </c>
      <c r="N264" s="7">
        <f t="shared" si="24"/>
        <v>500.76</v>
      </c>
      <c r="O264" s="66">
        <v>500.76</v>
      </c>
      <c r="P264" s="14">
        <v>0</v>
      </c>
      <c r="AE264" s="14"/>
    </row>
    <row r="265" spans="1:31" ht="24" customHeight="1" x14ac:dyDescent="0.4">
      <c r="A265" s="9">
        <v>261</v>
      </c>
      <c r="B265" s="3">
        <v>6030000261</v>
      </c>
      <c r="C265" s="101" t="s">
        <v>3389</v>
      </c>
      <c r="D265" s="4" t="s">
        <v>1328</v>
      </c>
      <c r="E265" s="103" t="s">
        <v>3390</v>
      </c>
      <c r="F265" s="27" t="s">
        <v>3491</v>
      </c>
      <c r="G265" s="1">
        <v>1793.32</v>
      </c>
      <c r="H265" s="6">
        <f t="shared" si="20"/>
        <v>-117.31999999999994</v>
      </c>
      <c r="I265" s="139">
        <v>101</v>
      </c>
      <c r="J265" s="6">
        <v>4</v>
      </c>
      <c r="K265" s="7">
        <f t="shared" si="21"/>
        <v>404</v>
      </c>
      <c r="L265" s="7">
        <f t="shared" si="22"/>
        <v>28.28</v>
      </c>
      <c r="M265" s="7">
        <f t="shared" si="23"/>
        <v>432.28</v>
      </c>
      <c r="N265" s="7">
        <f t="shared" si="24"/>
        <v>2225.6</v>
      </c>
      <c r="O265" s="66">
        <v>2225.6</v>
      </c>
      <c r="P265" s="14">
        <v>1</v>
      </c>
      <c r="AE265" s="14"/>
    </row>
    <row r="266" spans="1:31" ht="24" customHeight="1" x14ac:dyDescent="0.4">
      <c r="A266" s="9">
        <v>262</v>
      </c>
      <c r="B266" s="3">
        <v>6030000262</v>
      </c>
      <c r="C266" s="101" t="s">
        <v>3391</v>
      </c>
      <c r="D266" s="4" t="s">
        <v>3392</v>
      </c>
      <c r="E266" s="103" t="s">
        <v>3393</v>
      </c>
      <c r="F266" s="27" t="s">
        <v>3497</v>
      </c>
      <c r="G266" s="1">
        <v>0</v>
      </c>
      <c r="H266" s="6">
        <f t="shared" si="20"/>
        <v>0</v>
      </c>
      <c r="I266" s="139">
        <v>13</v>
      </c>
      <c r="J266" s="6">
        <v>4</v>
      </c>
      <c r="K266" s="7">
        <f t="shared" si="21"/>
        <v>52</v>
      </c>
      <c r="L266" s="7">
        <f t="shared" si="22"/>
        <v>3.6400000000000006</v>
      </c>
      <c r="M266" s="7">
        <f t="shared" si="23"/>
        <v>55.64</v>
      </c>
      <c r="N266" s="7">
        <f t="shared" si="24"/>
        <v>55.64</v>
      </c>
      <c r="O266" s="66">
        <v>55.64</v>
      </c>
      <c r="P266" s="14">
        <v>0</v>
      </c>
      <c r="AE266" s="14"/>
    </row>
    <row r="267" spans="1:31" ht="24" customHeight="1" x14ac:dyDescent="0.4">
      <c r="A267" s="9">
        <v>263</v>
      </c>
      <c r="B267" s="3">
        <v>6030000263</v>
      </c>
      <c r="C267" s="101" t="s">
        <v>3394</v>
      </c>
      <c r="D267" s="4" t="s">
        <v>2354</v>
      </c>
      <c r="E267" s="103" t="s">
        <v>3395</v>
      </c>
      <c r="F267" s="27" t="s">
        <v>3498</v>
      </c>
      <c r="G267" s="1">
        <v>1592.16</v>
      </c>
      <c r="H267" s="6">
        <f t="shared" si="20"/>
        <v>-104.16000000000008</v>
      </c>
      <c r="I267" s="139">
        <v>52</v>
      </c>
      <c r="J267" s="6">
        <v>4</v>
      </c>
      <c r="K267" s="7">
        <f t="shared" si="21"/>
        <v>208</v>
      </c>
      <c r="L267" s="7">
        <f t="shared" si="22"/>
        <v>14.560000000000002</v>
      </c>
      <c r="M267" s="7">
        <f t="shared" si="23"/>
        <v>222.56</v>
      </c>
      <c r="N267" s="7">
        <f t="shared" si="24"/>
        <v>1814.72</v>
      </c>
      <c r="O267" s="66">
        <v>1814.72</v>
      </c>
      <c r="P267" s="14">
        <v>1</v>
      </c>
      <c r="AE267" s="14"/>
    </row>
    <row r="268" spans="1:31" ht="24" customHeight="1" x14ac:dyDescent="0.4">
      <c r="A268" s="9">
        <v>264</v>
      </c>
      <c r="B268" s="3">
        <v>6030000264</v>
      </c>
      <c r="C268" s="2" t="s">
        <v>3396</v>
      </c>
      <c r="D268" s="4" t="s">
        <v>84</v>
      </c>
      <c r="E268" s="103" t="s">
        <v>3397</v>
      </c>
      <c r="F268" s="27" t="s">
        <v>3498</v>
      </c>
      <c r="G268" s="1">
        <v>834.6</v>
      </c>
      <c r="H268" s="6">
        <f t="shared" si="20"/>
        <v>-54.600000000000023</v>
      </c>
      <c r="I268" s="139">
        <v>62</v>
      </c>
      <c r="J268" s="6">
        <v>4</v>
      </c>
      <c r="K268" s="7">
        <f t="shared" si="21"/>
        <v>248</v>
      </c>
      <c r="L268" s="7">
        <f t="shared" si="22"/>
        <v>17.360000000000003</v>
      </c>
      <c r="M268" s="7">
        <f t="shared" si="23"/>
        <v>265.36</v>
      </c>
      <c r="N268" s="7">
        <f t="shared" si="24"/>
        <v>1099.96</v>
      </c>
      <c r="O268" s="66">
        <v>1099.96</v>
      </c>
      <c r="P268" s="14">
        <v>0</v>
      </c>
      <c r="AE268" s="14"/>
    </row>
    <row r="269" spans="1:31" ht="24" customHeight="1" x14ac:dyDescent="0.4">
      <c r="A269" s="9">
        <v>265</v>
      </c>
      <c r="B269" s="3">
        <v>6030000265</v>
      </c>
      <c r="C269" s="101" t="s">
        <v>3398</v>
      </c>
      <c r="D269" s="4" t="s">
        <v>3399</v>
      </c>
      <c r="E269" s="103" t="s">
        <v>3400</v>
      </c>
      <c r="F269" s="27" t="s">
        <v>3491</v>
      </c>
      <c r="G269" s="1">
        <v>1810.44</v>
      </c>
      <c r="H269" s="6">
        <f t="shared" si="20"/>
        <v>-118.44000000000005</v>
      </c>
      <c r="I269" s="139">
        <v>64</v>
      </c>
      <c r="J269" s="6">
        <v>4</v>
      </c>
      <c r="K269" s="7">
        <f t="shared" si="21"/>
        <v>256</v>
      </c>
      <c r="L269" s="7">
        <f t="shared" si="22"/>
        <v>17.920000000000002</v>
      </c>
      <c r="M269" s="7">
        <f t="shared" si="23"/>
        <v>273.92</v>
      </c>
      <c r="N269" s="7">
        <f t="shared" si="24"/>
        <v>2084.36</v>
      </c>
      <c r="O269" s="66">
        <v>2084.36</v>
      </c>
      <c r="P269" s="14">
        <v>1</v>
      </c>
      <c r="AE269" s="14"/>
    </row>
    <row r="270" spans="1:31" ht="24" customHeight="1" x14ac:dyDescent="0.4">
      <c r="A270" s="9">
        <v>266</v>
      </c>
      <c r="B270" s="3">
        <v>6030000266</v>
      </c>
      <c r="C270" s="101" t="s">
        <v>3401</v>
      </c>
      <c r="D270" s="4" t="s">
        <v>585</v>
      </c>
      <c r="E270" s="103" t="s">
        <v>3402</v>
      </c>
      <c r="F270" s="27" t="s">
        <v>3493</v>
      </c>
      <c r="G270" s="1">
        <v>8.56</v>
      </c>
      <c r="H270" s="6">
        <f t="shared" si="20"/>
        <v>-0.5600000000000005</v>
      </c>
      <c r="I270" s="139">
        <v>2</v>
      </c>
      <c r="J270" s="6">
        <v>4</v>
      </c>
      <c r="K270" s="7">
        <f t="shared" si="21"/>
        <v>8</v>
      </c>
      <c r="L270" s="7">
        <f t="shared" si="22"/>
        <v>0.56000000000000005</v>
      </c>
      <c r="M270" s="7">
        <f t="shared" si="23"/>
        <v>8.56</v>
      </c>
      <c r="N270" s="7">
        <f t="shared" si="24"/>
        <v>17.12</v>
      </c>
      <c r="O270" s="66">
        <v>17.12</v>
      </c>
      <c r="P270" s="14">
        <v>0</v>
      </c>
      <c r="AE270" s="14"/>
    </row>
    <row r="271" spans="1:31" ht="24" customHeight="1" x14ac:dyDescent="0.4">
      <c r="A271" s="9">
        <v>267</v>
      </c>
      <c r="B271" s="3">
        <v>6030000267</v>
      </c>
      <c r="C271" s="101" t="s">
        <v>3403</v>
      </c>
      <c r="D271" s="4" t="s">
        <v>3404</v>
      </c>
      <c r="E271" s="103" t="s">
        <v>3405</v>
      </c>
      <c r="F271" s="27" t="s">
        <v>3462</v>
      </c>
      <c r="G271" s="1">
        <v>594.91999999999996</v>
      </c>
      <c r="H271" s="6">
        <f t="shared" si="20"/>
        <v>-38.920000000000073</v>
      </c>
      <c r="I271" s="139">
        <v>29</v>
      </c>
      <c r="J271" s="6">
        <v>4</v>
      </c>
      <c r="K271" s="7">
        <f t="shared" si="21"/>
        <v>116</v>
      </c>
      <c r="L271" s="7">
        <f t="shared" si="22"/>
        <v>8.120000000000001</v>
      </c>
      <c r="M271" s="7">
        <f t="shared" si="23"/>
        <v>124.12</v>
      </c>
      <c r="N271" s="7">
        <f t="shared" si="24"/>
        <v>719.04</v>
      </c>
      <c r="O271" s="66">
        <v>719.04</v>
      </c>
      <c r="P271" s="14">
        <v>1</v>
      </c>
      <c r="AE271" s="14"/>
    </row>
    <row r="272" spans="1:31" ht="24" customHeight="1" x14ac:dyDescent="0.4">
      <c r="A272" s="9">
        <v>268</v>
      </c>
      <c r="B272" s="3">
        <v>6030000268</v>
      </c>
      <c r="C272" s="101" t="s">
        <v>3406</v>
      </c>
      <c r="D272" s="4" t="s">
        <v>3407</v>
      </c>
      <c r="E272" s="103" t="s">
        <v>1242</v>
      </c>
      <c r="F272" s="27" t="s">
        <v>3491</v>
      </c>
      <c r="G272" s="1">
        <v>1048.5999999999999</v>
      </c>
      <c r="H272" s="6">
        <f t="shared" si="20"/>
        <v>-68.600000000000023</v>
      </c>
      <c r="I272" s="139">
        <v>34</v>
      </c>
      <c r="J272" s="6">
        <v>4</v>
      </c>
      <c r="K272" s="7">
        <f t="shared" si="21"/>
        <v>136</v>
      </c>
      <c r="L272" s="7">
        <f t="shared" si="22"/>
        <v>9.5200000000000014</v>
      </c>
      <c r="M272" s="7">
        <f t="shared" si="23"/>
        <v>145.52000000000001</v>
      </c>
      <c r="N272" s="7">
        <f t="shared" si="24"/>
        <v>1194.1199999999999</v>
      </c>
      <c r="O272" s="66">
        <v>1194.1199999999999</v>
      </c>
      <c r="P272" s="14">
        <v>0</v>
      </c>
      <c r="AE272" s="14"/>
    </row>
    <row r="273" spans="1:31" ht="24" customHeight="1" x14ac:dyDescent="0.4">
      <c r="A273" s="9">
        <v>269</v>
      </c>
      <c r="B273" s="3">
        <v>6030000269</v>
      </c>
      <c r="C273" s="101" t="s">
        <v>3408</v>
      </c>
      <c r="D273" s="4" t="s">
        <v>3409</v>
      </c>
      <c r="E273" s="103" t="s">
        <v>3410</v>
      </c>
      <c r="F273" s="27" t="s">
        <v>3501</v>
      </c>
      <c r="G273" s="1">
        <v>196.88</v>
      </c>
      <c r="H273" s="6">
        <f t="shared" si="20"/>
        <v>-12.879999999999995</v>
      </c>
      <c r="I273" s="139">
        <v>25</v>
      </c>
      <c r="J273" s="6">
        <v>4</v>
      </c>
      <c r="K273" s="7">
        <f t="shared" si="21"/>
        <v>100</v>
      </c>
      <c r="L273" s="7">
        <f>K273*7%</f>
        <v>7.0000000000000009</v>
      </c>
      <c r="M273" s="7">
        <f t="shared" si="23"/>
        <v>107</v>
      </c>
      <c r="N273" s="7">
        <f t="shared" si="24"/>
        <v>303.88</v>
      </c>
      <c r="O273" s="66">
        <v>303.88</v>
      </c>
      <c r="P273" s="14">
        <v>1</v>
      </c>
      <c r="AE273" s="14"/>
    </row>
    <row r="274" spans="1:31" ht="24.75" customHeight="1" x14ac:dyDescent="0.4">
      <c r="A274" s="9">
        <v>270</v>
      </c>
      <c r="B274" s="3">
        <v>6030000270</v>
      </c>
      <c r="C274" s="101" t="s">
        <v>3411</v>
      </c>
      <c r="D274" s="4" t="s">
        <v>3412</v>
      </c>
      <c r="E274" s="103" t="s">
        <v>3413</v>
      </c>
      <c r="F274" s="27" t="s">
        <v>3493</v>
      </c>
      <c r="G274" s="1">
        <v>34.24</v>
      </c>
      <c r="H274" s="6">
        <f t="shared" si="20"/>
        <v>-2.240000000000002</v>
      </c>
      <c r="I274" s="139">
        <v>22</v>
      </c>
      <c r="J274" s="6">
        <v>4</v>
      </c>
      <c r="K274" s="7">
        <f t="shared" si="21"/>
        <v>88</v>
      </c>
      <c r="L274" s="7">
        <f t="shared" ref="L274:L282" si="25">K274*7%</f>
        <v>6.16</v>
      </c>
      <c r="M274" s="7">
        <f t="shared" si="23"/>
        <v>94.16</v>
      </c>
      <c r="N274" s="7">
        <f t="shared" si="24"/>
        <v>128.4</v>
      </c>
      <c r="O274" s="66">
        <v>128.4</v>
      </c>
      <c r="P274" s="14">
        <v>0</v>
      </c>
    </row>
    <row r="275" spans="1:31" ht="24" customHeight="1" x14ac:dyDescent="0.4">
      <c r="A275" s="9">
        <v>271</v>
      </c>
      <c r="B275" s="3">
        <v>6030000271</v>
      </c>
      <c r="C275" s="101" t="s">
        <v>3414</v>
      </c>
      <c r="D275" s="4" t="s">
        <v>3415</v>
      </c>
      <c r="E275" s="103" t="s">
        <v>3416</v>
      </c>
      <c r="F275" s="27" t="s">
        <v>3497</v>
      </c>
      <c r="G275" s="1">
        <v>0</v>
      </c>
      <c r="H275" s="6">
        <f t="shared" si="20"/>
        <v>0</v>
      </c>
      <c r="I275" s="139">
        <v>38</v>
      </c>
      <c r="J275" s="6">
        <v>4</v>
      </c>
      <c r="K275" s="7">
        <f t="shared" si="21"/>
        <v>152</v>
      </c>
      <c r="L275" s="7">
        <f t="shared" si="25"/>
        <v>10.64</v>
      </c>
      <c r="M275" s="7">
        <f t="shared" si="23"/>
        <v>162.63999999999999</v>
      </c>
      <c r="N275" s="7">
        <f t="shared" si="24"/>
        <v>162.63999999999999</v>
      </c>
      <c r="O275" s="66">
        <v>162.63999999999999</v>
      </c>
      <c r="P275" s="14">
        <v>1</v>
      </c>
    </row>
    <row r="276" spans="1:31" x14ac:dyDescent="0.4">
      <c r="A276" s="9">
        <v>272</v>
      </c>
      <c r="B276" s="3">
        <v>6030000272</v>
      </c>
      <c r="C276" s="101" t="s">
        <v>3417</v>
      </c>
      <c r="D276" s="4" t="s">
        <v>3418</v>
      </c>
      <c r="E276" s="103" t="s">
        <v>3419</v>
      </c>
      <c r="F276" s="9" t="s">
        <v>3491</v>
      </c>
      <c r="G276" s="105">
        <v>5320.04</v>
      </c>
      <c r="H276" s="6">
        <f t="shared" si="20"/>
        <v>-348.03999999999996</v>
      </c>
      <c r="I276" s="139">
        <v>201</v>
      </c>
      <c r="J276" s="6">
        <v>4</v>
      </c>
      <c r="K276" s="7">
        <f t="shared" si="21"/>
        <v>804</v>
      </c>
      <c r="L276" s="7">
        <f t="shared" si="25"/>
        <v>56.280000000000008</v>
      </c>
      <c r="M276" s="7">
        <f t="shared" si="23"/>
        <v>860.28</v>
      </c>
      <c r="N276" s="7">
        <f t="shared" si="24"/>
        <v>6180.32</v>
      </c>
      <c r="O276" s="66">
        <v>6180.32</v>
      </c>
      <c r="P276" s="14">
        <v>0</v>
      </c>
    </row>
    <row r="277" spans="1:31" x14ac:dyDescent="0.4">
      <c r="A277" s="9">
        <v>273</v>
      </c>
      <c r="B277" s="3">
        <v>6030000273</v>
      </c>
      <c r="C277" s="101" t="s">
        <v>3420</v>
      </c>
      <c r="D277" s="4" t="s">
        <v>726</v>
      </c>
      <c r="E277" s="103" t="s">
        <v>3421</v>
      </c>
      <c r="F277" s="9" t="s">
        <v>3491</v>
      </c>
      <c r="G277" s="105">
        <v>1040.04</v>
      </c>
      <c r="H277" s="6">
        <f t="shared" si="20"/>
        <v>-68.039999999999964</v>
      </c>
      <c r="I277" s="139">
        <v>24</v>
      </c>
      <c r="J277" s="6">
        <v>4</v>
      </c>
      <c r="K277" s="7">
        <f t="shared" si="21"/>
        <v>96</v>
      </c>
      <c r="L277" s="7">
        <f t="shared" si="25"/>
        <v>6.7200000000000006</v>
      </c>
      <c r="M277" s="7">
        <f t="shared" si="23"/>
        <v>102.72</v>
      </c>
      <c r="N277" s="7">
        <f t="shared" si="24"/>
        <v>1142.76</v>
      </c>
      <c r="O277" s="66">
        <v>1142.76</v>
      </c>
      <c r="P277" s="14">
        <v>1</v>
      </c>
    </row>
    <row r="278" spans="1:31" x14ac:dyDescent="0.4">
      <c r="A278" s="9">
        <v>274</v>
      </c>
      <c r="B278" s="3">
        <v>6030000274</v>
      </c>
      <c r="C278" s="101" t="s">
        <v>3422</v>
      </c>
      <c r="D278" s="4" t="s">
        <v>3423</v>
      </c>
      <c r="E278" s="103" t="s">
        <v>3424</v>
      </c>
      <c r="F278" s="9" t="s">
        <v>3491</v>
      </c>
      <c r="G278" s="105">
        <v>659.12</v>
      </c>
      <c r="H278" s="6">
        <f t="shared" si="20"/>
        <v>-43.120000000000005</v>
      </c>
      <c r="I278" s="139">
        <v>20</v>
      </c>
      <c r="J278" s="6">
        <v>4</v>
      </c>
      <c r="K278" s="7">
        <f t="shared" si="21"/>
        <v>80</v>
      </c>
      <c r="L278" s="7">
        <f t="shared" si="25"/>
        <v>5.6000000000000005</v>
      </c>
      <c r="M278" s="7">
        <f t="shared" si="23"/>
        <v>85.6</v>
      </c>
      <c r="N278" s="7">
        <f t="shared" si="24"/>
        <v>744.72</v>
      </c>
      <c r="O278" s="66">
        <v>744.72</v>
      </c>
      <c r="P278" s="14">
        <v>0</v>
      </c>
    </row>
    <row r="279" spans="1:31" x14ac:dyDescent="0.4">
      <c r="A279" s="9">
        <v>275</v>
      </c>
      <c r="B279" s="3">
        <v>6030000275</v>
      </c>
      <c r="C279" s="2" t="s">
        <v>3425</v>
      </c>
      <c r="D279" s="4" t="s">
        <v>3426</v>
      </c>
      <c r="E279" s="103" t="s">
        <v>3427</v>
      </c>
      <c r="F279" s="9" t="s">
        <v>3491</v>
      </c>
      <c r="G279" s="105">
        <v>1091.4000000000001</v>
      </c>
      <c r="H279" s="6">
        <f t="shared" si="20"/>
        <v>-71.399999999999977</v>
      </c>
      <c r="I279" s="139">
        <v>33</v>
      </c>
      <c r="J279" s="6">
        <v>4</v>
      </c>
      <c r="K279" s="7">
        <f t="shared" si="21"/>
        <v>132</v>
      </c>
      <c r="L279" s="7">
        <f t="shared" si="25"/>
        <v>9.24</v>
      </c>
      <c r="M279" s="7">
        <f t="shared" si="23"/>
        <v>141.24</v>
      </c>
      <c r="N279" s="7">
        <f t="shared" si="24"/>
        <v>1232.6400000000001</v>
      </c>
      <c r="O279" s="66">
        <v>1232.6400000000001</v>
      </c>
      <c r="P279" s="14">
        <v>1</v>
      </c>
    </row>
    <row r="280" spans="1:31" x14ac:dyDescent="0.4">
      <c r="A280" s="9">
        <v>276</v>
      </c>
      <c r="B280" s="3">
        <v>6030000276</v>
      </c>
      <c r="C280" s="9" t="s">
        <v>3428</v>
      </c>
      <c r="D280" s="8" t="s">
        <v>3429</v>
      </c>
      <c r="E280" s="164" t="s">
        <v>3430</v>
      </c>
      <c r="F280" s="9" t="s">
        <v>3491</v>
      </c>
      <c r="G280" s="7">
        <v>1211.24</v>
      </c>
      <c r="H280" s="6">
        <f t="shared" si="20"/>
        <v>-79.240000000000009</v>
      </c>
      <c r="I280" s="139">
        <v>38</v>
      </c>
      <c r="J280" s="6">
        <v>4</v>
      </c>
      <c r="K280" s="7">
        <f t="shared" si="21"/>
        <v>152</v>
      </c>
      <c r="L280" s="7">
        <f t="shared" si="25"/>
        <v>10.64</v>
      </c>
      <c r="M280" s="7">
        <f t="shared" si="23"/>
        <v>162.63999999999999</v>
      </c>
      <c r="N280" s="7">
        <f t="shared" si="24"/>
        <v>1373.88</v>
      </c>
      <c r="O280" s="66">
        <v>1373.88</v>
      </c>
      <c r="P280" s="14">
        <v>0</v>
      </c>
    </row>
    <row r="281" spans="1:31" x14ac:dyDescent="0.4">
      <c r="A281" s="9">
        <v>277</v>
      </c>
      <c r="B281" s="3">
        <v>6030000277</v>
      </c>
      <c r="C281" s="101" t="s">
        <v>3509</v>
      </c>
      <c r="D281" s="149" t="s">
        <v>3087</v>
      </c>
      <c r="E281" s="149" t="s">
        <v>3510</v>
      </c>
      <c r="F281" s="9" t="s">
        <v>18</v>
      </c>
      <c r="G281" s="7">
        <v>0</v>
      </c>
      <c r="H281" s="6">
        <f t="shared" si="20"/>
        <v>0</v>
      </c>
      <c r="I281" s="139">
        <v>1</v>
      </c>
      <c r="J281" s="6">
        <v>4</v>
      </c>
      <c r="K281" s="7">
        <f>I281*J281</f>
        <v>4</v>
      </c>
      <c r="L281" s="7">
        <f>K281*7%</f>
        <v>0.28000000000000003</v>
      </c>
      <c r="M281" s="7">
        <f>ROUNDUP(K281+L281,2)</f>
        <v>4.28</v>
      </c>
      <c r="N281" s="7">
        <f>SUM(G281+M281)</f>
        <v>4.28</v>
      </c>
      <c r="O281" s="66">
        <v>4.28</v>
      </c>
      <c r="P281" s="14">
        <v>1</v>
      </c>
    </row>
    <row r="282" spans="1:31" x14ac:dyDescent="0.4">
      <c r="G282" s="165">
        <f>SUM(G5:G281)</f>
        <v>309529.59999999992</v>
      </c>
      <c r="H282" s="165"/>
      <c r="K282" s="26">
        <f>SUM(K5:K280)</f>
        <v>67084</v>
      </c>
      <c r="L282" s="26">
        <f t="shared" si="25"/>
        <v>4695.88</v>
      </c>
      <c r="M282" s="26">
        <f>ROUNDUP(K282+L282,2)</f>
        <v>71779.88</v>
      </c>
      <c r="N282" s="166">
        <f>SUM(N5:N281)</f>
        <v>381313.76000000007</v>
      </c>
      <c r="O282" s="167">
        <f>SUM(O5:O281)</f>
        <v>381313.76000000007</v>
      </c>
      <c r="P282" s="14"/>
      <c r="Q282" s="11"/>
    </row>
    <row r="283" spans="1:31" x14ac:dyDescent="0.4">
      <c r="M283" s="204">
        <f>SUM(K282:L282)</f>
        <v>71779.88</v>
      </c>
      <c r="P283" s="14"/>
    </row>
    <row r="284" spans="1:31" x14ac:dyDescent="0.4">
      <c r="P284" s="14"/>
    </row>
    <row r="285" spans="1:31" x14ac:dyDescent="0.4">
      <c r="P285" s="14"/>
    </row>
    <row r="286" spans="1:31" x14ac:dyDescent="0.4">
      <c r="P286" s="14"/>
    </row>
    <row r="287" spans="1:31" x14ac:dyDescent="0.4">
      <c r="P287" s="14"/>
    </row>
    <row r="288" spans="1:31" x14ac:dyDescent="0.4">
      <c r="P288" s="14"/>
    </row>
    <row r="289" spans="16:16" x14ac:dyDescent="0.4">
      <c r="P289" s="14"/>
    </row>
    <row r="290" spans="16:16" x14ac:dyDescent="0.4">
      <c r="P290" s="14"/>
    </row>
    <row r="291" spans="16:16" x14ac:dyDescent="0.4">
      <c r="P291" s="14"/>
    </row>
    <row r="292" spans="16:16" x14ac:dyDescent="0.4">
      <c r="P292" s="14"/>
    </row>
    <row r="293" spans="16:16" x14ac:dyDescent="0.4">
      <c r="P293" s="14"/>
    </row>
    <row r="294" spans="16:16" x14ac:dyDescent="0.4">
      <c r="P294" s="14"/>
    </row>
    <row r="295" spans="16:16" x14ac:dyDescent="0.4">
      <c r="P295" s="14"/>
    </row>
    <row r="296" spans="16:16" x14ac:dyDescent="0.4">
      <c r="P296" s="14"/>
    </row>
    <row r="297" spans="16:16" x14ac:dyDescent="0.4">
      <c r="P297" s="14"/>
    </row>
    <row r="298" spans="16:16" x14ac:dyDescent="0.4">
      <c r="P298" s="14"/>
    </row>
    <row r="299" spans="16:16" x14ac:dyDescent="0.4">
      <c r="P299" s="14"/>
    </row>
    <row r="300" spans="16:16" x14ac:dyDescent="0.4">
      <c r="P300" s="14"/>
    </row>
    <row r="301" spans="16:16" x14ac:dyDescent="0.4">
      <c r="P301" s="14"/>
    </row>
    <row r="302" spans="16:16" x14ac:dyDescent="0.4">
      <c r="P302" s="14"/>
    </row>
    <row r="303" spans="16:16" x14ac:dyDescent="0.4">
      <c r="P303" s="14"/>
    </row>
    <row r="304" spans="16:16" x14ac:dyDescent="0.4">
      <c r="P304" s="14"/>
    </row>
    <row r="305" spans="16:16" x14ac:dyDescent="0.4">
      <c r="P305" s="14"/>
    </row>
  </sheetData>
  <mergeCells count="10">
    <mergeCell ref="E3:E4"/>
    <mergeCell ref="O3:O4"/>
    <mergeCell ref="D3:D4"/>
    <mergeCell ref="A1:N1"/>
    <mergeCell ref="K3:K4"/>
    <mergeCell ref="N3:N4"/>
    <mergeCell ref="C3:C4"/>
    <mergeCell ref="B3:B4"/>
    <mergeCell ref="A3:A4"/>
    <mergeCell ref="L3:L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abSelected="1" zoomScale="85" zoomScaleNormal="85" workbookViewId="0">
      <selection activeCell="R27" sqref="R27"/>
    </sheetView>
  </sheetViews>
  <sheetFormatPr baseColWidth="10" defaultColWidth="9" defaultRowHeight="24" x14ac:dyDescent="0.4"/>
  <cols>
    <col min="1" max="1" width="9" style="44"/>
    <col min="2" max="2" width="10.6640625" style="47" customWidth="1"/>
    <col min="3" max="3" width="15.83203125" style="46" customWidth="1"/>
    <col min="4" max="4" width="10.6640625" style="45" customWidth="1"/>
    <col min="5" max="5" width="52.83203125" style="44" customWidth="1"/>
    <col min="6" max="6" width="38.6640625" style="44" customWidth="1"/>
    <col min="7" max="7" width="19.6640625" style="44" customWidth="1"/>
    <col min="8" max="8" width="15.1640625" style="41" customWidth="1"/>
    <col min="9" max="9" width="11.1640625" style="41" customWidth="1"/>
    <col min="10" max="10" width="9.6640625" style="42" customWidth="1"/>
    <col min="11" max="11" width="11" style="43" customWidth="1"/>
    <col min="12" max="13" width="10.1640625" style="42" customWidth="1"/>
    <col min="14" max="14" width="11.83203125" style="42" customWidth="1"/>
    <col min="15" max="15" width="15" style="42" customWidth="1"/>
    <col min="16" max="16" width="12" style="40" customWidth="1"/>
    <col min="17" max="17" width="39.1640625" style="52" customWidth="1"/>
    <col min="18" max="18" width="9" style="39" customWidth="1"/>
    <col min="19" max="16384" width="9" style="39"/>
  </cols>
  <sheetData>
    <row r="1" spans="1:21" s="72" customFormat="1" ht="30" x14ac:dyDescent="0.5">
      <c r="A1" s="223" t="s">
        <v>46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87"/>
    </row>
    <row r="2" spans="1:21" s="72" customFormat="1" ht="30" x14ac:dyDescent="0.5">
      <c r="A2" s="84"/>
      <c r="B2" s="84"/>
      <c r="C2" s="84"/>
      <c r="D2" s="86"/>
      <c r="E2" s="84"/>
      <c r="F2" s="84"/>
      <c r="G2" s="84"/>
      <c r="H2" s="84"/>
      <c r="I2" s="84"/>
      <c r="J2" s="85"/>
      <c r="K2" s="80"/>
      <c r="L2" s="84"/>
      <c r="M2" s="84"/>
      <c r="N2" s="84"/>
      <c r="O2" s="83" t="s">
        <v>40</v>
      </c>
      <c r="P2" s="81" t="s">
        <v>39</v>
      </c>
      <c r="Q2" s="82"/>
    </row>
    <row r="3" spans="1:21" s="72" customFormat="1" x14ac:dyDescent="0.4">
      <c r="A3" s="230" t="s">
        <v>38</v>
      </c>
      <c r="B3" s="230" t="s">
        <v>37</v>
      </c>
      <c r="C3" s="230" t="s">
        <v>36</v>
      </c>
      <c r="D3" s="235" t="s">
        <v>0</v>
      </c>
      <c r="E3" s="230" t="s">
        <v>35</v>
      </c>
      <c r="F3" s="78"/>
      <c r="G3" s="79" t="s">
        <v>3522</v>
      </c>
      <c r="H3" s="78" t="s">
        <v>33</v>
      </c>
      <c r="I3" s="231" t="s">
        <v>32</v>
      </c>
      <c r="J3" s="238" t="s">
        <v>31</v>
      </c>
      <c r="K3" s="224" t="s">
        <v>30</v>
      </c>
      <c r="L3" s="226" t="s">
        <v>13</v>
      </c>
      <c r="M3" s="236" t="s">
        <v>29</v>
      </c>
      <c r="N3" s="233" t="s">
        <v>28</v>
      </c>
      <c r="O3" s="77" t="s">
        <v>5</v>
      </c>
      <c r="P3" s="228" t="s">
        <v>27</v>
      </c>
      <c r="Q3" s="73"/>
    </row>
    <row r="4" spans="1:21" s="72" customFormat="1" x14ac:dyDescent="0.4">
      <c r="A4" s="230"/>
      <c r="B4" s="230"/>
      <c r="C4" s="230"/>
      <c r="D4" s="235"/>
      <c r="E4" s="230"/>
      <c r="F4" s="75"/>
      <c r="G4" s="76"/>
      <c r="H4" s="75" t="s">
        <v>26</v>
      </c>
      <c r="I4" s="232"/>
      <c r="J4" s="239"/>
      <c r="K4" s="225"/>
      <c r="L4" s="227"/>
      <c r="M4" s="237"/>
      <c r="N4" s="234"/>
      <c r="O4" s="74" t="s">
        <v>25</v>
      </c>
      <c r="P4" s="229"/>
      <c r="Q4" s="73"/>
    </row>
    <row r="5" spans="1:21" x14ac:dyDescent="0.4">
      <c r="A5" s="69">
        <v>1</v>
      </c>
      <c r="B5" s="27" t="s">
        <v>3516</v>
      </c>
      <c r="C5" s="68" t="s">
        <v>3529</v>
      </c>
      <c r="D5" s="67" t="s">
        <v>155</v>
      </c>
      <c r="E5" s="4" t="s">
        <v>156</v>
      </c>
      <c r="F5" s="4" t="s">
        <v>157</v>
      </c>
      <c r="G5" s="2" t="s">
        <v>3436</v>
      </c>
      <c r="H5" s="6">
        <v>67.42</v>
      </c>
      <c r="I5" s="188">
        <v>4.42</v>
      </c>
      <c r="J5" s="28">
        <v>2</v>
      </c>
      <c r="K5" s="65">
        <f>J5*3.5</f>
        <v>7</v>
      </c>
      <c r="L5" s="64">
        <f>K5*7%</f>
        <v>0.49000000000000005</v>
      </c>
      <c r="M5" s="64">
        <f>7+0.49</f>
        <v>7.49</v>
      </c>
      <c r="N5" s="64">
        <v>4.91</v>
      </c>
      <c r="O5" s="64">
        <f>H5+K5+L5</f>
        <v>74.91</v>
      </c>
      <c r="P5" s="198">
        <v>75</v>
      </c>
      <c r="Q5" s="71"/>
      <c r="R5" s="70"/>
    </row>
    <row r="6" spans="1:21" x14ac:dyDescent="0.4">
      <c r="A6" s="69">
        <v>2</v>
      </c>
      <c r="B6" s="27" t="s">
        <v>3516</v>
      </c>
      <c r="C6" s="68" t="s">
        <v>3530</v>
      </c>
      <c r="D6" s="67" t="s">
        <v>2292</v>
      </c>
      <c r="E6" s="4" t="s">
        <v>2293</v>
      </c>
      <c r="F6" s="4" t="s">
        <v>2294</v>
      </c>
      <c r="G6" s="2" t="s">
        <v>3517</v>
      </c>
      <c r="H6" s="6">
        <v>119.84</v>
      </c>
      <c r="I6" s="188">
        <v>7.84</v>
      </c>
      <c r="J6" s="28">
        <v>33</v>
      </c>
      <c r="K6" s="65">
        <f t="shared" ref="K6:K31" si="0">J6*3.5</f>
        <v>115.5</v>
      </c>
      <c r="L6" s="64">
        <f t="shared" ref="L6:L31" si="1">K6*7%</f>
        <v>8.0850000000000009</v>
      </c>
      <c r="M6" s="64">
        <f>115.5+8.09</f>
        <v>123.59</v>
      </c>
      <c r="N6" s="64">
        <v>15.93</v>
      </c>
      <c r="O6" s="64">
        <f t="shared" ref="O6:O31" si="2">H6+K6+L6</f>
        <v>243.42500000000001</v>
      </c>
      <c r="P6" s="199">
        <v>243.5</v>
      </c>
      <c r="Q6" s="71"/>
      <c r="R6" s="70"/>
    </row>
    <row r="7" spans="1:21" x14ac:dyDescent="0.4">
      <c r="A7" s="69">
        <v>3</v>
      </c>
      <c r="B7" s="27" t="s">
        <v>3516</v>
      </c>
      <c r="C7" s="68" t="s">
        <v>3531</v>
      </c>
      <c r="D7" s="67" t="s">
        <v>1397</v>
      </c>
      <c r="E7" s="4" t="s">
        <v>1207</v>
      </c>
      <c r="F7" s="4" t="s">
        <v>1398</v>
      </c>
      <c r="G7" s="2" t="s">
        <v>3431</v>
      </c>
      <c r="H7" s="6">
        <v>348.29</v>
      </c>
      <c r="I7" s="188">
        <v>22.79</v>
      </c>
      <c r="J7" s="28">
        <v>23</v>
      </c>
      <c r="K7" s="65">
        <f t="shared" si="0"/>
        <v>80.5</v>
      </c>
      <c r="L7" s="64">
        <f t="shared" si="1"/>
        <v>5.6350000000000007</v>
      </c>
      <c r="M7" s="64">
        <f>80.5+5.64</f>
        <v>86.14</v>
      </c>
      <c r="N7" s="64">
        <v>28.43</v>
      </c>
      <c r="O7" s="64">
        <f t="shared" si="2"/>
        <v>434.42500000000001</v>
      </c>
      <c r="P7" s="198">
        <v>434.5</v>
      </c>
      <c r="Q7" s="71"/>
      <c r="R7" s="17"/>
    </row>
    <row r="8" spans="1:21" x14ac:dyDescent="0.4">
      <c r="A8" s="69">
        <v>4</v>
      </c>
      <c r="B8" s="27" t="s">
        <v>3516</v>
      </c>
      <c r="C8" s="68" t="s">
        <v>3532</v>
      </c>
      <c r="D8" s="67" t="s">
        <v>1258</v>
      </c>
      <c r="E8" s="4" t="s">
        <v>1259</v>
      </c>
      <c r="F8" s="4" t="s">
        <v>1260</v>
      </c>
      <c r="G8" s="2" t="s">
        <v>3431</v>
      </c>
      <c r="H8" s="6">
        <v>756.51</v>
      </c>
      <c r="I8" s="188">
        <v>49.51</v>
      </c>
      <c r="J8" s="28">
        <v>46</v>
      </c>
      <c r="K8" s="65">
        <f t="shared" si="0"/>
        <v>161</v>
      </c>
      <c r="L8" s="64">
        <f t="shared" si="1"/>
        <v>11.270000000000001</v>
      </c>
      <c r="M8" s="64">
        <f>161+11.27</f>
        <v>172.27</v>
      </c>
      <c r="N8" s="64">
        <v>60.78</v>
      </c>
      <c r="O8" s="64">
        <f t="shared" si="2"/>
        <v>928.78</v>
      </c>
      <c r="P8" s="199">
        <v>929</v>
      </c>
      <c r="Q8" s="71"/>
      <c r="R8" s="17"/>
    </row>
    <row r="9" spans="1:21" ht="25" thickBot="1" x14ac:dyDescent="0.45">
      <c r="A9" s="178">
        <v>5</v>
      </c>
      <c r="B9" s="179" t="s">
        <v>3516</v>
      </c>
      <c r="C9" s="187" t="s">
        <v>3533</v>
      </c>
      <c r="D9" s="180" t="s">
        <v>1553</v>
      </c>
      <c r="E9" s="181" t="s">
        <v>1554</v>
      </c>
      <c r="F9" s="181" t="s">
        <v>1552</v>
      </c>
      <c r="G9" s="182" t="s">
        <v>3431</v>
      </c>
      <c r="H9" s="183">
        <v>333.33</v>
      </c>
      <c r="I9" s="189">
        <v>21.83</v>
      </c>
      <c r="J9" s="185">
        <v>0</v>
      </c>
      <c r="K9" s="184">
        <f t="shared" si="0"/>
        <v>0</v>
      </c>
      <c r="L9" s="186">
        <f t="shared" si="1"/>
        <v>0</v>
      </c>
      <c r="M9" s="186">
        <v>0</v>
      </c>
      <c r="N9" s="186">
        <v>21.83</v>
      </c>
      <c r="O9" s="186">
        <f t="shared" si="2"/>
        <v>333.33</v>
      </c>
      <c r="P9" s="200">
        <v>333.5</v>
      </c>
      <c r="Q9" s="71"/>
      <c r="R9" s="17"/>
    </row>
    <row r="10" spans="1:21" x14ac:dyDescent="0.4">
      <c r="A10" s="171">
        <v>6</v>
      </c>
      <c r="B10" s="172" t="s">
        <v>3518</v>
      </c>
      <c r="C10" s="68" t="s">
        <v>3534</v>
      </c>
      <c r="D10" s="173" t="s">
        <v>2632</v>
      </c>
      <c r="E10" s="174" t="s">
        <v>2633</v>
      </c>
      <c r="F10" s="174" t="s">
        <v>2634</v>
      </c>
      <c r="G10" s="22" t="s">
        <v>18</v>
      </c>
      <c r="H10" s="5">
        <v>0</v>
      </c>
      <c r="I10" s="190">
        <v>0</v>
      </c>
      <c r="J10" s="176">
        <v>115</v>
      </c>
      <c r="K10" s="175">
        <f t="shared" si="0"/>
        <v>402.5</v>
      </c>
      <c r="L10" s="177">
        <f>K10*7%</f>
        <v>28.175000000000004</v>
      </c>
      <c r="M10" s="177">
        <f>402.5+28.18</f>
        <v>430.68</v>
      </c>
      <c r="N10" s="177">
        <v>28.18</v>
      </c>
      <c r="O10" s="177">
        <f t="shared" si="2"/>
        <v>430.67500000000001</v>
      </c>
      <c r="P10" s="201">
        <v>430.75</v>
      </c>
      <c r="Q10" s="71"/>
      <c r="R10" s="17"/>
      <c r="T10" s="39">
        <v>1831.5</v>
      </c>
    </row>
    <row r="11" spans="1:21" x14ac:dyDescent="0.4">
      <c r="A11" s="69">
        <v>7</v>
      </c>
      <c r="B11" s="27" t="s">
        <v>3518</v>
      </c>
      <c r="C11" s="68" t="s">
        <v>3535</v>
      </c>
      <c r="D11" s="67" t="s">
        <v>2609</v>
      </c>
      <c r="E11" s="4" t="s">
        <v>2610</v>
      </c>
      <c r="F11" s="4" t="s">
        <v>2611</v>
      </c>
      <c r="G11" s="2" t="s">
        <v>3434</v>
      </c>
      <c r="H11" s="6">
        <v>179.76</v>
      </c>
      <c r="I11" s="188">
        <v>11.76</v>
      </c>
      <c r="J11" s="28">
        <v>0</v>
      </c>
      <c r="K11" s="65">
        <f t="shared" si="0"/>
        <v>0</v>
      </c>
      <c r="L11" s="64">
        <f t="shared" si="1"/>
        <v>0</v>
      </c>
      <c r="M11" s="64">
        <v>0</v>
      </c>
      <c r="N11" s="64">
        <v>11.76</v>
      </c>
      <c r="O11" s="177">
        <f t="shared" si="2"/>
        <v>179.76</v>
      </c>
      <c r="P11" s="198">
        <f>U11</f>
        <v>179.76</v>
      </c>
      <c r="Q11" s="71" t="s">
        <v>3523</v>
      </c>
      <c r="R11" s="17"/>
      <c r="S11" s="247">
        <v>1831.5</v>
      </c>
      <c r="T11" s="245">
        <f>S11-O11</f>
        <v>1651.74</v>
      </c>
      <c r="U11" s="246">
        <f>O11</f>
        <v>179.76</v>
      </c>
    </row>
    <row r="12" spans="1:21" x14ac:dyDescent="0.4">
      <c r="A12" s="69">
        <v>8</v>
      </c>
      <c r="B12" s="172" t="s">
        <v>3518</v>
      </c>
      <c r="C12" s="68" t="s">
        <v>3536</v>
      </c>
      <c r="D12" s="67" t="s">
        <v>2609</v>
      </c>
      <c r="E12" s="4" t="s">
        <v>2610</v>
      </c>
      <c r="F12" s="4" t="s">
        <v>2611</v>
      </c>
      <c r="G12" s="2" t="s">
        <v>3521</v>
      </c>
      <c r="H12" s="6">
        <v>250.92</v>
      </c>
      <c r="I12" s="188">
        <v>16.420000000000002</v>
      </c>
      <c r="J12" s="28">
        <v>0</v>
      </c>
      <c r="K12" s="65">
        <f t="shared" si="0"/>
        <v>0</v>
      </c>
      <c r="L12" s="64">
        <f t="shared" si="1"/>
        <v>0</v>
      </c>
      <c r="M12" s="64">
        <v>0</v>
      </c>
      <c r="N12" s="64">
        <v>16.420000000000002</v>
      </c>
      <c r="O12" s="64">
        <f t="shared" si="2"/>
        <v>250.92</v>
      </c>
      <c r="P12" s="198">
        <f t="shared" ref="P12:P17" si="3">U12</f>
        <v>250.92</v>
      </c>
      <c r="Q12" s="71"/>
      <c r="R12" s="17"/>
      <c r="S12" s="246">
        <f>SUM(P11:P17)</f>
        <v>1831.5</v>
      </c>
      <c r="T12" s="245">
        <f>T11-O12</f>
        <v>1400.82</v>
      </c>
      <c r="U12" s="246">
        <f t="shared" ref="U12:U16" si="4">O12</f>
        <v>250.92</v>
      </c>
    </row>
    <row r="13" spans="1:21" x14ac:dyDescent="0.4">
      <c r="A13" s="69">
        <v>9</v>
      </c>
      <c r="B13" s="27" t="s">
        <v>3518</v>
      </c>
      <c r="C13" s="68" t="s">
        <v>3537</v>
      </c>
      <c r="D13" s="67" t="s">
        <v>2609</v>
      </c>
      <c r="E13" s="4" t="s">
        <v>2610</v>
      </c>
      <c r="F13" s="4" t="s">
        <v>2611</v>
      </c>
      <c r="G13" s="2" t="s">
        <v>3440</v>
      </c>
      <c r="H13" s="6">
        <v>528.04999999999995</v>
      </c>
      <c r="I13" s="188">
        <v>34.549999999999997</v>
      </c>
      <c r="J13" s="28">
        <v>0</v>
      </c>
      <c r="K13" s="65">
        <f t="shared" si="0"/>
        <v>0</v>
      </c>
      <c r="L13" s="64">
        <f t="shared" si="1"/>
        <v>0</v>
      </c>
      <c r="M13" s="64">
        <v>0</v>
      </c>
      <c r="N13" s="64">
        <v>34.549999999999997</v>
      </c>
      <c r="O13" s="64">
        <f t="shared" si="2"/>
        <v>528.04999999999995</v>
      </c>
      <c r="P13" s="198">
        <f t="shared" si="3"/>
        <v>528.04999999999995</v>
      </c>
      <c r="Q13" s="71"/>
      <c r="R13" s="17"/>
      <c r="T13" s="245">
        <f t="shared" ref="T13:T17" si="5">T12-O13</f>
        <v>872.77</v>
      </c>
      <c r="U13" s="246">
        <f t="shared" si="4"/>
        <v>528.04999999999995</v>
      </c>
    </row>
    <row r="14" spans="1:21" x14ac:dyDescent="0.4">
      <c r="A14" s="69">
        <v>10</v>
      </c>
      <c r="B14" s="172" t="s">
        <v>3518</v>
      </c>
      <c r="C14" s="68" t="s">
        <v>3538</v>
      </c>
      <c r="D14" s="67" t="s">
        <v>2609</v>
      </c>
      <c r="E14" s="4" t="s">
        <v>2610</v>
      </c>
      <c r="F14" s="4" t="s">
        <v>2611</v>
      </c>
      <c r="G14" s="2" t="s">
        <v>3520</v>
      </c>
      <c r="H14" s="6">
        <v>183.51</v>
      </c>
      <c r="I14" s="188">
        <v>12.01</v>
      </c>
      <c r="J14" s="28">
        <v>0</v>
      </c>
      <c r="K14" s="65">
        <f t="shared" si="0"/>
        <v>0</v>
      </c>
      <c r="L14" s="64">
        <f t="shared" si="1"/>
        <v>0</v>
      </c>
      <c r="M14" s="64">
        <v>0</v>
      </c>
      <c r="N14" s="64">
        <v>12.01</v>
      </c>
      <c r="O14" s="64">
        <f t="shared" si="2"/>
        <v>183.51</v>
      </c>
      <c r="P14" s="198">
        <f t="shared" si="3"/>
        <v>183.51</v>
      </c>
      <c r="Q14" s="71"/>
      <c r="R14" s="17"/>
      <c r="T14" s="245">
        <f t="shared" si="5"/>
        <v>689.26</v>
      </c>
      <c r="U14" s="246">
        <f t="shared" si="4"/>
        <v>183.51</v>
      </c>
    </row>
    <row r="15" spans="1:21" x14ac:dyDescent="0.4">
      <c r="A15" s="69">
        <v>11</v>
      </c>
      <c r="B15" s="27" t="s">
        <v>3518</v>
      </c>
      <c r="C15" s="68" t="s">
        <v>3539</v>
      </c>
      <c r="D15" s="67" t="s">
        <v>2609</v>
      </c>
      <c r="E15" s="4" t="s">
        <v>2610</v>
      </c>
      <c r="F15" s="4" t="s">
        <v>2611</v>
      </c>
      <c r="G15" s="2" t="s">
        <v>3439</v>
      </c>
      <c r="H15" s="6">
        <v>277.13</v>
      </c>
      <c r="I15" s="188">
        <v>18.13</v>
      </c>
      <c r="J15" s="28">
        <v>0</v>
      </c>
      <c r="K15" s="65">
        <f t="shared" si="0"/>
        <v>0</v>
      </c>
      <c r="L15" s="64">
        <f t="shared" si="1"/>
        <v>0</v>
      </c>
      <c r="M15" s="64">
        <v>0</v>
      </c>
      <c r="N15" s="64">
        <v>18.13</v>
      </c>
      <c r="O15" s="64">
        <f t="shared" si="2"/>
        <v>277.13</v>
      </c>
      <c r="P15" s="198">
        <f t="shared" si="3"/>
        <v>277.13</v>
      </c>
      <c r="Q15" s="71"/>
      <c r="R15" s="17"/>
      <c r="T15" s="245">
        <f t="shared" si="5"/>
        <v>412.13</v>
      </c>
      <c r="U15" s="246">
        <f t="shared" si="4"/>
        <v>277.13</v>
      </c>
    </row>
    <row r="16" spans="1:21" x14ac:dyDescent="0.4">
      <c r="A16" s="69">
        <v>12</v>
      </c>
      <c r="B16" s="172" t="s">
        <v>3518</v>
      </c>
      <c r="C16" s="68" t="s">
        <v>3540</v>
      </c>
      <c r="D16" s="67" t="s">
        <v>2609</v>
      </c>
      <c r="E16" s="4" t="s">
        <v>2610</v>
      </c>
      <c r="F16" s="4" t="s">
        <v>2611</v>
      </c>
      <c r="G16" s="2" t="s">
        <v>3517</v>
      </c>
      <c r="H16" s="6">
        <v>269.64</v>
      </c>
      <c r="I16" s="188">
        <v>17.64</v>
      </c>
      <c r="J16" s="28">
        <v>0</v>
      </c>
      <c r="K16" s="65">
        <f t="shared" si="0"/>
        <v>0</v>
      </c>
      <c r="L16" s="64">
        <f t="shared" si="1"/>
        <v>0</v>
      </c>
      <c r="M16" s="64">
        <v>0</v>
      </c>
      <c r="N16" s="64">
        <v>17.64</v>
      </c>
      <c r="O16" s="64">
        <f t="shared" si="2"/>
        <v>269.64</v>
      </c>
      <c r="P16" s="198">
        <f t="shared" si="3"/>
        <v>269.64</v>
      </c>
      <c r="Q16" s="71"/>
      <c r="R16" s="17"/>
      <c r="T16" s="245">
        <f t="shared" si="5"/>
        <v>142.49</v>
      </c>
      <c r="U16" s="246">
        <f t="shared" si="4"/>
        <v>269.64</v>
      </c>
    </row>
    <row r="17" spans="1:21" ht="25" thickBot="1" x14ac:dyDescent="0.45">
      <c r="A17" s="178">
        <v>13</v>
      </c>
      <c r="B17" s="179" t="s">
        <v>3518</v>
      </c>
      <c r="C17" s="187" t="s">
        <v>3541</v>
      </c>
      <c r="D17" s="180" t="s">
        <v>2609</v>
      </c>
      <c r="E17" s="181" t="s">
        <v>2610</v>
      </c>
      <c r="F17" s="181" t="s">
        <v>2611</v>
      </c>
      <c r="G17" s="182" t="s">
        <v>3455</v>
      </c>
      <c r="H17" s="183">
        <v>142.31</v>
      </c>
      <c r="I17" s="189">
        <v>9.31</v>
      </c>
      <c r="J17" s="185">
        <v>0</v>
      </c>
      <c r="K17" s="184">
        <f t="shared" si="0"/>
        <v>0</v>
      </c>
      <c r="L17" s="186">
        <f t="shared" si="1"/>
        <v>0</v>
      </c>
      <c r="M17" s="186">
        <v>0</v>
      </c>
      <c r="N17" s="186">
        <v>9.31</v>
      </c>
      <c r="O17" s="186">
        <f t="shared" si="2"/>
        <v>142.31</v>
      </c>
      <c r="P17" s="200">
        <f t="shared" si="3"/>
        <v>142.49000000000024</v>
      </c>
      <c r="Q17" s="71"/>
      <c r="R17" s="17"/>
      <c r="T17" s="245">
        <f t="shared" si="5"/>
        <v>0.18000000000000682</v>
      </c>
      <c r="U17" s="246">
        <f>S11-SUM(U11:U16)</f>
        <v>142.49000000000024</v>
      </c>
    </row>
    <row r="18" spans="1:21" x14ac:dyDescent="0.4">
      <c r="A18" s="171">
        <v>14</v>
      </c>
      <c r="B18" s="172" t="s">
        <v>3519</v>
      </c>
      <c r="C18" s="68" t="s">
        <v>3542</v>
      </c>
      <c r="D18" s="173" t="s">
        <v>2559</v>
      </c>
      <c r="E18" s="174" t="s">
        <v>2560</v>
      </c>
      <c r="F18" s="174" t="s">
        <v>2561</v>
      </c>
      <c r="G18" s="22" t="s">
        <v>3455</v>
      </c>
      <c r="H18" s="5">
        <v>123.59</v>
      </c>
      <c r="I18" s="190">
        <v>8.09</v>
      </c>
      <c r="J18" s="176">
        <v>0</v>
      </c>
      <c r="K18" s="175">
        <f>J18*3.5</f>
        <v>0</v>
      </c>
      <c r="L18" s="177">
        <f>K18*7%</f>
        <v>0</v>
      </c>
      <c r="M18" s="177">
        <v>0</v>
      </c>
      <c r="N18" s="177">
        <v>8.09</v>
      </c>
      <c r="O18" s="177">
        <f>H18+K18+L18</f>
        <v>123.59</v>
      </c>
      <c r="P18" s="201">
        <v>123.75</v>
      </c>
      <c r="Q18" s="71"/>
      <c r="R18" s="17"/>
    </row>
    <row r="19" spans="1:21" x14ac:dyDescent="0.4">
      <c r="A19" s="69">
        <v>15</v>
      </c>
      <c r="B19" s="27" t="s">
        <v>3519</v>
      </c>
      <c r="C19" s="68" t="s">
        <v>3543</v>
      </c>
      <c r="D19" s="67" t="s">
        <v>563</v>
      </c>
      <c r="E19" s="4" t="s">
        <v>564</v>
      </c>
      <c r="F19" s="4" t="s">
        <v>565</v>
      </c>
      <c r="G19" s="2" t="s">
        <v>3440</v>
      </c>
      <c r="H19" s="6">
        <v>89.88</v>
      </c>
      <c r="I19" s="188">
        <v>5.88</v>
      </c>
      <c r="J19" s="28">
        <v>0</v>
      </c>
      <c r="K19" s="65">
        <f t="shared" si="0"/>
        <v>0</v>
      </c>
      <c r="L19" s="64">
        <f t="shared" si="1"/>
        <v>0</v>
      </c>
      <c r="M19" s="64">
        <v>0</v>
      </c>
      <c r="N19" s="64">
        <v>5.88</v>
      </c>
      <c r="O19" s="64">
        <f t="shared" si="2"/>
        <v>89.88</v>
      </c>
      <c r="P19" s="202">
        <f>U19</f>
        <v>89.88</v>
      </c>
      <c r="Q19" s="71" t="s">
        <v>3524</v>
      </c>
      <c r="R19" s="17"/>
      <c r="S19" s="202">
        <v>532</v>
      </c>
      <c r="U19" s="246">
        <f>O19</f>
        <v>89.88</v>
      </c>
    </row>
    <row r="20" spans="1:21" x14ac:dyDescent="0.4">
      <c r="A20" s="69">
        <v>16</v>
      </c>
      <c r="B20" s="27" t="s">
        <v>3519</v>
      </c>
      <c r="C20" s="68" t="s">
        <v>3544</v>
      </c>
      <c r="D20" s="67" t="s">
        <v>563</v>
      </c>
      <c r="E20" s="4" t="s">
        <v>564</v>
      </c>
      <c r="F20" s="4" t="s">
        <v>565</v>
      </c>
      <c r="G20" s="2" t="s">
        <v>3520</v>
      </c>
      <c r="H20" s="6">
        <v>112.35</v>
      </c>
      <c r="I20" s="188">
        <v>7.35</v>
      </c>
      <c r="J20" s="28">
        <v>0</v>
      </c>
      <c r="K20" s="65">
        <f t="shared" si="0"/>
        <v>0</v>
      </c>
      <c r="L20" s="64">
        <f t="shared" si="1"/>
        <v>0</v>
      </c>
      <c r="M20" s="64">
        <v>0</v>
      </c>
      <c r="N20" s="64">
        <v>7.35</v>
      </c>
      <c r="O20" s="64">
        <f t="shared" si="2"/>
        <v>112.35</v>
      </c>
      <c r="P20" s="198">
        <f t="shared" ref="P20:P23" si="6">U20</f>
        <v>112.35</v>
      </c>
      <c r="Q20" s="71"/>
      <c r="R20" s="17"/>
      <c r="U20" s="246">
        <f t="shared" ref="U20:U24" si="7">O20</f>
        <v>112.35</v>
      </c>
    </row>
    <row r="21" spans="1:21" x14ac:dyDescent="0.4">
      <c r="A21" s="69">
        <v>17</v>
      </c>
      <c r="B21" s="27" t="s">
        <v>3519</v>
      </c>
      <c r="C21" s="68" t="s">
        <v>3545</v>
      </c>
      <c r="D21" s="67" t="s">
        <v>563</v>
      </c>
      <c r="E21" s="4" t="s">
        <v>564</v>
      </c>
      <c r="F21" s="4" t="s">
        <v>565</v>
      </c>
      <c r="G21" s="2" t="s">
        <v>3439</v>
      </c>
      <c r="H21" s="6">
        <v>112.35</v>
      </c>
      <c r="I21" s="188">
        <v>7.35</v>
      </c>
      <c r="J21" s="28">
        <v>0</v>
      </c>
      <c r="K21" s="65">
        <f t="shared" si="0"/>
        <v>0</v>
      </c>
      <c r="L21" s="64">
        <f t="shared" si="1"/>
        <v>0</v>
      </c>
      <c r="M21" s="64">
        <v>0</v>
      </c>
      <c r="N21" s="64">
        <v>7.35</v>
      </c>
      <c r="O21" s="64">
        <f t="shared" si="2"/>
        <v>112.35</v>
      </c>
      <c r="P21" s="198">
        <f t="shared" si="6"/>
        <v>112.35</v>
      </c>
      <c r="Q21" s="71"/>
      <c r="R21" s="17"/>
      <c r="U21" s="246">
        <f t="shared" si="7"/>
        <v>112.35</v>
      </c>
    </row>
    <row r="22" spans="1:21" x14ac:dyDescent="0.4">
      <c r="A22" s="69">
        <v>18</v>
      </c>
      <c r="B22" s="27" t="s">
        <v>3519</v>
      </c>
      <c r="C22" s="68" t="s">
        <v>3546</v>
      </c>
      <c r="D22" s="67" t="s">
        <v>563</v>
      </c>
      <c r="E22" s="4" t="s">
        <v>564</v>
      </c>
      <c r="F22" s="4" t="s">
        <v>565</v>
      </c>
      <c r="G22" s="2" t="s">
        <v>3517</v>
      </c>
      <c r="H22" s="6">
        <v>119.84</v>
      </c>
      <c r="I22" s="188">
        <v>7.84</v>
      </c>
      <c r="J22" s="28">
        <v>0</v>
      </c>
      <c r="K22" s="65">
        <f t="shared" si="0"/>
        <v>0</v>
      </c>
      <c r="L22" s="64">
        <f t="shared" si="1"/>
        <v>0</v>
      </c>
      <c r="M22" s="64">
        <v>0</v>
      </c>
      <c r="N22" s="64">
        <v>7.84</v>
      </c>
      <c r="O22" s="64">
        <f t="shared" si="2"/>
        <v>119.84</v>
      </c>
      <c r="P22" s="198">
        <f t="shared" si="6"/>
        <v>119.84</v>
      </c>
      <c r="Q22" s="71"/>
      <c r="R22" s="17"/>
      <c r="U22" s="246">
        <f t="shared" si="7"/>
        <v>119.84</v>
      </c>
    </row>
    <row r="23" spans="1:21" x14ac:dyDescent="0.4">
      <c r="A23" s="69">
        <v>19</v>
      </c>
      <c r="B23" s="27" t="s">
        <v>3519</v>
      </c>
      <c r="C23" s="68" t="s">
        <v>3547</v>
      </c>
      <c r="D23" s="67" t="s">
        <v>563</v>
      </c>
      <c r="E23" s="4" t="s">
        <v>564</v>
      </c>
      <c r="F23" s="4" t="s">
        <v>565</v>
      </c>
      <c r="G23" s="2" t="s">
        <v>3455</v>
      </c>
      <c r="H23" s="6">
        <v>97.37</v>
      </c>
      <c r="I23" s="188">
        <v>6.37</v>
      </c>
      <c r="J23" s="28">
        <v>0</v>
      </c>
      <c r="K23" s="65">
        <f t="shared" si="0"/>
        <v>0</v>
      </c>
      <c r="L23" s="64">
        <f t="shared" si="1"/>
        <v>0</v>
      </c>
      <c r="M23" s="64">
        <v>0</v>
      </c>
      <c r="N23" s="64">
        <v>6.37</v>
      </c>
      <c r="O23" s="64">
        <f t="shared" si="2"/>
        <v>97.37</v>
      </c>
      <c r="P23" s="198">
        <f t="shared" si="6"/>
        <v>97.580000000000041</v>
      </c>
      <c r="Q23" s="71"/>
      <c r="R23" s="17"/>
      <c r="U23" s="246">
        <f>S19-SUM(U19:U22)</f>
        <v>97.580000000000041</v>
      </c>
    </row>
    <row r="24" spans="1:21" x14ac:dyDescent="0.4">
      <c r="A24" s="69">
        <v>20</v>
      </c>
      <c r="B24" s="27" t="s">
        <v>3519</v>
      </c>
      <c r="C24" s="68" t="s">
        <v>3548</v>
      </c>
      <c r="D24" s="67" t="s">
        <v>2444</v>
      </c>
      <c r="E24" s="4" t="s">
        <v>2445</v>
      </c>
      <c r="F24" s="4" t="s">
        <v>2433</v>
      </c>
      <c r="G24" s="10" t="s">
        <v>3455</v>
      </c>
      <c r="H24" s="6">
        <v>1029.8800000000001</v>
      </c>
      <c r="I24" s="188">
        <v>67.38</v>
      </c>
      <c r="J24" s="28">
        <v>0</v>
      </c>
      <c r="K24" s="65">
        <f t="shared" si="0"/>
        <v>0</v>
      </c>
      <c r="L24" s="64">
        <f t="shared" si="1"/>
        <v>0</v>
      </c>
      <c r="M24" s="64">
        <v>0</v>
      </c>
      <c r="N24" s="64">
        <v>67.38</v>
      </c>
      <c r="O24" s="64">
        <f t="shared" si="2"/>
        <v>1029.8800000000001</v>
      </c>
      <c r="P24" s="199">
        <v>1030</v>
      </c>
      <c r="Q24" s="71"/>
      <c r="R24" s="17"/>
      <c r="U24" s="246"/>
    </row>
    <row r="25" spans="1:21" x14ac:dyDescent="0.4">
      <c r="A25" s="69">
        <v>21</v>
      </c>
      <c r="B25" s="27" t="s">
        <v>3519</v>
      </c>
      <c r="C25" s="68" t="s">
        <v>3549</v>
      </c>
      <c r="D25" s="67" t="s">
        <v>2446</v>
      </c>
      <c r="E25" s="4" t="s">
        <v>2447</v>
      </c>
      <c r="F25" s="4" t="s">
        <v>2433</v>
      </c>
      <c r="G25" s="2" t="s">
        <v>3455</v>
      </c>
      <c r="H25" s="6">
        <v>902.55</v>
      </c>
      <c r="I25" s="188">
        <v>59.05</v>
      </c>
      <c r="J25" s="28">
        <v>0</v>
      </c>
      <c r="K25" s="65">
        <f t="shared" si="0"/>
        <v>0</v>
      </c>
      <c r="L25" s="64">
        <f t="shared" si="1"/>
        <v>0</v>
      </c>
      <c r="M25" s="64">
        <v>0</v>
      </c>
      <c r="N25" s="64">
        <v>59.05</v>
      </c>
      <c r="O25" s="64">
        <f t="shared" si="2"/>
        <v>902.55</v>
      </c>
      <c r="P25" s="198">
        <v>902.75</v>
      </c>
      <c r="Q25" s="71"/>
      <c r="R25" s="17"/>
      <c r="U25" s="246"/>
    </row>
    <row r="26" spans="1:21" x14ac:dyDescent="0.4">
      <c r="A26" s="69">
        <v>22</v>
      </c>
      <c r="B26" s="27" t="s">
        <v>3519</v>
      </c>
      <c r="C26" s="68" t="s">
        <v>3550</v>
      </c>
      <c r="D26" s="67" t="s">
        <v>1768</v>
      </c>
      <c r="E26" s="4" t="s">
        <v>1769</v>
      </c>
      <c r="F26" s="4" t="s">
        <v>1770</v>
      </c>
      <c r="G26" s="2" t="s">
        <v>3434</v>
      </c>
      <c r="H26" s="6">
        <v>194.74</v>
      </c>
      <c r="I26" s="188">
        <v>12.74</v>
      </c>
      <c r="J26" s="28">
        <v>0</v>
      </c>
      <c r="K26" s="65">
        <f t="shared" si="0"/>
        <v>0</v>
      </c>
      <c r="L26" s="64">
        <f t="shared" si="1"/>
        <v>0</v>
      </c>
      <c r="M26" s="64">
        <v>0</v>
      </c>
      <c r="N26" s="64">
        <v>12.74</v>
      </c>
      <c r="O26" s="64">
        <f t="shared" si="2"/>
        <v>194.74</v>
      </c>
      <c r="P26" s="199">
        <f>U26</f>
        <v>194.74</v>
      </c>
      <c r="Q26" s="71" t="s">
        <v>3525</v>
      </c>
      <c r="R26" s="17"/>
      <c r="S26" s="199">
        <v>663</v>
      </c>
      <c r="U26" s="246">
        <f>O26</f>
        <v>194.74</v>
      </c>
    </row>
    <row r="27" spans="1:21" x14ac:dyDescent="0.4">
      <c r="A27" s="69">
        <v>23</v>
      </c>
      <c r="B27" s="27" t="s">
        <v>3519</v>
      </c>
      <c r="C27" s="68" t="s">
        <v>3551</v>
      </c>
      <c r="D27" s="67" t="s">
        <v>1768</v>
      </c>
      <c r="E27" s="4" t="s">
        <v>1769</v>
      </c>
      <c r="F27" s="4" t="s">
        <v>1770</v>
      </c>
      <c r="G27" s="2" t="s">
        <v>3521</v>
      </c>
      <c r="H27" s="6">
        <v>134.82</v>
      </c>
      <c r="I27" s="188">
        <v>8.82</v>
      </c>
      <c r="J27" s="28">
        <v>0</v>
      </c>
      <c r="K27" s="65">
        <f t="shared" si="0"/>
        <v>0</v>
      </c>
      <c r="L27" s="64">
        <f t="shared" si="1"/>
        <v>0</v>
      </c>
      <c r="M27" s="64">
        <v>0</v>
      </c>
      <c r="N27" s="64">
        <v>8.82</v>
      </c>
      <c r="O27" s="64">
        <f t="shared" si="2"/>
        <v>134.82</v>
      </c>
      <c r="P27" s="198">
        <f t="shared" ref="P27:P31" si="8">U27</f>
        <v>134.82</v>
      </c>
      <c r="Q27" s="71"/>
      <c r="R27" s="17"/>
      <c r="U27" s="246">
        <f t="shared" ref="U27:U30" si="9">O27</f>
        <v>134.82</v>
      </c>
    </row>
    <row r="28" spans="1:21" x14ac:dyDescent="0.4">
      <c r="A28" s="69">
        <v>24</v>
      </c>
      <c r="B28" s="27" t="s">
        <v>3519</v>
      </c>
      <c r="C28" s="68" t="s">
        <v>3552</v>
      </c>
      <c r="D28" s="67" t="s">
        <v>1768</v>
      </c>
      <c r="E28" s="4" t="s">
        <v>1769</v>
      </c>
      <c r="F28" s="4" t="s">
        <v>1770</v>
      </c>
      <c r="G28" s="2" t="s">
        <v>3440</v>
      </c>
      <c r="H28" s="6">
        <v>48.69</v>
      </c>
      <c r="I28" s="188">
        <v>3.19</v>
      </c>
      <c r="J28" s="28">
        <v>0</v>
      </c>
      <c r="K28" s="65">
        <f t="shared" si="0"/>
        <v>0</v>
      </c>
      <c r="L28" s="64">
        <f t="shared" si="1"/>
        <v>0</v>
      </c>
      <c r="M28" s="64">
        <v>0</v>
      </c>
      <c r="N28" s="64">
        <v>3.19</v>
      </c>
      <c r="O28" s="64">
        <f t="shared" si="2"/>
        <v>48.69</v>
      </c>
      <c r="P28" s="199">
        <f t="shared" si="8"/>
        <v>48.69</v>
      </c>
      <c r="Q28" s="71"/>
      <c r="R28" s="17"/>
      <c r="U28" s="246">
        <f t="shared" si="9"/>
        <v>48.69</v>
      </c>
    </row>
    <row r="29" spans="1:21" x14ac:dyDescent="0.4">
      <c r="A29" s="69">
        <v>25</v>
      </c>
      <c r="B29" s="27" t="s">
        <v>3519</v>
      </c>
      <c r="C29" s="68" t="s">
        <v>3553</v>
      </c>
      <c r="D29" s="67" t="s">
        <v>1768</v>
      </c>
      <c r="E29" s="4" t="s">
        <v>1769</v>
      </c>
      <c r="F29" s="4" t="s">
        <v>1770</v>
      </c>
      <c r="G29" s="2" t="s">
        <v>3520</v>
      </c>
      <c r="H29" s="6">
        <v>56.18</v>
      </c>
      <c r="I29" s="188">
        <v>3.68</v>
      </c>
      <c r="J29" s="28">
        <v>0</v>
      </c>
      <c r="K29" s="65">
        <f t="shared" si="0"/>
        <v>0</v>
      </c>
      <c r="L29" s="64">
        <f t="shared" si="1"/>
        <v>0</v>
      </c>
      <c r="M29" s="64">
        <v>0</v>
      </c>
      <c r="N29" s="64">
        <v>3.68</v>
      </c>
      <c r="O29" s="64">
        <f t="shared" si="2"/>
        <v>56.18</v>
      </c>
      <c r="P29" s="198">
        <f t="shared" si="8"/>
        <v>56.18</v>
      </c>
      <c r="Q29" s="71"/>
      <c r="R29" s="17"/>
      <c r="U29" s="246">
        <f t="shared" si="9"/>
        <v>56.18</v>
      </c>
    </row>
    <row r="30" spans="1:21" x14ac:dyDescent="0.4">
      <c r="A30" s="69">
        <v>26</v>
      </c>
      <c r="B30" s="27" t="s">
        <v>3519</v>
      </c>
      <c r="C30" s="68" t="s">
        <v>3554</v>
      </c>
      <c r="D30" s="67" t="s">
        <v>1768</v>
      </c>
      <c r="E30" s="4" t="s">
        <v>1769</v>
      </c>
      <c r="F30" s="4" t="s">
        <v>1770</v>
      </c>
      <c r="G30" s="2" t="s">
        <v>3439</v>
      </c>
      <c r="H30" s="6">
        <v>119.84</v>
      </c>
      <c r="I30" s="188">
        <v>7.84</v>
      </c>
      <c r="J30" s="28">
        <v>0</v>
      </c>
      <c r="K30" s="65">
        <f t="shared" si="0"/>
        <v>0</v>
      </c>
      <c r="L30" s="64">
        <f t="shared" si="1"/>
        <v>0</v>
      </c>
      <c r="M30" s="64">
        <v>0</v>
      </c>
      <c r="N30" s="64">
        <v>7.84</v>
      </c>
      <c r="O30" s="64">
        <f t="shared" si="2"/>
        <v>119.84</v>
      </c>
      <c r="P30" s="199">
        <f t="shared" si="8"/>
        <v>119.84</v>
      </c>
      <c r="Q30" s="71"/>
      <c r="R30" s="17"/>
      <c r="U30" s="246">
        <f t="shared" si="9"/>
        <v>119.84</v>
      </c>
    </row>
    <row r="31" spans="1:21" ht="25" thickBot="1" x14ac:dyDescent="0.45">
      <c r="A31" s="178">
        <v>27</v>
      </c>
      <c r="B31" s="179" t="s">
        <v>3519</v>
      </c>
      <c r="C31" s="187" t="s">
        <v>3555</v>
      </c>
      <c r="D31" s="180" t="s">
        <v>1768</v>
      </c>
      <c r="E31" s="181" t="s">
        <v>1769</v>
      </c>
      <c r="F31" s="181" t="s">
        <v>1770</v>
      </c>
      <c r="G31" s="182" t="s">
        <v>3517</v>
      </c>
      <c r="H31" s="183">
        <v>108.61</v>
      </c>
      <c r="I31" s="189">
        <v>7.11</v>
      </c>
      <c r="J31" s="185">
        <v>0</v>
      </c>
      <c r="K31" s="184">
        <f t="shared" si="0"/>
        <v>0</v>
      </c>
      <c r="L31" s="186">
        <f t="shared" si="1"/>
        <v>0</v>
      </c>
      <c r="M31" s="186">
        <v>0</v>
      </c>
      <c r="N31" s="186">
        <v>7.11</v>
      </c>
      <c r="O31" s="186">
        <f t="shared" si="2"/>
        <v>108.61</v>
      </c>
      <c r="P31" s="200">
        <f t="shared" si="8"/>
        <v>108.73000000000002</v>
      </c>
      <c r="Q31" s="71"/>
      <c r="R31" s="17"/>
      <c r="U31" s="246">
        <f>S26-SUM(U26:U30)</f>
        <v>108.73000000000002</v>
      </c>
    </row>
    <row r="32" spans="1:21" ht="25" thickBot="1" x14ac:dyDescent="0.45">
      <c r="A32" s="58"/>
      <c r="B32" s="57"/>
      <c r="C32" s="56"/>
      <c r="D32" s="55"/>
      <c r="E32" s="63" t="s">
        <v>24</v>
      </c>
      <c r="F32" s="63"/>
      <c r="G32" s="62" t="s">
        <v>23</v>
      </c>
      <c r="H32" s="62" t="s">
        <v>22</v>
      </c>
      <c r="I32" s="62"/>
      <c r="J32" s="61"/>
      <c r="K32" s="60"/>
      <c r="L32" s="60"/>
      <c r="M32" s="60"/>
      <c r="N32" s="60"/>
      <c r="O32" s="60"/>
      <c r="P32" s="60"/>
      <c r="Q32" s="59"/>
      <c r="R32" s="70"/>
    </row>
    <row r="33" spans="1:18" ht="25" thickTop="1" x14ac:dyDescent="0.4">
      <c r="A33" s="58"/>
      <c r="B33" s="57"/>
      <c r="C33" s="56"/>
      <c r="D33" s="55"/>
      <c r="F33" s="48"/>
      <c r="G33" s="51"/>
      <c r="H33" s="51"/>
      <c r="I33" s="51"/>
      <c r="J33" s="54"/>
      <c r="K33" s="51"/>
      <c r="L33" s="53"/>
      <c r="M33" s="53"/>
      <c r="N33" s="53">
        <f>SUM(N5:N31)</f>
        <v>492.57</v>
      </c>
      <c r="O33" s="53">
        <f>SUM(O5:O31)</f>
        <v>7527.5550000000021</v>
      </c>
      <c r="P33" s="53">
        <f>SUM(P5:P31)</f>
        <v>7529.2500000000018</v>
      </c>
      <c r="R33" s="70"/>
    </row>
    <row r="34" spans="1:18" x14ac:dyDescent="0.4">
      <c r="R34" s="70"/>
    </row>
    <row r="35" spans="1:18" x14ac:dyDescent="0.4">
      <c r="C35" s="50" t="s">
        <v>21</v>
      </c>
      <c r="D35" s="49" t="s">
        <v>42</v>
      </c>
    </row>
    <row r="37" spans="1:18" x14ac:dyDescent="0.4">
      <c r="E37" s="48" t="s">
        <v>48</v>
      </c>
    </row>
  </sheetData>
  <mergeCells count="13">
    <mergeCell ref="A1:P1"/>
    <mergeCell ref="K3:K4"/>
    <mergeCell ref="L3:L4"/>
    <mergeCell ref="P3:P4"/>
    <mergeCell ref="A3:A4"/>
    <mergeCell ref="I3:I4"/>
    <mergeCell ref="N3:N4"/>
    <mergeCell ref="D3:D4"/>
    <mergeCell ref="M3:M4"/>
    <mergeCell ref="J3:J4"/>
    <mergeCell ref="E3:E4"/>
    <mergeCell ref="B3:B4"/>
    <mergeCell ref="C3:C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8"/>
  <sheetViews>
    <sheetView zoomScale="85" zoomScaleNormal="85" workbookViewId="0">
      <selection activeCell="C8" sqref="C8"/>
    </sheetView>
  </sheetViews>
  <sheetFormatPr baseColWidth="10" defaultColWidth="9" defaultRowHeight="24" x14ac:dyDescent="0.4"/>
  <cols>
    <col min="1" max="1" width="9" style="88"/>
    <col min="2" max="2" width="13.33203125" style="89" customWidth="1"/>
    <col min="3" max="3" width="14.6640625" style="130" customWidth="1"/>
    <col min="4" max="4" width="10.6640625" style="89" customWidth="1"/>
    <col min="5" max="5" width="60" style="88" customWidth="1"/>
    <col min="6" max="6" width="54.1640625" style="88" customWidth="1"/>
    <col min="7" max="7" width="14.6640625" style="88" customWidth="1"/>
    <col min="8" max="9" width="16.33203125" style="131" customWidth="1"/>
    <col min="10" max="10" width="9.33203125" style="43" customWidth="1"/>
    <col min="11" max="11" width="10.1640625" style="134" customWidth="1"/>
    <col min="12" max="12" width="10.1640625" style="43" customWidth="1"/>
    <col min="13" max="14" width="12.33203125" style="43" customWidth="1"/>
    <col min="15" max="15" width="12.5" style="43" customWidth="1"/>
    <col min="16" max="16" width="11.1640625" style="43" customWidth="1"/>
    <col min="17" max="17" width="65.6640625" style="135" customWidth="1"/>
    <col min="18" max="18" width="18.5" style="131" customWidth="1"/>
    <col min="19" max="16384" width="9" style="70"/>
  </cols>
  <sheetData>
    <row r="1" spans="1:19" s="14" customFormat="1" ht="30" x14ac:dyDescent="0.5">
      <c r="A1" s="243" t="s">
        <v>47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113"/>
      <c r="R1" s="114"/>
    </row>
    <row r="2" spans="1:19" s="14" customFormat="1" ht="30" x14ac:dyDescent="0.5">
      <c r="A2" s="80"/>
      <c r="B2" s="80"/>
      <c r="C2" s="80"/>
      <c r="D2" s="95"/>
      <c r="E2" s="80"/>
      <c r="F2" s="80"/>
      <c r="G2" s="80"/>
      <c r="H2" s="80"/>
      <c r="I2" s="80"/>
      <c r="J2" s="80"/>
      <c r="K2" s="80"/>
      <c r="L2" s="80"/>
      <c r="M2" s="80"/>
      <c r="N2" s="80"/>
      <c r="O2" s="115" t="s">
        <v>40</v>
      </c>
      <c r="P2" s="116" t="s">
        <v>39</v>
      </c>
      <c r="Q2" s="116"/>
      <c r="R2" s="117"/>
    </row>
    <row r="3" spans="1:19" s="14" customFormat="1" x14ac:dyDescent="0.4">
      <c r="A3" s="211" t="s">
        <v>38</v>
      </c>
      <c r="B3" s="211" t="s">
        <v>37</v>
      </c>
      <c r="C3" s="211" t="s">
        <v>36</v>
      </c>
      <c r="D3" s="244" t="s">
        <v>0</v>
      </c>
      <c r="E3" s="211" t="s">
        <v>35</v>
      </c>
      <c r="F3" s="109"/>
      <c r="G3" s="118" t="s">
        <v>34</v>
      </c>
      <c r="H3" s="109" t="s">
        <v>33</v>
      </c>
      <c r="I3" s="205" t="s">
        <v>32</v>
      </c>
      <c r="J3" s="208" t="s">
        <v>31</v>
      </c>
      <c r="K3" s="224" t="s">
        <v>30</v>
      </c>
      <c r="L3" s="208" t="s">
        <v>13</v>
      </c>
      <c r="M3" s="208" t="s">
        <v>29</v>
      </c>
      <c r="N3" s="208" t="s">
        <v>28</v>
      </c>
      <c r="O3" s="111" t="s">
        <v>5</v>
      </c>
      <c r="P3" s="241" t="s">
        <v>27</v>
      </c>
      <c r="Q3" s="208" t="s">
        <v>41</v>
      </c>
      <c r="R3" s="73"/>
    </row>
    <row r="4" spans="1:19" s="14" customFormat="1" x14ac:dyDescent="0.4">
      <c r="A4" s="211"/>
      <c r="B4" s="211"/>
      <c r="C4" s="211"/>
      <c r="D4" s="244"/>
      <c r="E4" s="211"/>
      <c r="F4" s="110"/>
      <c r="G4" s="119" t="s">
        <v>8</v>
      </c>
      <c r="H4" s="110" t="s">
        <v>26</v>
      </c>
      <c r="I4" s="206"/>
      <c r="J4" s="209"/>
      <c r="K4" s="225"/>
      <c r="L4" s="209"/>
      <c r="M4" s="209"/>
      <c r="N4" s="209"/>
      <c r="O4" s="112" t="s">
        <v>25</v>
      </c>
      <c r="P4" s="242"/>
      <c r="Q4" s="209"/>
      <c r="R4" s="73"/>
    </row>
    <row r="5" spans="1:19" s="14" customFormat="1" x14ac:dyDescent="0.4">
      <c r="A5" s="96">
        <v>1</v>
      </c>
      <c r="B5" s="2" t="s">
        <v>3516</v>
      </c>
      <c r="C5" s="3" t="s">
        <v>3526</v>
      </c>
      <c r="D5" s="2" t="s">
        <v>2680</v>
      </c>
      <c r="E5" s="4" t="s">
        <v>2681</v>
      </c>
      <c r="F5" s="103" t="s">
        <v>2682</v>
      </c>
      <c r="G5" s="2" t="s">
        <v>3431</v>
      </c>
      <c r="H5" s="1">
        <v>573.52</v>
      </c>
      <c r="I5" s="98">
        <v>37.520000000000003</v>
      </c>
      <c r="J5" s="99">
        <v>28</v>
      </c>
      <c r="K5" s="65">
        <f>SUM(J5*4)</f>
        <v>112</v>
      </c>
      <c r="L5" s="65">
        <f>SUM(K5*7%)</f>
        <v>7.8400000000000007</v>
      </c>
      <c r="M5" s="65">
        <f>112+7.84</f>
        <v>119.84</v>
      </c>
      <c r="N5" s="65">
        <v>45.36</v>
      </c>
      <c r="O5" s="98">
        <f>SUM(H5+K5+L5)</f>
        <v>693.36</v>
      </c>
      <c r="P5" s="97">
        <v>693.5</v>
      </c>
      <c r="Q5" s="203"/>
      <c r="R5" s="100"/>
    </row>
    <row r="6" spans="1:19" s="14" customFormat="1" x14ac:dyDescent="0.4">
      <c r="A6" s="96">
        <v>2</v>
      </c>
      <c r="B6" s="2" t="s">
        <v>3516</v>
      </c>
      <c r="C6" s="3" t="s">
        <v>3527</v>
      </c>
      <c r="D6" s="2" t="s">
        <v>3262</v>
      </c>
      <c r="E6" s="4" t="s">
        <v>3263</v>
      </c>
      <c r="F6" s="103" t="s">
        <v>3264</v>
      </c>
      <c r="G6" s="2" t="s">
        <v>3517</v>
      </c>
      <c r="H6" s="1">
        <v>171.2</v>
      </c>
      <c r="I6" s="98">
        <v>11.2</v>
      </c>
      <c r="J6" s="99">
        <v>43</v>
      </c>
      <c r="K6" s="65">
        <f t="shared" ref="K6:K7" si="0">SUM(J6*4)</f>
        <v>172</v>
      </c>
      <c r="L6" s="65">
        <f t="shared" ref="L6:L7" si="1">SUM(K6*7%)</f>
        <v>12.040000000000001</v>
      </c>
      <c r="M6" s="65">
        <f>172+12.04</f>
        <v>184.04</v>
      </c>
      <c r="N6" s="65">
        <v>23.24</v>
      </c>
      <c r="O6" s="98">
        <f t="shared" ref="O6:O7" si="2">SUM(H6+K6+L6)</f>
        <v>355.24</v>
      </c>
      <c r="P6" s="97">
        <v>355.25</v>
      </c>
      <c r="Q6" s="107"/>
      <c r="R6" s="100"/>
    </row>
    <row r="7" spans="1:19" s="14" customFormat="1" ht="25" thickBot="1" x14ac:dyDescent="0.45">
      <c r="A7" s="191">
        <v>3</v>
      </c>
      <c r="B7" s="182" t="s">
        <v>3516</v>
      </c>
      <c r="C7" s="187" t="s">
        <v>3528</v>
      </c>
      <c r="D7" s="182" t="s">
        <v>3009</v>
      </c>
      <c r="E7" s="181" t="s">
        <v>1787</v>
      </c>
      <c r="F7" s="192" t="s">
        <v>3010</v>
      </c>
      <c r="G7" s="182" t="s">
        <v>18</v>
      </c>
      <c r="H7" s="193">
        <v>0</v>
      </c>
      <c r="I7" s="194">
        <v>0</v>
      </c>
      <c r="J7" s="195">
        <v>34</v>
      </c>
      <c r="K7" s="184">
        <f t="shared" si="0"/>
        <v>136</v>
      </c>
      <c r="L7" s="184">
        <f t="shared" si="1"/>
        <v>9.5200000000000014</v>
      </c>
      <c r="M7" s="184">
        <f>136+9.52</f>
        <v>145.52000000000001</v>
      </c>
      <c r="N7" s="184">
        <v>9.52</v>
      </c>
      <c r="O7" s="194">
        <f t="shared" si="2"/>
        <v>145.52000000000001</v>
      </c>
      <c r="P7" s="196">
        <v>145.75</v>
      </c>
      <c r="Q7" s="197"/>
      <c r="R7" s="100"/>
    </row>
    <row r="8" spans="1:19" x14ac:dyDescent="0.4">
      <c r="A8" s="122"/>
      <c r="B8" s="38"/>
      <c r="C8" s="120"/>
      <c r="D8" s="38"/>
      <c r="E8" s="17"/>
      <c r="F8" s="17"/>
      <c r="G8" s="51"/>
      <c r="H8" s="51"/>
      <c r="I8" s="51"/>
      <c r="J8" s="123"/>
      <c r="K8" s="51"/>
      <c r="L8" s="51"/>
      <c r="M8" s="51"/>
      <c r="N8" s="51"/>
      <c r="O8" s="124">
        <f>SUM(O5:O7)</f>
        <v>1194.1199999999999</v>
      </c>
      <c r="P8" s="124">
        <f>SUM(P5:P7)</f>
        <v>1194.5</v>
      </c>
      <c r="Q8" s="125"/>
      <c r="R8" s="121"/>
    </row>
    <row r="9" spans="1:19" ht="25" thickBot="1" x14ac:dyDescent="0.45">
      <c r="A9" s="122"/>
      <c r="B9" s="38"/>
      <c r="C9" s="120"/>
      <c r="D9" s="38"/>
      <c r="E9" s="92" t="s">
        <v>24</v>
      </c>
      <c r="F9" s="92"/>
      <c r="G9" s="94" t="s">
        <v>18</v>
      </c>
      <c r="H9" s="94" t="s">
        <v>18</v>
      </c>
      <c r="I9" s="94"/>
      <c r="J9" s="126"/>
      <c r="K9" s="94"/>
      <c r="L9" s="94"/>
      <c r="M9" s="94"/>
      <c r="N9" s="94"/>
      <c r="O9" s="93"/>
      <c r="P9" s="93"/>
      <c r="Q9" s="108"/>
      <c r="R9" s="121"/>
      <c r="S9" s="54"/>
    </row>
    <row r="10" spans="1:19" ht="25" thickTop="1" x14ac:dyDescent="0.4">
      <c r="A10" s="122"/>
      <c r="B10" s="38"/>
      <c r="C10" s="120"/>
      <c r="D10" s="38"/>
      <c r="E10" s="92"/>
      <c r="F10" s="92"/>
      <c r="G10" s="90"/>
      <c r="H10" s="90"/>
      <c r="I10" s="90"/>
      <c r="J10" s="127"/>
      <c r="K10" s="90"/>
      <c r="L10" s="90"/>
      <c r="M10" s="90"/>
      <c r="N10" s="90"/>
      <c r="O10" s="91"/>
      <c r="P10" s="91"/>
      <c r="Q10" s="108"/>
      <c r="R10" s="121"/>
    </row>
    <row r="11" spans="1:19" x14ac:dyDescent="0.4">
      <c r="A11" s="122"/>
      <c r="B11" s="38"/>
      <c r="C11" s="128" t="s">
        <v>21</v>
      </c>
      <c r="D11" s="240" t="s">
        <v>43</v>
      </c>
      <c r="E11" s="240"/>
      <c r="F11" s="240"/>
      <c r="G11" s="240"/>
      <c r="H11" s="240"/>
      <c r="I11" s="51"/>
      <c r="J11" s="123"/>
      <c r="K11" s="51"/>
      <c r="L11" s="51"/>
      <c r="M11" s="51"/>
      <c r="N11" s="51"/>
      <c r="O11" s="124"/>
      <c r="P11" s="124"/>
      <c r="Q11" s="125"/>
      <c r="R11" s="121"/>
    </row>
    <row r="12" spans="1:19" x14ac:dyDescent="0.4">
      <c r="A12" s="122"/>
      <c r="B12" s="38"/>
      <c r="C12" s="120"/>
      <c r="D12" s="38"/>
      <c r="E12" s="17"/>
      <c r="F12" s="17"/>
      <c r="G12" s="51"/>
      <c r="H12" s="51"/>
      <c r="I12" s="51"/>
      <c r="J12" s="123"/>
      <c r="K12" s="51"/>
      <c r="L12" s="51"/>
      <c r="M12" s="51"/>
      <c r="N12" s="51"/>
      <c r="O12" s="51"/>
      <c r="P12" s="51"/>
      <c r="Q12" s="129"/>
      <c r="R12" s="121"/>
    </row>
    <row r="13" spans="1:19" x14ac:dyDescent="0.4">
      <c r="E13" s="88" t="s">
        <v>44</v>
      </c>
      <c r="J13" s="132"/>
      <c r="K13" s="132"/>
      <c r="L13" s="132"/>
      <c r="M13" s="132"/>
      <c r="N13" s="132"/>
      <c r="O13" s="132"/>
      <c r="P13" s="132"/>
      <c r="Q13" s="133"/>
      <c r="R13" s="121"/>
    </row>
    <row r="14" spans="1:19" x14ac:dyDescent="0.4">
      <c r="R14" s="121"/>
    </row>
    <row r="15" spans="1:19" x14ac:dyDescent="0.4">
      <c r="R15" s="121"/>
    </row>
    <row r="16" spans="1:19" x14ac:dyDescent="0.4">
      <c r="R16" s="121"/>
    </row>
    <row r="17" spans="18:18" x14ac:dyDescent="0.4">
      <c r="R17" s="121"/>
    </row>
    <row r="18" spans="18:18" x14ac:dyDescent="0.4">
      <c r="R18" s="121"/>
    </row>
    <row r="19" spans="18:18" x14ac:dyDescent="0.4">
      <c r="R19" s="121"/>
    </row>
    <row r="20" spans="18:18" x14ac:dyDescent="0.4">
      <c r="R20" s="121"/>
    </row>
    <row r="21" spans="18:18" x14ac:dyDescent="0.4">
      <c r="R21" s="121"/>
    </row>
    <row r="22" spans="18:18" x14ac:dyDescent="0.4">
      <c r="R22" s="121"/>
    </row>
    <row r="23" spans="18:18" x14ac:dyDescent="0.4">
      <c r="R23" s="121"/>
    </row>
    <row r="24" spans="18:18" x14ac:dyDescent="0.4">
      <c r="R24" s="121"/>
    </row>
    <row r="25" spans="18:18" x14ac:dyDescent="0.4">
      <c r="R25" s="121"/>
    </row>
    <row r="26" spans="18:18" x14ac:dyDescent="0.4">
      <c r="R26" s="121"/>
    </row>
    <row r="27" spans="18:18" x14ac:dyDescent="0.4">
      <c r="R27" s="121"/>
    </row>
    <row r="28" spans="18:18" x14ac:dyDescent="0.4">
      <c r="R28" s="121"/>
    </row>
    <row r="29" spans="18:18" x14ac:dyDescent="0.4">
      <c r="R29" s="121"/>
    </row>
    <row r="30" spans="18:18" x14ac:dyDescent="0.4">
      <c r="R30" s="121"/>
    </row>
    <row r="31" spans="18:18" x14ac:dyDescent="0.4">
      <c r="R31" s="121"/>
    </row>
    <row r="32" spans="18:18" x14ac:dyDescent="0.4">
      <c r="R32" s="121"/>
    </row>
    <row r="33" spans="18:18" x14ac:dyDescent="0.4">
      <c r="R33" s="121"/>
    </row>
    <row r="34" spans="18:18" x14ac:dyDescent="0.4">
      <c r="R34" s="121"/>
    </row>
    <row r="35" spans="18:18" x14ac:dyDescent="0.4">
      <c r="R35" s="121"/>
    </row>
    <row r="36" spans="18:18" x14ac:dyDescent="0.4">
      <c r="R36" s="121"/>
    </row>
    <row r="37" spans="18:18" x14ac:dyDescent="0.4">
      <c r="R37" s="121"/>
    </row>
    <row r="38" spans="18:18" x14ac:dyDescent="0.4">
      <c r="R38" s="121"/>
    </row>
    <row r="39" spans="18:18" x14ac:dyDescent="0.4">
      <c r="R39" s="121"/>
    </row>
    <row r="40" spans="18:18" x14ac:dyDescent="0.4">
      <c r="R40" s="121"/>
    </row>
    <row r="41" spans="18:18" x14ac:dyDescent="0.4">
      <c r="R41" s="121"/>
    </row>
    <row r="42" spans="18:18" x14ac:dyDescent="0.4">
      <c r="R42" s="121"/>
    </row>
    <row r="43" spans="18:18" x14ac:dyDescent="0.4">
      <c r="R43" s="121"/>
    </row>
    <row r="44" spans="18:18" x14ac:dyDescent="0.4">
      <c r="R44" s="121"/>
    </row>
    <row r="45" spans="18:18" x14ac:dyDescent="0.4">
      <c r="R45" s="121"/>
    </row>
    <row r="46" spans="18:18" x14ac:dyDescent="0.4">
      <c r="R46" s="121"/>
    </row>
    <row r="47" spans="18:18" x14ac:dyDescent="0.4">
      <c r="R47" s="121"/>
    </row>
    <row r="48" spans="18:18" x14ac:dyDescent="0.4">
      <c r="R48" s="121"/>
    </row>
  </sheetData>
  <mergeCells count="15">
    <mergeCell ref="Q3:Q4"/>
    <mergeCell ref="K3:K4"/>
    <mergeCell ref="A1:P1"/>
    <mergeCell ref="A3:A4"/>
    <mergeCell ref="B3:B4"/>
    <mergeCell ref="C3:C4"/>
    <mergeCell ref="D3:D4"/>
    <mergeCell ref="I3:I4"/>
    <mergeCell ref="E3:E4"/>
    <mergeCell ref="D11:H11"/>
    <mergeCell ref="J3:J4"/>
    <mergeCell ref="N3:N4"/>
    <mergeCell ref="L3:L4"/>
    <mergeCell ref="P3:P4"/>
    <mergeCell ref="M3:M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ทะเบียนคุมใบเสร็จประเภท 2</vt:lpstr>
      <vt:lpstr>ทะเบียนคุมใบเสร็จประเภท 3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2017-01-06T08:41:36Z</cp:lastPrinted>
  <dcterms:created xsi:type="dcterms:W3CDTF">2016-05-23T02:36:53Z</dcterms:created>
  <dcterms:modified xsi:type="dcterms:W3CDTF">2021-04-14T02:27:35Z</dcterms:modified>
</cp:coreProperties>
</file>