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whal\OneDrive\Desktop\Bootcamp Folder\Kickstarter Challenge\"/>
    </mc:Choice>
  </mc:AlternateContent>
  <xr:revisionPtr revIDLastSave="0" documentId="13_ncr:1_{4D18D59F-D785-4087-8AF4-547D12DF81F4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  <workbookView minimized="1" xWindow="3600" yWindow="1320" windowWidth="21600" windowHeight="11385" activeTab="1" xr2:uid="{1A7FB4F7-09DE-455E-BA42-D41EBE561537}"/>
  </bookViews>
  <sheets>
    <sheet name="Theater Outcomes by Launch Date" sheetId="13" r:id="rId1"/>
    <sheet name="Kickstarter" sheetId="1" r:id="rId2"/>
    <sheet name="Outcomes Based on Goals" sheetId="16" r:id="rId3"/>
    <sheet name="Category Statistics" sheetId="2" r:id="rId4"/>
    <sheet name="Subcategory Statistics" sheetId="3" r:id="rId5"/>
    <sheet name="Outcomes Based on Launch Date" sheetId="4" r:id="rId6"/>
    <sheet name="Edinburgh Research" sheetId="7" r:id="rId7"/>
  </sheets>
  <definedNames>
    <definedName name="_xlnm._FilterDatabase" localSheetId="1" hidden="1">Kickstarter!$A$1:$N$4115</definedName>
  </definedNames>
  <calcPr calcId="191029"/>
  <pivotCaches>
    <pivotCache cacheId="6" r:id="rId8"/>
    <pivotCache cacheId="13" r:id="rId9"/>
    <pivotCache cacheId="2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6" l="1"/>
  <c r="D13" i="16"/>
  <c r="D12" i="16"/>
  <c r="D11" i="16"/>
  <c r="D10" i="16"/>
  <c r="D9" i="16"/>
  <c r="D7" i="16"/>
  <c r="D6" i="16"/>
  <c r="D5" i="16"/>
  <c r="D4" i="16"/>
  <c r="D3" i="16"/>
  <c r="D2" i="16"/>
  <c r="C13" i="16"/>
  <c r="C12" i="16"/>
  <c r="C11" i="16"/>
  <c r="C10" i="16"/>
  <c r="C9" i="16"/>
  <c r="C7" i="16"/>
  <c r="C6" i="16"/>
  <c r="C5" i="16"/>
  <c r="C4" i="16"/>
  <c r="C3" i="16"/>
  <c r="C2" i="16"/>
  <c r="B13" i="16"/>
  <c r="B12" i="16"/>
  <c r="B11" i="16"/>
  <c r="B10" i="16"/>
  <c r="B9" i="16"/>
  <c r="B7" i="16"/>
  <c r="B6" i="16"/>
  <c r="B5" i="16"/>
  <c r="B3" i="16"/>
  <c r="D8" i="16"/>
  <c r="C8" i="16"/>
  <c r="B8" i="16"/>
  <c r="B2" i="16"/>
  <c r="E8" i="16" l="1"/>
  <c r="H8" i="16" s="1"/>
  <c r="E11" i="16"/>
  <c r="H11" i="16" s="1"/>
  <c r="E2" i="16"/>
  <c r="H2" i="16" s="1"/>
  <c r="E6" i="16"/>
  <c r="G6" i="16" s="1"/>
  <c r="E7" i="16"/>
  <c r="G7" i="16" s="1"/>
  <c r="E13" i="16"/>
  <c r="G13" i="16" s="1"/>
  <c r="E10" i="16"/>
  <c r="F10" i="16" s="1"/>
  <c r="E12" i="16"/>
  <c r="G12" i="16" s="1"/>
  <c r="E5" i="16"/>
  <c r="F5" i="16" s="1"/>
  <c r="E4" i="16"/>
  <c r="E9" i="16"/>
  <c r="F8" i="16"/>
  <c r="E3" i="16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8" i="16" l="1"/>
  <c r="F11" i="16"/>
  <c r="H13" i="16"/>
  <c r="G11" i="16"/>
  <c r="G2" i="16"/>
  <c r="F13" i="16"/>
  <c r="F2" i="16"/>
  <c r="H9" i="16"/>
  <c r="F9" i="16"/>
  <c r="F4" i="16"/>
  <c r="G4" i="16"/>
  <c r="H7" i="16"/>
  <c r="H4" i="16"/>
  <c r="F7" i="16"/>
  <c r="H12" i="16"/>
  <c r="F12" i="16"/>
  <c r="G9" i="16"/>
  <c r="H10" i="16"/>
  <c r="G10" i="16"/>
  <c r="G5" i="16"/>
  <c r="H5" i="16"/>
  <c r="H6" i="16"/>
  <c r="F6" i="16"/>
  <c r="H3" i="16"/>
  <c r="G3" i="16"/>
  <c r="F3" i="16"/>
</calcChain>
</file>

<file path=xl/sharedStrings.xml><?xml version="1.0" encoding="utf-8"?>
<sst xmlns="http://schemas.openxmlformats.org/spreadsheetml/2006/main" count="33034" uniqueCount="8404">
  <si>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</si>
  <si>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</si>
  <si>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</si>
  <si>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</si>
  <si>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</si>
  <si>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</si>
  <si>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</si>
  <si>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</si>
  <si>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</si>
  <si>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</si>
  <si>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</si>
  <si>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</si>
  <si>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</si>
  <si>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</si>
  <si>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</si>
  <si>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</si>
  <si>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</si>
  <si>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</si>
  <si>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</si>
  <si>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</si>
  <si>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</si>
  <si>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</si>
  <si>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</si>
  <si>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</si>
  <si>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</si>
  <si>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</si>
  <si>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</si>
  <si>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</si>
  <si>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</si>
  <si>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</si>
  <si>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</si>
  <si>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</si>
  <si>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</si>
  <si>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</si>
  <si>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</si>
  <si>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</si>
  <si>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</si>
  <si>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</si>
  <si>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</si>
  <si>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</si>
  <si>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</si>
  <si>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</si>
  <si>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</si>
  <si>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</si>
  <si>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</si>
  <si>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</si>
  <si>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</si>
  <si>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</si>
  <si>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</si>
  <si>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</si>
  <si>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</si>
  <si>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</si>
  <si>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</si>
  <si>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</si>
  <si>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</si>
  <si>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</si>
  <si>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</si>
  <si>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</si>
  <si>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</si>
  <si>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</si>
  <si>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</si>
  <si>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</si>
  <si>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</si>
  <si>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</si>
  <si>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</si>
  <si>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</si>
  <si>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</si>
  <si>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</si>
  <si>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</si>
  <si>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</si>
  <si>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</si>
  <si>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</si>
  <si>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</si>
  <si>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</si>
  <si>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</si>
  <si>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</si>
  <si>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</si>
  <si>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</si>
  <si>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</si>
  <si>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</si>
  <si>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</si>
  <si>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</si>
  <si>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</si>
  <si>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</si>
  <si>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</si>
  <si>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</si>
  <si>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</si>
  <si>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</si>
  <si>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</si>
  <si>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</si>
  <si>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</si>
  <si>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</si>
  <si>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</si>
  <si>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</si>
  <si>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</si>
  <si>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</si>
  <si>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</si>
  <si>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</si>
  <si>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</si>
  <si>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</si>
  <si>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</si>
  <si>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</si>
  <si>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</si>
  <si>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</si>
  <si>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</si>
  <si>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</si>
  <si>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</si>
  <si>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</si>
  <si>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</si>
  <si>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</si>
  <si>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</si>
  <si>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</si>
  <si>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</si>
  <si>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</si>
  <si>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</si>
  <si>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</si>
  <si>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</si>
  <si>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</si>
  <si>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</si>
  <si>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</si>
  <si>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</si>
  <si>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</si>
  <si>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</si>
  <si>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</si>
  <si>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</si>
  <si>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</si>
  <si>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</si>
  <si>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</si>
  <si>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</si>
  <si>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</si>
  <si>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</si>
  <si>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</si>
  <si>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</si>
  <si>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</si>
  <si>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</si>
  <si>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</si>
  <si>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</si>
  <si>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</si>
  <si>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</si>
  <si>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</si>
  <si>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</si>
  <si>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</si>
  <si>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</si>
  <si>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</si>
  <si>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</si>
  <si>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</si>
  <si>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</si>
  <si>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</si>
  <si>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</si>
  <si>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</si>
  <si>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</si>
  <si>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</si>
  <si>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</si>
  <si>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</si>
  <si>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</si>
  <si>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</si>
  <si>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</si>
  <si>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</si>
  <si>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</si>
  <si>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</si>
  <si>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</si>
  <si>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</si>
  <si>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</si>
  <si>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</si>
  <si>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</si>
  <si>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</si>
  <si>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</si>
  <si>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</si>
  <si>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</si>
  <si>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</si>
  <si>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</si>
  <si>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</si>
  <si>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</si>
  <si>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</si>
  <si>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</si>
  <si>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</si>
  <si>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</si>
  <si>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</si>
  <si>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</si>
  <si>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</si>
  <si>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</si>
  <si>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</si>
  <si>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</si>
  <si>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</si>
  <si>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</si>
  <si>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</si>
  <si>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</si>
  <si>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</si>
  <si>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</si>
  <si>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</si>
  <si>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</si>
  <si>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</si>
  <si>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</si>
  <si>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</si>
  <si>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</si>
  <si>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</si>
  <si>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</si>
  <si>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</si>
  <si>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</si>
  <si>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</si>
  <si>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</si>
  <si>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</si>
  <si>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</si>
  <si>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</si>
  <si>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</si>
  <si>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</si>
  <si>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</si>
  <si>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</si>
  <si>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</si>
  <si>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</si>
  <si>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</si>
  <si>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</si>
  <si>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</si>
  <si>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</si>
  <si>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</si>
  <si>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</si>
  <si>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</si>
  <si>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</si>
  <si>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</si>
  <si>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</si>
  <si>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</si>
  <si>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</si>
  <si>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</si>
  <si>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</si>
  <si>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</si>
  <si>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</si>
  <si>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</si>
  <si>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</si>
  <si>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</si>
  <si>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</si>
  <si>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</si>
  <si>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</si>
  <si>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</si>
  <si>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</si>
  <si>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</si>
  <si>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</si>
  <si>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</si>
  <si>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</si>
  <si>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</si>
  <si>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</si>
  <si>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</si>
  <si>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</si>
  <si>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</si>
  <si>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</si>
  <si>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</si>
  <si>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</si>
  <si>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</si>
  <si>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</si>
  <si>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</si>
  <si>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</si>
  <si>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</si>
  <si>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</si>
  <si>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</si>
  <si>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</si>
  <si>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</si>
  <si>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</si>
  <si>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</si>
  <si>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</si>
  <si>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</si>
  <si>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</si>
  <si>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</si>
  <si>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</si>
  <si>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</si>
  <si>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</si>
  <si>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</si>
  <si>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</si>
  <si>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</si>
  <si>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</si>
  <si>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</si>
  <si>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</si>
  <si>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</si>
  <si>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</si>
  <si>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</si>
  <si>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</si>
  <si>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</si>
  <si>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</si>
  <si>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</si>
  <si>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</si>
  <si>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</si>
  <si>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</si>
  <si>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</si>
  <si>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</si>
  <si>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</si>
  <si>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</si>
  <si>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</si>
  <si>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</si>
  <si>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</si>
  <si>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</si>
  <si>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</si>
  <si>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</si>
  <si>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</si>
  <si>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</si>
  <si>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</si>
  <si>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</si>
  <si>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</si>
  <si>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</si>
  <si>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</si>
  <si>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</si>
  <si>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</si>
  <si>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</si>
  <si>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</si>
  <si>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</si>
  <si>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</si>
  <si>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</si>
  <si>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</si>
  <si>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</si>
  <si>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</si>
  <si>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</si>
  <si>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</si>
  <si>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</si>
  <si>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</si>
  <si>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</si>
  <si>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</si>
  <si>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</si>
  <si>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</si>
  <si>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</si>
  <si>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</si>
  <si>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</si>
  <si>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</si>
  <si>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</si>
  <si>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</si>
  <si>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</si>
  <si>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</si>
  <si>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</si>
  <si>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</si>
  <si>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</si>
  <si>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</si>
  <si>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</si>
  <si>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</si>
  <si>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</si>
  <si>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</si>
  <si>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</si>
  <si>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</si>
  <si>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</si>
  <si>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</si>
  <si>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</si>
  <si>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</si>
  <si>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</si>
  <si>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</si>
  <si>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</si>
  <si>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</si>
  <si>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</si>
  <si>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</si>
  <si>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</si>
  <si>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</si>
  <si>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</si>
  <si>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</si>
  <si>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</si>
  <si>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</si>
  <si>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</si>
  <si>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</si>
  <si>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</si>
  <si>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</si>
  <si>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</si>
  <si>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</si>
  <si>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</si>
  <si>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</si>
  <si>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</si>
  <si>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</si>
  <si>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</si>
  <si>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</si>
  <si>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</si>
  <si>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</si>
  <si>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</si>
  <si>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</si>
  <si>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</si>
  <si>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</si>
  <si>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</si>
  <si>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</si>
  <si>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</si>
  <si>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</si>
  <si>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</si>
  <si>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</si>
  <si>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</si>
  <si>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</si>
  <si>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</si>
  <si>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</si>
  <si>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</si>
  <si>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</si>
  <si>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</si>
  <si>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</si>
  <si>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</si>
  <si>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</si>
  <si>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</si>
  <si>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</si>
  <si>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</si>
  <si>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</si>
  <si>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</si>
  <si>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</si>
  <si>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</si>
  <si>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</si>
  <si>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</si>
  <si>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</si>
  <si>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</si>
  <si>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</si>
  <si>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</si>
  <si>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</si>
  <si>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</si>
  <si>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</si>
  <si>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</si>
  <si>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</si>
  <si>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</si>
  <si>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</si>
  <si>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</si>
  <si>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</si>
  <si>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</si>
  <si>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</si>
  <si>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</si>
  <si>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</si>
  <si>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</si>
  <si>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</si>
  <si>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</si>
  <si>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</si>
  <si>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</si>
  <si>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</si>
  <si>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</si>
  <si>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</si>
  <si>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</si>
  <si>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</si>
  <si>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</si>
  <si>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</si>
  <si>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</si>
  <si>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</si>
  <si>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</si>
  <si>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</si>
  <si>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</si>
  <si>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</si>
  <si>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</si>
  <si>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</si>
  <si>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</si>
  <si>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</si>
  <si>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</si>
  <si>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</si>
  <si>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</si>
  <si>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</si>
  <si>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</si>
  <si>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</si>
  <si>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</si>
  <si>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</si>
  <si>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</si>
  <si>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</si>
  <si>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</si>
  <si>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</si>
  <si>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</si>
  <si>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</si>
  <si>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</si>
  <si>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</si>
  <si>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</si>
  <si>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</si>
  <si>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</si>
  <si>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</si>
  <si>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</si>
  <si>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</si>
  <si>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</si>
  <si>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</si>
  <si>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</si>
  <si>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</si>
  <si>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</si>
  <si>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</si>
  <si>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</si>
  <si>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</si>
  <si>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</si>
  <si>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</si>
  <si>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</si>
  <si>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</si>
  <si>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</si>
  <si>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</si>
  <si>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</si>
  <si>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</si>
  <si>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</si>
  <si>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</si>
  <si>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</si>
  <si>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</si>
  <si>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</si>
  <si>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</si>
  <si>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</si>
  <si>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</si>
  <si>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</si>
  <si>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</si>
  <si>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</si>
  <si>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</si>
  <si>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</si>
  <si>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</si>
  <si>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</si>
  <si>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</si>
  <si>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</si>
  <si>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</si>
  <si>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</si>
  <si>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</si>
  <si>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</si>
  <si>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</si>
  <si>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</si>
  <si>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</si>
  <si>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</si>
  <si>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</si>
  <si>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</si>
  <si>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</si>
  <si>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</si>
  <si>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</si>
  <si>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</si>
  <si>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</si>
  <si>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</si>
  <si>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</si>
  <si>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</si>
  <si>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</si>
  <si>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</si>
  <si>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</si>
  <si>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</si>
  <si>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</si>
  <si>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</si>
  <si>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</si>
  <si>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</si>
  <si>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</si>
  <si>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</si>
  <si>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</si>
  <si>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</si>
  <si>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</si>
  <si>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</si>
  <si>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</si>
  <si>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</si>
  <si>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</si>
  <si>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</si>
  <si>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</si>
  <si>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</si>
  <si>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</si>
  <si>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</si>
  <si>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</si>
  <si>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</si>
  <si>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</si>
  <si>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</si>
  <si>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</si>
  <si>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</si>
  <si>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</si>
  <si>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</si>
  <si>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</si>
  <si>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</si>
  <si>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</si>
  <si>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</si>
  <si>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</si>
  <si>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</si>
  <si>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</si>
  <si>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</si>
  <si>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</si>
  <si>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</si>
  <si>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</si>
  <si>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</si>
  <si>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</si>
  <si>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</si>
  <si>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</si>
  <si>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</si>
  <si>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</si>
  <si>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</si>
  <si>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</si>
  <si>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</si>
  <si>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</si>
  <si>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</si>
  <si>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</si>
  <si>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</si>
  <si>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</si>
  <si>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</si>
  <si>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</si>
  <si>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</si>
  <si>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</si>
  <si>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</si>
  <si>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</si>
  <si>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</si>
  <si>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</si>
  <si>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</si>
  <si>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</si>
  <si>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</si>
  <si>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</si>
  <si>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</si>
  <si>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</si>
  <si>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</si>
  <si>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</si>
  <si>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</si>
  <si>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</si>
  <si>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</si>
  <si>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</si>
  <si>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</si>
  <si>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</si>
  <si>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</si>
  <si>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</si>
  <si>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</si>
  <si>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</si>
  <si>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</si>
  <si>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</si>
  <si>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</si>
  <si>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</si>
  <si>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</si>
  <si>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</si>
  <si>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</si>
  <si>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</si>
  <si>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</si>
  <si>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</si>
  <si>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</si>
  <si>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</si>
  <si>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</si>
  <si>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</si>
  <si>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</si>
  <si>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</si>
  <si>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</si>
  <si>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</si>
  <si>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</si>
  <si>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</si>
  <si>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</si>
  <si>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</si>
  <si>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</si>
  <si>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</si>
  <si>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</si>
  <si>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</si>
  <si>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</si>
  <si>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</si>
  <si>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</si>
  <si>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</si>
  <si>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</si>
  <si>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</si>
  <si>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</si>
  <si>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</si>
  <si>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</si>
  <si>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</si>
  <si>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</si>
  <si>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</si>
  <si>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</si>
  <si>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</si>
  <si>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</si>
  <si>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</si>
  <si>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</si>
  <si>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</si>
  <si>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</si>
  <si>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</si>
  <si>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</si>
  <si>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</si>
  <si>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</si>
  <si>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</si>
  <si>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</si>
  <si>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</si>
  <si>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</si>
  <si>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</si>
  <si>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</si>
  <si>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</si>
  <si>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</si>
  <si>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</si>
  <si>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</si>
  <si>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</si>
  <si>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</si>
  <si>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</si>
  <si>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</si>
  <si>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</si>
  <si>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</si>
  <si>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</si>
  <si>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</si>
  <si>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</si>
  <si>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</si>
  <si>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</si>
  <si>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</si>
  <si>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</si>
  <si>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</si>
  <si>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</si>
  <si>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</si>
  <si>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</si>
  <si>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</si>
  <si>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</si>
  <si>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</si>
  <si>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</si>
  <si>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</si>
  <si>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</si>
  <si>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</si>
  <si>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</si>
  <si>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</si>
  <si>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</si>
  <si>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</si>
  <si>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</si>
  <si>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</si>
  <si>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</si>
  <si>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</si>
  <si>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</si>
  <si>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</si>
  <si>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</si>
  <si>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</si>
  <si>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</si>
  <si>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</si>
  <si>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</si>
  <si>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</si>
  <si>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</si>
  <si>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</si>
  <si>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</si>
  <si>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</si>
  <si>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</si>
  <si>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</si>
  <si>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</si>
  <si>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</si>
  <si>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</si>
  <si>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</si>
  <si>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</si>
  <si>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</si>
  <si>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</si>
  <si>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</si>
  <si>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</si>
  <si>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</si>
  <si>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</si>
  <si>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</si>
  <si>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</si>
  <si>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</si>
  <si>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</si>
  <si>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</si>
  <si>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</si>
  <si>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</si>
  <si>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</si>
  <si>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</si>
  <si>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</si>
  <si>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</si>
  <si>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</si>
  <si>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</si>
  <si>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</si>
  <si>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</si>
  <si>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</si>
  <si>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</si>
  <si>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</si>
  <si>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</si>
  <si>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</si>
  <si>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</si>
  <si>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</si>
  <si>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</si>
  <si>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</si>
  <si>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</si>
  <si>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</si>
  <si>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</si>
  <si>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</si>
  <si>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</si>
  <si>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</si>
  <si>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</si>
  <si>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</si>
  <si>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</si>
  <si>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</si>
  <si>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</si>
  <si>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</si>
  <si>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</si>
  <si>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</si>
  <si>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</si>
  <si>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</si>
  <si>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</si>
  <si>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</si>
  <si>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</si>
  <si>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</si>
  <si>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</si>
  <si>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</si>
  <si>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</si>
  <si>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</si>
  <si>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</si>
  <si>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</si>
  <si>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</si>
  <si>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</si>
  <si>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</si>
  <si>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</si>
  <si>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</si>
  <si>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</si>
  <si>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</si>
  <si>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</si>
  <si>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</si>
  <si>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</si>
  <si>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</si>
  <si>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</si>
  <si>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</si>
  <si>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</si>
  <si>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</si>
  <si>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</si>
  <si>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</si>
  <si>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</si>
  <si>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</si>
  <si>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</si>
  <si>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</si>
  <si>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</si>
  <si>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</si>
  <si>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</si>
  <si>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</si>
  <si>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</si>
  <si>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</si>
  <si>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</si>
  <si>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</si>
  <si>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</si>
  <si>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</si>
  <si>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</si>
  <si>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</si>
  <si>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</si>
  <si>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</si>
  <si>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</si>
  <si>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</si>
  <si>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</si>
  <si>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</si>
  <si>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</si>
  <si>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</si>
  <si>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</si>
  <si>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</si>
  <si>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</si>
  <si>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</si>
  <si>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</si>
  <si>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</si>
  <si>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</si>
  <si>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</si>
  <si>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</si>
  <si>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</si>
  <si>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</si>
  <si>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</si>
  <si>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</si>
  <si>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</si>
  <si>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</si>
  <si>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</si>
  <si>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</si>
  <si>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</si>
  <si>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</si>
  <si>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</si>
  <si>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</si>
  <si>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</si>
  <si>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</si>
  <si>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</si>
  <si>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</si>
  <si>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</si>
  <si>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</si>
  <si>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</si>
  <si>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</si>
  <si>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</si>
  <si>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</si>
  <si>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</si>
  <si>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</si>
  <si>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</si>
  <si>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</si>
  <si>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</si>
  <si>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</si>
  <si>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</si>
  <si>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</si>
  <si>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</si>
  <si>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</si>
  <si>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</si>
  <si>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</si>
  <si>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</si>
  <si>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</si>
  <si>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</si>
  <si>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</si>
  <si>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</si>
  <si>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</si>
  <si>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</si>
  <si>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</si>
  <si>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</si>
  <si>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</si>
  <si>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</si>
  <si>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</si>
  <si>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</si>
  <si>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</si>
  <si>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</si>
  <si>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</si>
  <si>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</si>
  <si>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</si>
  <si>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</si>
  <si>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</si>
  <si>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</si>
  <si>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</si>
  <si>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</si>
  <si>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</si>
  <si>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</si>
  <si>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</si>
  <si>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</si>
  <si>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</si>
  <si>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</si>
  <si>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</si>
  <si>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</si>
  <si>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</si>
  <si>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</si>
  <si>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</si>
  <si>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</si>
  <si>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</si>
  <si>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</si>
  <si>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</si>
  <si>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</si>
  <si>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</si>
  <si>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</si>
  <si>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</si>
  <si>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</si>
  <si>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</si>
  <si>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</si>
  <si>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</si>
  <si>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</si>
  <si>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</si>
  <si>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</si>
  <si>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</si>
  <si>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</si>
  <si>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</si>
  <si>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</si>
  <si>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</si>
  <si>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</si>
  <si>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</si>
  <si>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</si>
  <si>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</si>
  <si>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</si>
  <si>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</si>
  <si>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</si>
  <si>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</si>
  <si>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</si>
  <si>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</si>
  <si>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</si>
  <si>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</si>
  <si>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</si>
  <si>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</si>
  <si>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</si>
  <si>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</si>
  <si>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</si>
  <si>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</si>
  <si>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</si>
  <si>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</si>
  <si>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</si>
  <si>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</si>
  <si>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</si>
  <si>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</si>
  <si>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</si>
  <si>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</si>
  <si>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</si>
  <si>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</si>
  <si>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</si>
  <si>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</si>
  <si>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</si>
  <si>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</si>
  <si>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</si>
  <si>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</si>
  <si>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</si>
  <si>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</si>
  <si>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</si>
  <si>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</si>
  <si>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</si>
  <si>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</si>
  <si>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</si>
  <si>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</si>
  <si>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</si>
  <si>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</si>
  <si>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</si>
  <si>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</si>
  <si>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</si>
  <si>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</si>
  <si>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</si>
  <si>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</si>
  <si>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</si>
  <si>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</si>
  <si>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</si>
  <si>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</si>
  <si>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</si>
  <si>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</si>
  <si>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</si>
  <si>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</si>
  <si>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</si>
  <si>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</si>
  <si>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</si>
  <si>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</si>
  <si>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</si>
  <si>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</si>
  <si>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</si>
  <si>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</si>
  <si>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</si>
  <si>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</si>
  <si>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</si>
  <si>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</si>
  <si>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</si>
  <si>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</si>
  <si>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</si>
  <si>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</si>
  <si>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</si>
  <si>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</si>
  <si>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</si>
  <si>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</si>
  <si>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</si>
  <si>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</si>
  <si>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</si>
  <si>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</si>
  <si>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</si>
  <si>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</si>
  <si>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</si>
  <si>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</si>
  <si>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</si>
  <si>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</si>
  <si>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</si>
  <si>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</si>
  <si>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</si>
  <si>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</si>
  <si>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</si>
  <si>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</si>
  <si>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</si>
  <si>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</si>
  <si>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</si>
  <si>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</si>
  <si>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</si>
  <si>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</si>
  <si>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</si>
  <si>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</si>
  <si>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</si>
  <si>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</si>
  <si>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</si>
  <si>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</si>
  <si>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</si>
  <si>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</si>
  <si>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</si>
  <si>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</si>
  <si>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</si>
  <si>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</si>
  <si>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</si>
  <si>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</si>
  <si>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</si>
  <si>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</si>
  <si>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</si>
  <si>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</si>
  <si>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</si>
  <si>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</si>
  <si>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</si>
  <si>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</si>
  <si>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</si>
  <si>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</si>
  <si>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</si>
  <si>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</si>
  <si>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</si>
  <si>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</si>
  <si>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</si>
  <si>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</si>
  <si>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</si>
  <si>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</si>
  <si>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</si>
  <si>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</si>
  <si>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</si>
  <si>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</si>
  <si>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</si>
  <si>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</si>
  <si>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</si>
  <si>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</si>
  <si>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</si>
  <si>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</si>
  <si>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</si>
  <si>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</si>
  <si>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</si>
  <si>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</si>
  <si>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</si>
  <si>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</si>
  <si>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</si>
  <si>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</si>
  <si>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</si>
  <si>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</si>
  <si>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</si>
  <si>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</si>
  <si>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</si>
  <si>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</si>
  <si>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</si>
  <si>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</si>
  <si>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</si>
  <si>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</si>
  <si>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</si>
  <si>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</si>
  <si>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</si>
  <si>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</si>
  <si>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</si>
  <si>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</si>
  <si>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</si>
  <si>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</si>
  <si>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</si>
  <si>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</si>
  <si>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</si>
  <si>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</si>
  <si>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</si>
  <si>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</si>
  <si>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</si>
  <si>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</si>
  <si>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</si>
  <si>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</si>
  <si>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</si>
  <si>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</si>
  <si>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</si>
  <si>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</si>
  <si>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</si>
  <si>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</si>
  <si>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</si>
  <si>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</si>
  <si>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</si>
  <si>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</si>
  <si>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</si>
  <si>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</si>
  <si>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</si>
  <si>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</si>
  <si>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</si>
  <si>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</si>
  <si>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</si>
  <si>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</si>
  <si>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</si>
  <si>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</si>
  <si>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</si>
  <si>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</si>
  <si>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</si>
  <si>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</si>
  <si>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</si>
  <si>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</si>
  <si>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</si>
  <si>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</si>
  <si>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</si>
  <si>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</si>
  <si>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</si>
  <si>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</si>
  <si>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</si>
  <si>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</si>
  <si>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</si>
  <si>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</si>
  <si>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</si>
  <si>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</si>
  <si>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</si>
  <si>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</si>
  <si>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</si>
  <si>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</si>
  <si>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</si>
  <si>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</si>
  <si>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</si>
  <si>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</si>
  <si>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</si>
  <si>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</si>
  <si>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</si>
  <si>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</si>
  <si>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</si>
  <si>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</si>
  <si>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</si>
  <si>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</si>
  <si>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</si>
  <si>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</si>
  <si>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</si>
  <si>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</si>
  <si>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</si>
  <si>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</si>
  <si>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</si>
  <si>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</si>
  <si>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</si>
  <si>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</si>
  <si>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</si>
  <si>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</si>
  <si>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</si>
  <si>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</si>
  <si>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</si>
  <si>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</si>
  <si>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</si>
  <si>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</si>
  <si>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</si>
  <si>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</si>
  <si>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</si>
  <si>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</si>
  <si>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</si>
  <si>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</si>
  <si>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</si>
  <si>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</si>
  <si>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</si>
  <si>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</si>
  <si>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</si>
  <si>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</si>
  <si>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</si>
  <si>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</si>
  <si>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</si>
  <si>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</si>
  <si>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</si>
  <si>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</si>
  <si>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</si>
  <si>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</si>
  <si>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</si>
  <si>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</si>
  <si>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</si>
  <si>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</si>
  <si>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</si>
  <si>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</si>
  <si>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</si>
  <si>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</si>
  <si>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</si>
  <si>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</si>
  <si>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</si>
  <si>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</si>
  <si>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</si>
  <si>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</si>
  <si>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</si>
  <si>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</si>
  <si>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</si>
  <si>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</si>
  <si>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</si>
  <si>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</si>
  <si>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</si>
  <si>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</si>
  <si>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</si>
  <si>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</si>
  <si>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</si>
  <si>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</si>
  <si>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</si>
  <si>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</si>
  <si>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</si>
  <si>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</si>
  <si>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</si>
  <si>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</si>
  <si>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</si>
  <si>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</si>
  <si>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</si>
  <si>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</si>
  <si>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</si>
  <si>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</si>
  <si>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</si>
  <si>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</si>
  <si>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</si>
  <si>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</si>
  <si>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</si>
  <si>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</si>
  <si>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</si>
  <si>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</si>
  <si>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</si>
  <si>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</si>
  <si>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</si>
  <si>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</si>
  <si>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</si>
  <si>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</si>
  <si>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</si>
  <si>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</si>
  <si>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</si>
  <si>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</si>
  <si>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</si>
  <si>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</si>
  <si>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</si>
  <si>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</si>
  <si>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</si>
  <si>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</si>
  <si>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</si>
  <si>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</si>
  <si>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</si>
  <si>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</si>
  <si>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</si>
  <si>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</si>
  <si>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</si>
  <si>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</si>
  <si>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</si>
  <si>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</si>
  <si>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</si>
  <si>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</si>
  <si>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</si>
  <si>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</si>
  <si>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</si>
  <si>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</si>
  <si>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</si>
  <si>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</si>
  <si>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</si>
  <si>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</si>
  <si>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</si>
  <si>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</si>
  <si>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</si>
  <si>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</si>
  <si>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</si>
  <si>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</si>
  <si>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</si>
  <si>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</si>
  <si>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</si>
  <si>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</si>
  <si>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</si>
  <si>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</si>
  <si>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</si>
  <si>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</si>
  <si>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</si>
  <si>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</si>
  <si>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</si>
  <si>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</si>
  <si>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</si>
  <si>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</si>
  <si>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</si>
  <si>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</si>
  <si>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</si>
  <si>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</si>
  <si>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</si>
  <si>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</si>
  <si>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</si>
  <si>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</si>
  <si>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</si>
  <si>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</si>
  <si>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</si>
  <si>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</si>
  <si>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</si>
  <si>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</si>
  <si>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</si>
  <si>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</si>
  <si>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</si>
  <si>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</si>
  <si>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</si>
  <si>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</si>
  <si>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</si>
  <si>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</si>
  <si>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</si>
  <si>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</si>
  <si>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</si>
  <si>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</si>
  <si>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</si>
  <si>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</si>
  <si>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</si>
  <si>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</si>
  <si>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</si>
  <si>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</si>
  <si>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</si>
  <si>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</si>
  <si>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</si>
  <si>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</si>
  <si>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</si>
  <si>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</si>
  <si>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</si>
  <si>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</si>
  <si>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</si>
  <si>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</si>
  <si>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</si>
  <si>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</si>
  <si>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</si>
  <si>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</si>
  <si>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</si>
  <si>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</si>
  <si>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</si>
  <si>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</si>
  <si>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</si>
  <si>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</si>
  <si>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</si>
  <si>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</si>
  <si>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</si>
  <si>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</si>
  <si>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</si>
  <si>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</si>
  <si>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</si>
  <si>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</si>
  <si>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</si>
  <si>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</si>
  <si>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</si>
  <si>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</si>
  <si>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</si>
  <si>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</si>
  <si>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</si>
  <si>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</si>
  <si>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</si>
  <si>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</si>
  <si>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</si>
  <si>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</si>
  <si>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</si>
  <si>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</si>
  <si>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</si>
  <si>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</si>
  <si>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</si>
  <si>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</si>
  <si>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</si>
  <si>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</si>
  <si>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</si>
  <si>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</si>
  <si>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</si>
  <si>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</si>
  <si>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</si>
  <si>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</si>
  <si>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</si>
  <si>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</si>
  <si>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</si>
  <si>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</si>
  <si>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</si>
  <si>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</si>
  <si>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</si>
  <si>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</si>
  <si>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</si>
  <si>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</si>
  <si>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</si>
  <si>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</si>
  <si>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</si>
  <si>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</si>
  <si>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</si>
  <si>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</si>
  <si>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</si>
  <si>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</si>
  <si>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</si>
  <si>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</si>
  <si>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</si>
  <si>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</si>
  <si>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</si>
  <si>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</si>
  <si>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</si>
  <si>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</si>
  <si>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</si>
  <si>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</si>
  <si>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</si>
  <si>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</si>
  <si>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</si>
  <si>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</si>
  <si>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</si>
  <si>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</si>
  <si>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</si>
  <si>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</si>
  <si>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</si>
  <si>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</si>
  <si>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</si>
  <si>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</si>
  <si>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</si>
  <si>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</si>
  <si>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</si>
  <si>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</si>
  <si>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</si>
  <si>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</si>
  <si>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</si>
  <si>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</si>
  <si>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</si>
  <si>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</si>
  <si>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</si>
  <si>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</si>
  <si>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</si>
  <si>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</si>
  <si>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</si>
  <si>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</si>
  <si>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</si>
  <si>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</si>
  <si>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</si>
  <si>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</si>
  <si>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</si>
  <si>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</si>
  <si>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</si>
  <si>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</si>
  <si>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</si>
  <si>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</si>
  <si>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</si>
  <si>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</si>
  <si>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</si>
  <si>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</si>
  <si>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</si>
  <si>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</si>
  <si>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</si>
  <si>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</si>
  <si>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</si>
  <si>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</si>
  <si>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</si>
  <si>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</si>
  <si>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</si>
  <si>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</si>
  <si>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</si>
  <si>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</si>
  <si>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</si>
  <si>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</si>
  <si>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</si>
  <si>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</si>
  <si>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</si>
  <si>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</si>
  <si>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</si>
  <si>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</si>
  <si>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</si>
  <si>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</si>
  <si>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</si>
  <si>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</si>
  <si>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</si>
  <si>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</si>
  <si>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</si>
  <si>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</si>
  <si>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</si>
  <si>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</si>
  <si>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</si>
  <si>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</si>
  <si>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</si>
  <si>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</si>
  <si>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</si>
  <si>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</si>
  <si>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</si>
  <si>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</si>
  <si>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</si>
  <si>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</si>
  <si>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</si>
  <si>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</si>
  <si>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</si>
  <si>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</si>
  <si>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</si>
  <si>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</si>
  <si>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</si>
  <si>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</si>
  <si>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</si>
  <si>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</si>
  <si>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</si>
  <si>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</si>
  <si>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</si>
  <si>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</si>
  <si>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</si>
  <si>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</si>
  <si>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</si>
  <si>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</si>
  <si>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</si>
  <si>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</si>
  <si>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</si>
  <si>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</si>
  <si>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</si>
  <si>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</si>
  <si>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</si>
  <si>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</si>
  <si>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</si>
  <si>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</si>
  <si>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</si>
  <si>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</si>
  <si>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</si>
  <si>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</si>
  <si>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</si>
  <si>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</si>
  <si>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</si>
  <si>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</si>
  <si>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</si>
  <si>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</si>
  <si>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</si>
  <si>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</si>
  <si>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</si>
  <si>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</si>
  <si>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</si>
  <si>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</si>
  <si>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</si>
  <si>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</si>
  <si>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</si>
  <si>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</si>
  <si>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</si>
  <si>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</si>
  <si>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</si>
  <si>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</si>
  <si>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</si>
  <si>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</si>
  <si>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</si>
  <si>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</si>
  <si>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</si>
  <si>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</si>
  <si>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</si>
  <si>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</si>
  <si>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</si>
  <si>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</si>
  <si>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</si>
  <si>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</si>
  <si>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</si>
  <si>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</si>
  <si>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</si>
  <si>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</si>
  <si>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</si>
  <si>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</si>
  <si>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</si>
  <si>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</si>
  <si>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</si>
  <si>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</si>
  <si>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</si>
  <si>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</si>
  <si>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</si>
  <si>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</si>
  <si>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</si>
  <si>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</si>
  <si>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</si>
  <si>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</si>
  <si>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</si>
  <si>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</si>
  <si>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</si>
  <si>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</si>
  <si>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</si>
  <si>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</si>
  <si>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</si>
  <si>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</si>
  <si>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</si>
  <si>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</si>
  <si>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</si>
  <si>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</si>
  <si>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</si>
  <si>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</si>
  <si>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</si>
  <si>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</si>
  <si>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</si>
  <si>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</si>
  <si>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</si>
  <si>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</si>
  <si>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</si>
  <si>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</si>
  <si>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</si>
  <si>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</si>
  <si>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</si>
  <si>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</si>
  <si>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</si>
  <si>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</si>
  <si>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</si>
  <si>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</si>
  <si>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</si>
  <si>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</si>
  <si>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</si>
  <si>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</si>
  <si>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</si>
  <si>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</si>
  <si>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</si>
  <si>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</si>
  <si>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</si>
  <si>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</si>
  <si>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</si>
  <si>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</si>
  <si>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</si>
  <si>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</si>
  <si>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</si>
  <si>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</si>
  <si>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</si>
  <si>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</si>
  <si>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</si>
  <si>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</si>
  <si>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</si>
  <si>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</si>
  <si>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</si>
  <si>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</si>
  <si>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</si>
  <si>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</si>
  <si>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</si>
  <si>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</si>
  <si>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</si>
  <si>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</si>
  <si>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</si>
  <si>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</si>
  <si>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</si>
  <si>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</si>
  <si>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</si>
  <si>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</si>
  <si>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</si>
  <si>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</si>
  <si>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</si>
  <si>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</si>
  <si>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</si>
  <si>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</si>
  <si>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</si>
  <si>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</si>
  <si>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</si>
  <si>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</si>
  <si>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</si>
  <si>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</si>
  <si>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</si>
  <si>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</si>
  <si>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</si>
  <si>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</si>
  <si>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</si>
  <si>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</si>
  <si>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</si>
  <si>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</si>
  <si>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</si>
  <si>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</si>
  <si>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</si>
  <si>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</si>
  <si>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</si>
  <si>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</si>
  <si>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</si>
  <si>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</si>
  <si>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</si>
  <si>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</si>
  <si>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</si>
  <si>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</si>
  <si>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</si>
  <si>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</si>
  <si>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</si>
  <si>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</si>
  <si>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</si>
  <si>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</si>
  <si>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</si>
  <si>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</si>
  <si>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</si>
  <si>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</si>
  <si>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</si>
  <si>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</si>
  <si>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</si>
  <si>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</si>
  <si>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</si>
  <si>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</si>
  <si>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</si>
  <si>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</si>
  <si>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</si>
  <si>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</si>
  <si>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</si>
  <si>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</si>
  <si>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</si>
  <si>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</si>
  <si>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</si>
  <si>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</si>
  <si>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</si>
  <si>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</si>
  <si>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</si>
  <si>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</si>
  <si>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</si>
  <si>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</si>
  <si>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</si>
  <si>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</si>
  <si>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</si>
  <si>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</si>
  <si>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</si>
  <si>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</si>
  <si>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</si>
  <si>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</si>
  <si>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</si>
  <si>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</si>
  <si>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</si>
  <si>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</si>
  <si>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</si>
  <si>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</si>
  <si>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</si>
  <si>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</si>
  <si>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</si>
  <si>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</si>
  <si>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</si>
  <si>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</si>
  <si>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</si>
  <si>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</si>
  <si>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</si>
  <si>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</si>
  <si>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</si>
  <si>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</si>
  <si>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</si>
  <si>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</si>
  <si>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</si>
  <si>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</si>
  <si>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</si>
  <si>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</si>
  <si>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</si>
  <si>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</si>
  <si>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</si>
  <si>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</si>
  <si>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</si>
  <si>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</si>
  <si>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</si>
  <si>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</si>
  <si>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</si>
  <si>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</si>
  <si>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</si>
  <si>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</si>
  <si>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</si>
  <si>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</si>
  <si>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</si>
  <si>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</si>
  <si>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</si>
  <si>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</si>
  <si>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</si>
  <si>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</si>
  <si>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</si>
  <si>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</si>
  <si>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</si>
  <si>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</si>
  <si>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</si>
  <si>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</si>
  <si>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</si>
  <si>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</si>
  <si>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</si>
  <si>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</si>
  <si>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</si>
  <si>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</si>
  <si>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</si>
  <si>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</si>
  <si>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</si>
  <si>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</si>
  <si>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</si>
  <si>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</si>
  <si>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</si>
  <si>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</si>
  <si>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</si>
  <si>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</si>
  <si>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</si>
  <si>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</si>
  <si>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</si>
  <si>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</si>
  <si>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</si>
  <si>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</si>
  <si>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</si>
  <si>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</si>
  <si>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</si>
  <si>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</si>
  <si>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</si>
  <si>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</si>
  <si>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</si>
  <si>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</si>
  <si>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</si>
  <si>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</si>
  <si>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</si>
  <si>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</si>
  <si>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</si>
  <si>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</si>
  <si>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</si>
  <si>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</si>
  <si>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</si>
  <si>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</si>
  <si>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</si>
  <si>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</si>
  <si>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</si>
  <si>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</si>
  <si>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</si>
  <si>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</si>
  <si>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</si>
  <si>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</si>
  <si>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</si>
  <si>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</si>
  <si>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</si>
  <si>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</si>
  <si>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</si>
  <si>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</si>
  <si>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</si>
  <si>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</si>
  <si>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</si>
  <si>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</si>
  <si>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</si>
  <si>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</si>
  <si>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</si>
  <si>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</si>
  <si>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</si>
  <si>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</si>
  <si>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</si>
  <si>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</si>
  <si>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</si>
  <si>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</si>
  <si>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</si>
  <si>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</si>
  <si>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</si>
  <si>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</si>
  <si>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</si>
  <si>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</si>
  <si>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</si>
  <si>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</si>
  <si>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</si>
  <si>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</si>
  <si>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</si>
  <si>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</si>
  <si>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</si>
  <si>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</si>
  <si>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</si>
  <si>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</si>
  <si>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</si>
  <si>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</si>
  <si>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</si>
  <si>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</si>
  <si>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</si>
  <si>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</si>
  <si>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</si>
  <si>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</si>
  <si>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</si>
  <si>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</si>
  <si>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</si>
  <si>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</si>
  <si>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</si>
  <si>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</si>
  <si>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</si>
  <si>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</si>
  <si>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</si>
  <si>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</si>
  <si>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</si>
  <si>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</si>
  <si>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</si>
  <si>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</si>
  <si>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</si>
  <si>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</si>
  <si>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</si>
  <si>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</si>
  <si>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</si>
  <si>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</si>
  <si>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</si>
  <si>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</si>
  <si>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</si>
  <si>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</si>
  <si>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</si>
  <si>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</si>
  <si>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</si>
  <si>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</si>
  <si>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</si>
  <si>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</si>
  <si>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</si>
  <si>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</si>
  <si>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</si>
  <si>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</si>
  <si>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</si>
  <si>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</si>
  <si>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</si>
  <si>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</si>
  <si>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</si>
  <si>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</si>
  <si>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</si>
  <si>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</si>
  <si>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</si>
  <si>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</si>
  <si>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</si>
  <si>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</si>
  <si>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</si>
  <si>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</si>
  <si>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</si>
  <si>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</si>
  <si>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</si>
  <si>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</si>
  <si>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</si>
  <si>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</si>
  <si>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</si>
  <si>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</si>
  <si>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</si>
  <si>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</si>
  <si>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</si>
  <si>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</si>
  <si>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</si>
  <si>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</si>
  <si>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</si>
  <si>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</si>
  <si>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</si>
  <si>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</si>
  <si>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</si>
  <si>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</si>
  <si>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</si>
  <si>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</si>
  <si>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</si>
  <si>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</si>
  <si>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</si>
  <si>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</si>
  <si>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</si>
  <si>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</si>
  <si>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</si>
  <si>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</si>
  <si>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</si>
  <si>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</si>
  <si>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</si>
  <si>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</si>
  <si>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</si>
  <si>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</si>
  <si>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</si>
  <si>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</si>
  <si>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</si>
  <si>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</si>
  <si>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</si>
  <si>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</si>
  <si>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</si>
  <si>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</si>
  <si>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</si>
  <si>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</si>
  <si>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</si>
  <si>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</si>
  <si>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</si>
  <si>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</si>
  <si>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</si>
  <si>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</si>
  <si>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</si>
  <si>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</si>
  <si>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</si>
  <si>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</si>
  <si>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</si>
  <si>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</si>
  <si>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</si>
  <si>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</si>
  <si>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</si>
  <si>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</si>
  <si>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</si>
  <si>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</si>
  <si>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</si>
  <si>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</si>
  <si>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</si>
  <si>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</si>
  <si>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</si>
  <si>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</si>
  <si>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</si>
  <si>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</si>
  <si>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</si>
  <si>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</si>
  <si>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</si>
  <si>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</si>
  <si>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</si>
  <si>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</si>
  <si>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</si>
  <si>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</si>
  <si>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</si>
  <si>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</si>
  <si>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</si>
  <si>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</si>
  <si>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</si>
  <si>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</si>
  <si>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</si>
  <si>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</si>
  <si>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</si>
  <si>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</si>
  <si>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</si>
  <si>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</si>
  <si>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</si>
  <si>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</si>
  <si>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</si>
  <si>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</si>
  <si>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</si>
  <si>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</si>
  <si>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</si>
  <si>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</si>
  <si>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</si>
  <si>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</si>
  <si>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</si>
  <si>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</si>
  <si>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</si>
  <si>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</si>
  <si>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</si>
  <si>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</si>
  <si>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</si>
  <si>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</si>
  <si>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</si>
  <si>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</si>
  <si>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</si>
  <si>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</si>
  <si>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</si>
  <si>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</si>
  <si>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</si>
  <si>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</si>
  <si>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</si>
  <si>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</si>
  <si>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</si>
  <si>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</si>
  <si>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</si>
  <si>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</si>
  <si>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</si>
  <si>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</si>
  <si>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</si>
  <si>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</si>
  <si>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</si>
  <si>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</si>
  <si>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</si>
  <si>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</si>
  <si>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</si>
  <si>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</si>
  <si>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</si>
  <si>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</si>
  <si>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</si>
  <si>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</si>
  <si>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</si>
  <si>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</si>
  <si>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</si>
  <si>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</si>
  <si>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</si>
  <si>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</si>
  <si>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</si>
  <si>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</si>
  <si>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</si>
  <si>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</si>
  <si>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</si>
  <si>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</si>
  <si>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</si>
  <si>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</si>
  <si>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</si>
  <si>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</si>
  <si>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</si>
  <si>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</si>
  <si>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</si>
  <si>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</si>
  <si>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</si>
  <si>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</si>
  <si>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</si>
  <si>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</si>
  <si>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</si>
  <si>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</si>
  <si>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</si>
  <si>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</si>
  <si>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</si>
  <si>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</si>
  <si>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</si>
  <si>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</si>
  <si>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</si>
  <si>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</si>
  <si>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</si>
  <si>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</si>
  <si>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</si>
  <si>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</si>
  <si>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</si>
  <si>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</si>
  <si>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</si>
  <si>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</si>
  <si>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</si>
  <si>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</si>
  <si>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</si>
  <si>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</si>
  <si>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</si>
  <si>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</si>
  <si>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</si>
  <si>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</si>
  <si>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</si>
  <si>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</si>
  <si>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</si>
  <si>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</si>
  <si>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</si>
  <si>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</si>
  <si>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</si>
  <si>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</si>
  <si>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</si>
  <si>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</si>
  <si>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</si>
  <si>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</si>
  <si>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</si>
  <si>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</si>
  <si>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</si>
  <si>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</si>
  <si>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</si>
  <si>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</si>
  <si>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</si>
  <si>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</si>
  <si>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</si>
  <si>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</si>
  <si>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</si>
  <si>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</si>
  <si>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</si>
  <si>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</si>
  <si>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</si>
  <si>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</si>
  <si>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</si>
  <si>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</si>
  <si>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</si>
  <si>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</si>
  <si>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</si>
  <si>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</si>
  <si>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</si>
  <si>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</si>
  <si>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</si>
  <si>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</si>
  <si>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</si>
  <si>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</si>
  <si>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</si>
  <si>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</si>
  <si>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</si>
  <si>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</si>
  <si>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</si>
  <si>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</si>
  <si>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</si>
  <si>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</si>
  <si>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</si>
  <si>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</si>
  <si>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</si>
  <si>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</si>
  <si>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</si>
  <si>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</si>
  <si>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</si>
  <si>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</si>
  <si>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</si>
  <si>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</si>
  <si>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</si>
  <si>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</si>
  <si>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</si>
  <si>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</si>
  <si>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</si>
  <si>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</si>
  <si>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</si>
  <si>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</si>
  <si>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</si>
  <si>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</si>
  <si>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</si>
  <si>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</si>
  <si>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</si>
  <si>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</si>
  <si>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</si>
  <si>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</si>
  <si>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</si>
  <si>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</si>
  <si>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</si>
  <si>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</si>
  <si>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</si>
  <si>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</si>
  <si>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</si>
  <si>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</si>
  <si>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</si>
  <si>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</si>
  <si>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</si>
  <si>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</si>
  <si>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</si>
  <si>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</si>
  <si>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</si>
  <si>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</si>
  <si>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</si>
  <si>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</si>
  <si>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</si>
  <si>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</si>
  <si>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</si>
  <si>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</si>
  <si>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</si>
  <si>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</si>
  <si>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</si>
  <si>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</si>
  <si>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</si>
  <si>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</si>
  <si>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</si>
  <si>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</si>
  <si>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</si>
  <si>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</si>
  <si>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</si>
  <si>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</si>
  <si>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</si>
  <si>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</si>
  <si>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</si>
  <si>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</si>
  <si>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</si>
  <si>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</si>
  <si>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</si>
  <si>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</si>
  <si>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</si>
  <si>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</si>
  <si>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</si>
  <si>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</si>
  <si>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</si>
  <si>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</si>
  <si>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</si>
  <si>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</si>
  <si>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</si>
  <si>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</si>
  <si>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</si>
  <si>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</si>
  <si>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</si>
  <si>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</si>
  <si>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</si>
  <si>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</si>
  <si>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</si>
  <si>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</si>
  <si>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</si>
  <si>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</si>
  <si>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</si>
  <si>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</si>
  <si>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</si>
  <si>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</si>
  <si>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</si>
  <si>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</si>
  <si>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</si>
  <si>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</si>
  <si>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</si>
  <si>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</si>
  <si>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</si>
  <si>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</si>
  <si>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</si>
  <si>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</si>
  <si>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</si>
  <si>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</si>
  <si>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</si>
  <si>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</si>
  <si>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</si>
  <si>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</si>
  <si>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</si>
  <si>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</si>
  <si>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</si>
  <si>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</si>
  <si>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</si>
  <si>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</si>
  <si>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</si>
  <si>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</si>
  <si>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</si>
  <si>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</si>
  <si>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</si>
  <si>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</si>
  <si>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</si>
  <si>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</si>
  <si>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</si>
  <si>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</si>
  <si>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</si>
  <si>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</si>
  <si>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</si>
  <si>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</si>
  <si>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</si>
  <si>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</si>
  <si>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</si>
  <si>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</si>
  <si>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</si>
  <si>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</si>
  <si>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</si>
  <si>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</si>
  <si>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</si>
  <si>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</si>
  <si>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</si>
  <si>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</si>
  <si>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</si>
  <si>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</si>
  <si>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</si>
  <si>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</si>
  <si>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</si>
  <si>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</si>
  <si>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</si>
  <si>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</si>
  <si>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</si>
  <si>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</si>
  <si>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</si>
  <si>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</si>
  <si>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</si>
  <si>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</si>
  <si>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</si>
  <si>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</si>
  <si>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</si>
  <si>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</si>
  <si>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</si>
  <si>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</si>
  <si>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</si>
  <si>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</si>
  <si>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</si>
  <si>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</si>
  <si>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</si>
  <si>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</si>
  <si>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</si>
  <si>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</si>
  <si>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</si>
  <si>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</si>
  <si>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</si>
  <si>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</si>
  <si>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</si>
  <si>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</si>
  <si>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</si>
  <si>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</si>
  <si>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</si>
  <si>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</si>
  <si>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</si>
  <si>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</si>
  <si>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</si>
  <si>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</si>
  <si>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</si>
  <si>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</si>
  <si>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</si>
  <si>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</si>
  <si>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</si>
  <si>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</si>
  <si>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</si>
  <si>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</si>
  <si>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</si>
  <si>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</si>
  <si>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</si>
  <si>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</si>
  <si>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</si>
  <si>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</si>
  <si>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</si>
  <si>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</si>
  <si>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</si>
  <si>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</si>
  <si>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</si>
  <si>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</si>
  <si>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</si>
  <si>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</si>
  <si>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</si>
  <si>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</si>
  <si>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</si>
  <si>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</si>
  <si>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</si>
  <si>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</si>
  <si>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</si>
  <si>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</si>
  <si>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</si>
  <si>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</si>
  <si>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</si>
  <si>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</si>
  <si>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</si>
  <si>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</si>
  <si>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</si>
  <si>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</si>
  <si>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</si>
  <si>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</si>
  <si>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</si>
  <si>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</si>
  <si>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</si>
  <si>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</si>
  <si>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</si>
  <si>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</si>
  <si>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</si>
  <si>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</si>
  <si>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</si>
  <si>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</si>
  <si>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</si>
  <si>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</si>
  <si>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</si>
  <si>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</si>
  <si>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</si>
  <si>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</si>
  <si>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</si>
  <si>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</si>
  <si>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</si>
  <si>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</si>
  <si>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</si>
  <si>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</si>
  <si>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</si>
  <si>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</si>
  <si>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</si>
  <si>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</si>
  <si>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</si>
  <si>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</si>
  <si>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</si>
  <si>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</si>
  <si>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</si>
  <si>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</si>
  <si>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</si>
  <si>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</si>
  <si>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</si>
  <si>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</si>
  <si>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</si>
  <si>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</si>
  <si>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</si>
  <si>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</si>
  <si>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</si>
  <si>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</si>
  <si>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</si>
  <si>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</si>
  <si>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</si>
  <si>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</si>
  <si>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</si>
  <si>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</si>
  <si>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</si>
  <si>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</si>
  <si>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</si>
  <si>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</si>
  <si>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</si>
  <si>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</si>
  <si>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</si>
  <si>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</si>
  <si>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</si>
  <si>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</si>
  <si>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</si>
  <si>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</si>
  <si>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</si>
  <si>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</si>
  <si>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</si>
  <si>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</si>
  <si>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</si>
  <si>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</si>
  <si>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</si>
  <si>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</si>
  <si>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</si>
  <si>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</si>
  <si>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</si>
  <si>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</si>
  <si>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</si>
  <si>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</si>
  <si>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</si>
  <si>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</si>
  <si>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</si>
  <si>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</si>
  <si>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</si>
  <si>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</si>
  <si>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</si>
  <si>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</si>
  <si>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</si>
  <si>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</si>
  <si>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</si>
  <si>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</si>
  <si>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</si>
  <si>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</si>
  <si>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</si>
  <si>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</si>
  <si>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</si>
  <si>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</si>
  <si>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</si>
  <si>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</si>
  <si>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</si>
  <si>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</si>
  <si>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</si>
  <si>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</si>
  <si>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</si>
  <si>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</si>
  <si>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</si>
  <si>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</si>
  <si>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</si>
  <si>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</si>
  <si>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</si>
  <si>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</si>
  <si>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</si>
  <si>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</si>
  <si>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</si>
  <si>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</si>
  <si>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</si>
  <si>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</si>
  <si>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</si>
  <si>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</si>
  <si>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</si>
  <si>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</si>
  <si>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</si>
  <si>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</si>
  <si>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</si>
  <si>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</si>
  <si>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</si>
  <si>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</si>
  <si>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</si>
  <si>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</si>
  <si>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</si>
  <si>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</si>
  <si>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</si>
  <si>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</si>
  <si>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</si>
  <si>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</si>
  <si>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</si>
  <si>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</si>
  <si>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</si>
  <si>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</si>
  <si>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</si>
  <si>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</si>
  <si>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</si>
  <si>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</si>
  <si>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</si>
  <si>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</si>
  <si>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</si>
  <si>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</si>
  <si>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</si>
  <si>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</si>
  <si>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</si>
  <si>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</si>
  <si>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</si>
  <si>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</si>
  <si>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</si>
  <si>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</si>
  <si>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</si>
  <si>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</si>
  <si>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</si>
  <si>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</si>
  <si>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</si>
  <si>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</si>
  <si>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</si>
  <si>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</si>
  <si>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</si>
  <si>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</si>
  <si>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</si>
  <si>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</si>
  <si>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</si>
  <si>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</si>
  <si>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</si>
  <si>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</si>
  <si>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</si>
  <si>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</si>
  <si>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</si>
  <si>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</si>
  <si>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</si>
  <si>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</si>
  <si>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</si>
  <si>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</si>
  <si>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</si>
  <si>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</si>
  <si>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</si>
  <si>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</si>
  <si>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</si>
  <si>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</si>
  <si>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</si>
  <si>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</si>
  <si>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</si>
  <si>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</si>
  <si>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</si>
  <si>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</si>
  <si>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</si>
  <si>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</si>
  <si>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</si>
  <si>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</si>
  <si>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</si>
  <si>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</si>
  <si>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</si>
  <si>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</si>
  <si>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</si>
  <si>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</si>
  <si>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</si>
  <si>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</si>
  <si>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</si>
  <si>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</si>
  <si>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</si>
  <si>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</si>
  <si>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</si>
  <si>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</si>
  <si>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</si>
  <si>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</si>
  <si>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</si>
  <si>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</si>
  <si>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</si>
  <si>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</si>
  <si>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</si>
  <si>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</si>
  <si>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</si>
  <si>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</si>
  <si>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</si>
  <si>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</si>
  <si>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</si>
  <si>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</si>
  <si>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</si>
  <si>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</si>
  <si>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</si>
  <si>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</si>
  <si>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</si>
  <si>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</si>
  <si>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</si>
  <si>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</si>
  <si>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</si>
  <si>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</si>
  <si>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</si>
  <si>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</si>
  <si>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</si>
  <si>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</si>
  <si>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</si>
  <si>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</si>
  <si>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</si>
  <si>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</si>
  <si>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</si>
  <si>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</si>
  <si>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</si>
  <si>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</si>
  <si>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</si>
  <si>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</si>
  <si>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</si>
  <si>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</si>
  <si>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</si>
  <si>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</si>
  <si>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</si>
  <si>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</si>
  <si>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</si>
  <si>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</si>
  <si>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</si>
  <si>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</si>
  <si>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</si>
  <si>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</si>
  <si>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</si>
  <si>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</si>
  <si>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</si>
  <si>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</si>
  <si>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</si>
  <si>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</si>
  <si>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</si>
  <si>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</si>
  <si>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</si>
  <si>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</si>
  <si>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</si>
  <si>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</si>
  <si>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</si>
  <si>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</si>
  <si>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</si>
  <si>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</si>
  <si>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</si>
  <si>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</si>
  <si>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</si>
  <si>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</si>
  <si>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</si>
  <si>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</si>
  <si>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</si>
  <si>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</si>
  <si>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</si>
  <si>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</si>
  <si>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</si>
  <si>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</si>
  <si>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</si>
  <si>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</si>
  <si>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</si>
  <si>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</si>
  <si>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</si>
  <si>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</si>
  <si>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</si>
  <si>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</si>
  <si>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</si>
  <si>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</si>
  <si>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</si>
  <si>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</si>
  <si>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</si>
  <si>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</si>
  <si>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</si>
  <si>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</si>
  <si>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</si>
  <si>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</si>
  <si>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</si>
  <si>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</si>
  <si>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</si>
  <si>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</si>
  <si>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</si>
  <si>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</si>
  <si>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</si>
  <si>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</si>
  <si>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</si>
  <si>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</si>
  <si>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</si>
  <si>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</si>
  <si>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</si>
  <si>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</si>
  <si>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</si>
  <si>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</si>
  <si>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</si>
  <si>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</si>
  <si>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</si>
  <si>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</si>
  <si>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</si>
  <si>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</si>
  <si>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</si>
  <si>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</si>
  <si>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</si>
  <si>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</si>
  <si>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</si>
  <si>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</si>
  <si>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</si>
  <si>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</si>
  <si>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</si>
  <si>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</si>
  <si>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</si>
  <si>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</si>
  <si>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</si>
  <si>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</si>
  <si>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</si>
  <si>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</si>
  <si>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</si>
  <si>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</si>
  <si>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</si>
  <si>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</si>
  <si>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</si>
  <si>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</si>
  <si>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</si>
  <si>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</si>
  <si>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</si>
  <si>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</si>
  <si>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</si>
  <si>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</si>
  <si>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</si>
  <si>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</si>
  <si>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</si>
  <si>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</si>
  <si>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</si>
  <si>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</si>
  <si>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</si>
  <si>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</si>
  <si>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</si>
  <si>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</si>
  <si>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</si>
  <si>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</si>
  <si>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</si>
  <si>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</si>
  <si>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</si>
  <si>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</si>
  <si>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</si>
  <si>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</si>
  <si>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</si>
  <si>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</si>
  <si>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</si>
  <si>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</si>
  <si>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</si>
  <si>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</si>
  <si>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</si>
  <si>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</si>
  <si>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</si>
  <si>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</si>
  <si>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</si>
  <si>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</si>
  <si>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</si>
  <si>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</si>
  <si>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</si>
  <si>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</si>
  <si>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</si>
  <si>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</si>
  <si>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</si>
  <si>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</si>
  <si>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</si>
  <si>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</si>
  <si>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</si>
  <si>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</si>
  <si>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</si>
  <si>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</si>
  <si>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</si>
  <si>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</si>
  <si>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</si>
  <si>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</si>
  <si>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</si>
  <si>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</si>
  <si>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</si>
  <si>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</si>
  <si>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</si>
  <si>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</si>
  <si>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</si>
  <si>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</si>
  <si>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</si>
  <si>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</si>
  <si>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</si>
  <si>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</si>
  <si>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</si>
  <si>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</si>
  <si>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</si>
  <si>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</si>
  <si>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</si>
  <si>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</si>
  <si>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</si>
  <si>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</si>
  <si>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</si>
  <si>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</si>
  <si>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</si>
  <si>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</si>
  <si>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</si>
  <si>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</si>
  <si>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</si>
  <si>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</si>
  <si>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</si>
  <si>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</si>
  <si>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</si>
  <si>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</si>
  <si>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</si>
  <si>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</si>
  <si>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</si>
  <si>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</si>
  <si>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</si>
  <si>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</si>
  <si>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</si>
  <si>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</si>
  <si>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</si>
  <si>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</si>
  <si>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</si>
  <si>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</si>
  <si>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</si>
  <si>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</si>
  <si>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</si>
  <si>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</si>
  <si>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</si>
  <si>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</si>
  <si>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</si>
  <si>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</si>
  <si>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</si>
  <si>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</si>
  <si>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</si>
  <si>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</si>
  <si>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</si>
  <si>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</si>
  <si>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</si>
  <si>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</si>
  <si>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</si>
  <si>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</si>
  <si>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</si>
  <si>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</si>
  <si>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</si>
  <si>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</si>
  <si>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</si>
  <si>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</si>
  <si>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</si>
  <si>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</si>
  <si>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</si>
  <si>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</si>
  <si>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</si>
  <si>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</si>
  <si>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</si>
  <si>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</si>
  <si>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</si>
  <si>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</si>
  <si>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</si>
  <si>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</si>
  <si>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</si>
  <si>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</si>
  <si>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</si>
  <si>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</si>
  <si>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</si>
  <si>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</si>
  <si>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</si>
  <si>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</si>
  <si>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</si>
  <si>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</si>
  <si>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</si>
  <si>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</si>
  <si>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</si>
  <si>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</si>
  <si>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</si>
  <si>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</si>
  <si>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</si>
  <si>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</si>
  <si>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</si>
  <si>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</si>
  <si>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</si>
  <si>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</si>
  <si>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</si>
  <si>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</si>
  <si>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</si>
  <si>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</si>
  <si>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</si>
  <si>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</si>
  <si>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</si>
  <si>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</si>
  <si>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</si>
  <si>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</si>
  <si>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</si>
  <si>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</si>
  <si>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</si>
  <si>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</si>
  <si>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</si>
  <si>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</si>
  <si>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</si>
  <si>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</si>
  <si>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</si>
  <si>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</si>
  <si>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</si>
  <si>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</si>
  <si>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</si>
  <si>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</si>
  <si>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</si>
  <si>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</si>
  <si>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</si>
  <si>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</si>
  <si>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</si>
  <si>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</si>
  <si>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</si>
  <si>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</si>
  <si>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</si>
  <si>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</si>
  <si>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</si>
  <si>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</si>
  <si>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</si>
  <si>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</si>
  <si>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</si>
  <si>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</si>
  <si>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</si>
  <si>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</si>
  <si>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</si>
  <si>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</si>
  <si>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</si>
  <si>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</si>
  <si>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</si>
  <si>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</si>
  <si>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</si>
  <si>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</si>
  <si>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</si>
  <si>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</si>
  <si>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</si>
  <si>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</si>
  <si>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</si>
  <si>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</si>
  <si>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</si>
  <si>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</si>
  <si>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</si>
  <si>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</si>
  <si>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</si>
  <si>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</si>
  <si>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</si>
  <si>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</si>
  <si>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</si>
  <si>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</si>
  <si>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</si>
  <si>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</si>
  <si>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</si>
  <si>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</si>
  <si>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</si>
  <si>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</si>
  <si>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</si>
  <si>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</si>
  <si>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</si>
  <si>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</si>
  <si>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</si>
  <si>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</si>
  <si>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</si>
  <si>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</si>
  <si>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</si>
  <si>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</si>
  <si>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</si>
  <si>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</si>
  <si>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</si>
  <si>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</si>
  <si>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</si>
  <si>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</si>
  <si>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</si>
  <si>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</si>
  <si>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</si>
  <si>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</si>
  <si>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</si>
  <si>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</si>
  <si>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</si>
  <si>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</si>
  <si>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</si>
  <si>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</si>
  <si>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</si>
  <si>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</si>
  <si>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</si>
  <si>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</si>
  <si>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</si>
  <si>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</si>
  <si>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</si>
  <si>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</si>
  <si>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</si>
  <si>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</si>
  <si>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</si>
  <si>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</si>
  <si>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</si>
  <si>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</si>
  <si>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</si>
  <si>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</si>
  <si>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</si>
  <si>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</si>
  <si>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</si>
  <si>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</si>
  <si>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</si>
  <si>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</si>
  <si>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</si>
  <si>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</si>
  <si>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</si>
  <si>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</si>
  <si>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</si>
  <si>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</si>
  <si>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</si>
  <si>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</si>
  <si>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</si>
  <si>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</si>
  <si>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</si>
  <si>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</si>
  <si>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</si>
  <si>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</si>
  <si>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</si>
  <si>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</si>
  <si>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</si>
  <si>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</si>
  <si>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</si>
  <si>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</si>
  <si>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</si>
  <si>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</si>
  <si>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</si>
  <si>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</si>
  <si>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</si>
  <si>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</si>
  <si>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</si>
  <si>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</si>
  <si>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</si>
  <si>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</si>
  <si>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</si>
  <si>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</si>
  <si>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</si>
  <si>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</si>
  <si>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</si>
  <si>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</si>
  <si>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</si>
  <si>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</si>
  <si>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</si>
  <si>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</si>
  <si>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</si>
  <si>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</si>
  <si>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</si>
  <si>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</si>
  <si>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</si>
  <si>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</si>
  <si>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</si>
  <si>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</si>
  <si>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</si>
  <si>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</si>
  <si>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</si>
  <si>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</si>
  <si>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</si>
  <si>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</si>
  <si>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</si>
  <si>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</si>
  <si>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</si>
  <si>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</si>
  <si>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</si>
  <si>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</si>
  <si>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</si>
  <si>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</si>
  <si>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</si>
  <si>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</si>
  <si>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</si>
  <si>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</si>
  <si>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</si>
  <si>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</si>
  <si>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</si>
  <si>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</si>
  <si>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</si>
  <si>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</si>
  <si>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</si>
  <si>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</si>
  <si>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</si>
  <si>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</si>
  <si>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</si>
  <si>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</si>
  <si>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</si>
  <si>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</si>
  <si>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</si>
  <si>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</si>
  <si>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</si>
  <si>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</si>
  <si>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</si>
  <si>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</si>
  <si>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</si>
  <si>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</si>
  <si>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</si>
  <si>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</si>
  <si>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</si>
  <si>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</si>
  <si>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</si>
  <si>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</si>
  <si>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</si>
  <si>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</si>
  <si>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</si>
  <si>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</si>
  <si>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</si>
  <si>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</si>
  <si>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</si>
  <si>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</si>
  <si>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</si>
  <si>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</si>
  <si>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</si>
  <si>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</si>
  <si>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</si>
  <si>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</si>
  <si>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</si>
  <si>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</si>
  <si>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</si>
  <si>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</si>
  <si>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</si>
  <si>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</si>
  <si>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</si>
  <si>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</si>
  <si>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</si>
  <si>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</si>
  <si>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</si>
  <si>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</si>
  <si>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</si>
  <si>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</si>
  <si>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</si>
  <si>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</si>
  <si>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</si>
  <si>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</si>
  <si>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</si>
  <si>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</si>
  <si>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</si>
  <si>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</si>
  <si>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</si>
  <si>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</si>
  <si>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</si>
  <si>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</si>
  <si>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</si>
  <si>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</si>
  <si>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</si>
  <si>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</si>
  <si>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</si>
  <si>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</si>
  <si>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</si>
  <si>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</si>
  <si>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</si>
  <si>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</si>
  <si>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</si>
  <si>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</si>
  <si>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</si>
  <si>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</si>
  <si>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</si>
  <si>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</si>
  <si>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</si>
  <si>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</si>
  <si>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</si>
  <si>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</si>
  <si>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</si>
  <si>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</si>
  <si>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</si>
  <si>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</si>
  <si>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</si>
  <si>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</si>
  <si>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</si>
  <si>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</si>
  <si>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</si>
  <si>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</si>
  <si>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</si>
  <si>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</si>
  <si>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</si>
  <si>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</si>
  <si>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</si>
  <si>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</si>
  <si>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</si>
  <si>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</si>
  <si>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</si>
  <si>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</si>
  <si>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</si>
  <si>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</si>
  <si>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</si>
  <si>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</si>
  <si>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</si>
  <si>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</si>
  <si>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</si>
  <si>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</si>
  <si>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</si>
  <si>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</si>
  <si>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</si>
  <si>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</si>
  <si>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</si>
  <si>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</si>
  <si>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</si>
  <si>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</si>
  <si>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</si>
  <si>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</si>
  <si>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</si>
  <si>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</si>
  <si>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</si>
  <si>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</si>
  <si>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</si>
  <si>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</si>
  <si>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</si>
  <si>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</si>
  <si>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</si>
  <si>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</si>
  <si>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</si>
  <si>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</si>
  <si>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</si>
  <si>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</si>
  <si>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</si>
  <si>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</si>
  <si>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</si>
  <si>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</si>
  <si>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</si>
  <si>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</si>
  <si>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</si>
  <si>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</si>
  <si>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</si>
  <si>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</si>
  <si>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</si>
  <si>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</si>
  <si>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</si>
  <si>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</si>
  <si>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</si>
  <si>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</si>
  <si>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</si>
  <si>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</si>
  <si>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</si>
  <si>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</si>
  <si>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</si>
  <si>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</si>
  <si>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</si>
  <si>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</si>
  <si>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</si>
  <si>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</si>
  <si>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</si>
  <si>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</si>
  <si>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</si>
  <si>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</si>
  <si>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</si>
  <si>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</si>
  <si>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</si>
  <si>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</si>
  <si>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</si>
  <si>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</si>
  <si>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</si>
  <si>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</si>
  <si>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</si>
  <si>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</si>
  <si>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</si>
  <si>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</si>
  <si>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</si>
  <si>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</si>
  <si>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</si>
  <si>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</si>
  <si>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</si>
  <si>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</si>
  <si>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</si>
  <si>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</si>
  <si>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</si>
  <si>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</si>
  <si>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</si>
  <si>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</si>
  <si>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</si>
  <si>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</si>
  <si>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</si>
  <si>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</si>
  <si>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</si>
  <si>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</si>
  <si>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</si>
  <si>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</si>
  <si>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</si>
  <si>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</si>
  <si>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</si>
  <si>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</si>
  <si>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</si>
  <si>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</si>
  <si>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</si>
  <si>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</si>
  <si>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</si>
  <si>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</si>
  <si>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</si>
  <si>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</si>
  <si>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</si>
  <si>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</si>
  <si>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</si>
  <si>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</si>
  <si>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</si>
  <si>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</si>
  <si>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</si>
  <si>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</si>
  <si>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</si>
  <si>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</si>
  <si>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</si>
  <si>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</si>
  <si>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</si>
  <si>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</si>
  <si>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</si>
  <si>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</si>
  <si>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</si>
  <si>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</si>
  <si>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</si>
  <si>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</si>
  <si>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</si>
  <si>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</si>
  <si>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</si>
  <si>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</si>
  <si>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</si>
  <si>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</si>
  <si>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</si>
  <si>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</si>
  <si>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</si>
  <si>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</si>
  <si>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</si>
  <si>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</si>
  <si>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</si>
  <si>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</si>
  <si>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</si>
  <si>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</si>
  <si>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</si>
  <si>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</si>
  <si>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</si>
  <si>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</si>
  <si>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</si>
  <si>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</si>
  <si>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</si>
  <si>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</si>
  <si>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</si>
  <si>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</si>
  <si>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</si>
  <si>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</si>
  <si>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</si>
  <si>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</si>
  <si>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</si>
  <si>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</si>
  <si>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</si>
  <si>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</si>
  <si>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</si>
  <si>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</si>
  <si>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</si>
  <si>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</si>
  <si>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</si>
  <si>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</si>
  <si>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</si>
  <si>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</si>
  <si>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</si>
  <si>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</si>
  <si>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</si>
  <si>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</si>
  <si>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</si>
  <si>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</si>
  <si>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</si>
  <si>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</si>
  <si>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</si>
  <si>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</si>
  <si>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</si>
  <si>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</si>
  <si>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</si>
  <si>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</si>
  <si>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</si>
  <si>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</si>
  <si>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</si>
  <si>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</si>
  <si>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</si>
  <si>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</si>
  <si>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</si>
  <si>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</si>
  <si>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</si>
  <si>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</si>
  <si>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</si>
  <si>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</si>
  <si>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</si>
  <si>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</si>
  <si>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</si>
  <si>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</si>
  <si>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</si>
  <si>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</si>
  <si>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</si>
  <si>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</si>
  <si>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</si>
  <si>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</si>
  <si>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</si>
  <si>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</si>
  <si>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</si>
  <si>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</si>
  <si>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</si>
  <si>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</si>
  <si>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</si>
  <si>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</si>
  <si>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</si>
  <si>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</si>
  <si>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</si>
  <si>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</si>
  <si>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</si>
  <si>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</si>
  <si>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</si>
  <si>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</si>
  <si>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</si>
  <si>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</si>
  <si>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</si>
  <si>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</si>
  <si>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</si>
  <si>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</si>
  <si>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</si>
  <si>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</si>
  <si>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</si>
  <si>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</si>
  <si>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</si>
  <si>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</si>
  <si>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</si>
  <si>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</si>
  <si>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</si>
  <si>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</si>
  <si>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</si>
  <si>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</si>
  <si>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</si>
  <si>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</si>
  <si>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</si>
  <si>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</si>
  <si>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</si>
  <si>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</si>
  <si>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</si>
  <si>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</si>
  <si>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</si>
  <si>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</si>
  <si>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</si>
  <si>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</si>
  <si>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</si>
  <si>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</si>
  <si>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</si>
  <si>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</si>
  <si>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</si>
  <si>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</si>
  <si>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</si>
  <si>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</si>
  <si>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</si>
  <si>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</si>
  <si>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</si>
  <si>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</si>
  <si>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</si>
  <si>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</si>
  <si>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</si>
  <si>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</si>
  <si>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</si>
  <si>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</si>
  <si>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</si>
  <si>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</si>
  <si>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</si>
  <si>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</si>
  <si>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</si>
  <si>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</si>
  <si>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</si>
  <si>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</si>
  <si>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</si>
  <si>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</si>
  <si>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</si>
  <si>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</si>
  <si>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</si>
  <si>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</si>
  <si>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</si>
  <si>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</si>
  <si>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</si>
  <si>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</si>
  <si>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</si>
  <si>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</si>
  <si>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</si>
  <si>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</si>
  <si>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</si>
  <si>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</si>
  <si>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</si>
  <si>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</si>
  <si>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</si>
  <si>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</si>
  <si>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</si>
  <si>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</si>
  <si>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</si>
  <si>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</si>
  <si>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</si>
  <si>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</si>
  <si>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</si>
  <si>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</si>
  <si>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</si>
  <si>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</si>
  <si>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</si>
  <si>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</si>
  <si>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</si>
  <si>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</si>
  <si>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</si>
  <si>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</si>
  <si>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</si>
  <si>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</si>
  <si>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</si>
  <si>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</si>
  <si>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</si>
  <si>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</si>
  <si>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</si>
  <si>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</si>
  <si>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</si>
  <si>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</si>
  <si>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</si>
  <si>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</si>
  <si>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</si>
  <si>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</si>
  <si>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</si>
  <si>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</si>
  <si>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</si>
  <si>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</si>
  <si>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</si>
  <si>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</si>
  <si>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</si>
  <si>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</si>
  <si>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</si>
  <si>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</si>
  <si>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</si>
  <si>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</si>
  <si>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</si>
  <si>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</si>
  <si>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</si>
  <si>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</si>
  <si>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</si>
  <si>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</si>
  <si>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</si>
  <si>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</si>
  <si>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</si>
  <si>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</si>
  <si>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</si>
  <si>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</si>
  <si>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</si>
  <si>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</si>
  <si>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</si>
  <si>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</si>
  <si>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</si>
  <si>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</si>
  <si>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</si>
  <si>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</si>
  <si>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</si>
  <si>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</si>
  <si>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</si>
  <si>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</si>
  <si>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</si>
  <si>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</si>
  <si>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</si>
  <si>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</si>
  <si>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</si>
  <si>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</si>
  <si>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</si>
  <si>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</si>
  <si>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</si>
  <si>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</si>
  <si>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</si>
  <si>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</si>
  <si>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</si>
  <si>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</si>
  <si>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</si>
  <si>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</si>
  <si>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</si>
  <si>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</si>
  <si>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</si>
  <si>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</si>
  <si>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</si>
  <si>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</si>
  <si>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</si>
  <si>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</si>
  <si>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</si>
  <si>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</si>
  <si>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</si>
  <si>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</si>
  <si>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</si>
  <si>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</si>
  <si>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</si>
  <si>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</si>
  <si>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</si>
  <si>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</si>
  <si>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</si>
  <si>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</si>
  <si>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</si>
  <si>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</si>
  <si>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</si>
  <si>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</si>
  <si>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</si>
  <si>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</si>
  <si>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</si>
  <si>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</si>
  <si>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</si>
  <si>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</si>
  <si>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</si>
  <si>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</si>
  <si>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</si>
  <si>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</si>
  <si>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</si>
  <si>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</si>
  <si>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</si>
  <si>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</si>
  <si>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</si>
  <si>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</si>
  <si>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</si>
  <si>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</si>
  <si>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</si>
  <si>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</si>
  <si>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</si>
  <si>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</si>
  <si>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</si>
  <si>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</si>
  <si>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</si>
  <si>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</si>
  <si>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</si>
  <si>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</si>
  <si>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</si>
  <si>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</si>
  <si>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</si>
  <si>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</si>
  <si>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</si>
  <si>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</si>
  <si>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</si>
  <si>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</si>
  <si>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</si>
  <si>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</si>
  <si>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</si>
  <si>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</si>
  <si>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</si>
  <si>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</si>
  <si>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</si>
  <si>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</si>
  <si>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</si>
  <si>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</si>
  <si>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</si>
  <si>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</si>
  <si>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</si>
  <si>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</si>
  <si>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</si>
  <si>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</si>
  <si>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</si>
  <si>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</si>
  <si>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</si>
  <si>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</si>
  <si>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</si>
  <si>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</si>
  <si>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</si>
  <si>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</si>
  <si>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</si>
  <si>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</si>
  <si>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</si>
  <si>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</si>
  <si>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</si>
  <si>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</si>
  <si>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</si>
  <si>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</si>
  <si>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</si>
  <si>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</si>
  <si>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</si>
  <si>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</si>
  <si>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</si>
  <si>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</si>
  <si>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</si>
  <si>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</si>
  <si>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</si>
  <si>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</si>
  <si>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</si>
  <si>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</si>
  <si>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</si>
  <si>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</si>
  <si>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</si>
  <si>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</si>
  <si>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</si>
  <si>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</si>
  <si>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</si>
  <si>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</si>
  <si>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</si>
  <si>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</si>
  <si>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</si>
  <si>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</si>
  <si>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</si>
  <si>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</si>
  <si>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</si>
  <si>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</si>
  <si>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</si>
  <si>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</si>
  <si>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</si>
  <si>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</si>
  <si>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</si>
  <si>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</si>
  <si>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</si>
  <si>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</si>
  <si>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</si>
  <si>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</si>
  <si>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</si>
  <si>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</si>
  <si>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</si>
  <si>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</si>
  <si>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</si>
  <si>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</si>
  <si>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</si>
  <si>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</si>
  <si>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</si>
  <si>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</si>
  <si>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</si>
  <si>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</si>
  <si>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</si>
  <si>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</si>
  <si>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</si>
  <si>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</si>
  <si>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</si>
  <si>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</si>
  <si>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</si>
  <si>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</si>
  <si>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</si>
  <si>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</si>
  <si>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</si>
  <si>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</si>
  <si>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</si>
  <si>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</si>
  <si>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</si>
  <si>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</si>
  <si>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</si>
  <si>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</si>
  <si>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</si>
  <si>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</si>
  <si>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</si>
  <si>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</si>
  <si>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</si>
  <si>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</si>
  <si>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</si>
  <si>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</si>
  <si>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</si>
  <si>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</si>
  <si>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</si>
  <si>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</si>
  <si>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</si>
  <si>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</si>
  <si>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</si>
  <si>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</si>
  <si>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</si>
  <si>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</si>
  <si>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</si>
  <si>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</si>
  <si>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</si>
  <si>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</si>
  <si>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</si>
  <si>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</si>
  <si>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</si>
  <si>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</si>
  <si>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</si>
  <si>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</si>
  <si>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</si>
  <si>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</si>
  <si>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</si>
  <si>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</si>
  <si>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</si>
  <si>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</si>
  <si>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</si>
  <si>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</si>
  <si>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</si>
  <si>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</si>
  <si>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</si>
  <si>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</si>
  <si>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</si>
  <si>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</si>
  <si>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</si>
  <si>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</si>
  <si>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</si>
  <si>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</si>
  <si>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</si>
  <si>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</si>
  <si>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</si>
  <si>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</si>
  <si>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</si>
  <si>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</si>
  <si>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</si>
  <si>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</si>
  <si>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</si>
  <si>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</si>
  <si>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</si>
  <si>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</si>
  <si>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</si>
  <si>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</si>
  <si>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</si>
  <si>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</si>
  <si>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</si>
  <si>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</si>
  <si>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</si>
  <si>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</si>
  <si>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</si>
  <si>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</si>
  <si>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</si>
  <si>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</si>
  <si>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</si>
  <si>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</si>
  <si>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</si>
  <si>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</si>
  <si>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</si>
  <si>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</si>
  <si>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</si>
  <si>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</si>
  <si>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</si>
  <si>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</si>
  <si>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</si>
  <si>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</si>
  <si>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</si>
  <si>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</si>
  <si>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</si>
  <si>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</si>
  <si>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</si>
  <si>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</si>
  <si>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</si>
  <si>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</si>
  <si>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</si>
  <si>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</si>
  <si>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</si>
  <si>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</si>
  <si>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</si>
  <si>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</si>
  <si>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</si>
  <si>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</si>
  <si>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</si>
  <si>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</si>
  <si>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</si>
  <si>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</si>
  <si>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</si>
  <si>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</si>
  <si>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</si>
  <si>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</si>
  <si>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</si>
  <si>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</si>
  <si>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</si>
  <si>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</si>
  <si>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</si>
  <si>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</si>
  <si>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</si>
  <si>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</si>
  <si>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</si>
  <si>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</si>
  <si>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</si>
  <si>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</si>
  <si>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</si>
  <si>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</si>
  <si>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</si>
  <si>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</si>
  <si>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</si>
  <si>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</si>
  <si>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</si>
  <si>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</si>
  <si>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</si>
  <si>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</si>
  <si>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</si>
  <si>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</si>
  <si>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</si>
  <si>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</si>
  <si>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</si>
  <si>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</si>
  <si>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</si>
  <si>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</si>
  <si>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</si>
  <si>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</si>
  <si>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</si>
  <si>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</si>
  <si>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</si>
  <si>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</si>
  <si>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</si>
  <si>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</si>
  <si>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</si>
  <si>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</si>
  <si>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</si>
  <si>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</si>
  <si>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</si>
  <si>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</si>
  <si>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</si>
  <si>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</si>
  <si>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</si>
  <si>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</si>
  <si>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</si>
  <si>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</si>
  <si>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</si>
  <si>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</si>
  <si>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</si>
  <si>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</si>
  <si>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</si>
  <si>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</si>
  <si>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</si>
  <si>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</si>
  <si>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</si>
  <si>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</si>
  <si>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</si>
  <si>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</si>
  <si>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</si>
  <si>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</si>
  <si>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</si>
  <si>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</si>
  <si>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</si>
  <si>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</si>
  <si>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</si>
  <si>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</si>
  <si>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</si>
  <si>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</si>
  <si>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</si>
  <si>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</si>
  <si>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</si>
  <si>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</si>
  <si>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</si>
  <si>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</si>
  <si>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</si>
  <si>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</si>
  <si>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</si>
  <si>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</si>
  <si>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</si>
  <si>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</si>
  <si>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</si>
  <si>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</si>
  <si>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</si>
  <si>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</si>
  <si>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</si>
  <si>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</si>
  <si>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</si>
  <si>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</si>
  <si>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</si>
  <si>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</si>
  <si>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</si>
  <si>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</si>
  <si>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</si>
  <si>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</si>
  <si>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</si>
  <si>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</si>
  <si>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</si>
  <si>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</si>
  <si>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</si>
  <si>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</si>
  <si>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</si>
  <si>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</si>
  <si>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</si>
  <si>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</si>
  <si>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</si>
  <si>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</si>
  <si>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</si>
  <si>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</si>
  <si>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</si>
  <si>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</si>
  <si>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</si>
  <si>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</si>
  <si>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</si>
  <si>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</si>
  <si>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</si>
  <si>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</si>
  <si>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</si>
  <si>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</si>
  <si>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</si>
  <si>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</si>
  <si>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</si>
  <si>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</si>
  <si>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</si>
  <si>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</si>
  <si>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</si>
  <si>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</si>
  <si>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</si>
  <si>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</si>
  <si>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</si>
  <si>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</si>
  <si>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</si>
  <si>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</si>
  <si>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</si>
  <si>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</si>
  <si>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</si>
  <si>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</si>
  <si>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</si>
  <si>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</si>
  <si>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</si>
  <si>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</si>
  <si>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</si>
  <si>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</si>
  <si>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</si>
  <si>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</si>
  <si>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</si>
  <si>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</si>
  <si>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</si>
  <si>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</si>
  <si>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</si>
  <si>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</si>
  <si>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</si>
  <si>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</si>
  <si>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</si>
  <si>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</si>
  <si>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</si>
  <si>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</si>
  <si>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</si>
  <si>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</si>
  <si>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</si>
  <si>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</si>
  <si>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</si>
  <si>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</si>
  <si>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</si>
  <si>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</si>
  <si>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</si>
  <si>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</si>
  <si>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</si>
  <si>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</si>
  <si>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</si>
  <si>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</si>
  <si>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</si>
  <si>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</si>
  <si>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</si>
  <si>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</si>
  <si>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</si>
  <si>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</si>
  <si>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</si>
  <si>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</si>
  <si>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</si>
  <si>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</si>
  <si>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</si>
  <si>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</si>
  <si>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</si>
  <si>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</si>
  <si>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</si>
  <si>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</si>
  <si>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</si>
  <si>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</si>
  <si>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</si>
  <si>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</si>
  <si>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</si>
  <si>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</si>
  <si>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</si>
  <si>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</si>
  <si>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</si>
  <si>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</si>
  <si>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</si>
  <si>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</si>
  <si>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</si>
  <si>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</si>
  <si>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</si>
  <si>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</si>
  <si>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</si>
  <si>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</si>
  <si>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</si>
  <si>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</si>
  <si>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</si>
  <si>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</si>
  <si>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</si>
  <si>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</si>
  <si>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</si>
  <si>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</si>
  <si>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</si>
  <si>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</si>
  <si>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</si>
  <si>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</si>
  <si>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</si>
  <si>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</si>
  <si>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</si>
  <si>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</si>
  <si>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</si>
  <si>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</si>
  <si>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</si>
  <si>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</si>
  <si>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</si>
  <si>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</si>
  <si>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</si>
  <si>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</si>
  <si>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</si>
  <si>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</si>
  <si>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</si>
  <si>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</si>
  <si>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</si>
  <si>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</si>
  <si>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</si>
  <si>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</si>
  <si>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</si>
  <si>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</si>
  <si>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</si>
  <si>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</si>
  <si>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</si>
  <si>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</si>
  <si>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</si>
  <si>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</si>
  <si>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</si>
  <si>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</si>
  <si>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</si>
  <si>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</si>
  <si>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</si>
  <si>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</si>
  <si>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</si>
  <si>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</si>
  <si>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</si>
  <si>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</si>
  <si>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</si>
  <si>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</si>
  <si>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</si>
  <si>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</si>
  <si>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</si>
  <si>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</si>
  <si>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</si>
  <si>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</si>
  <si>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</si>
  <si>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</si>
  <si>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</si>
  <si>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</si>
  <si>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</si>
  <si>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</si>
  <si>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</si>
  <si>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</si>
  <si>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</si>
  <si>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</si>
  <si>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</si>
  <si>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</si>
  <si>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</si>
  <si>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</si>
  <si>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</si>
  <si>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</si>
  <si>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</si>
  <si>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</si>
  <si>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</si>
  <si>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</si>
  <si>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</si>
  <si>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</si>
  <si>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</si>
  <si>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</si>
  <si>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</si>
  <si>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</si>
  <si>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</si>
  <si>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</si>
  <si>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</si>
  <si>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</si>
  <si>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</si>
  <si>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</si>
  <si>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</si>
  <si>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</si>
  <si>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</si>
  <si>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</si>
  <si>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</si>
  <si>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</si>
  <si>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</si>
  <si>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</si>
  <si>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</si>
  <si>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</si>
  <si>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</si>
  <si>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</si>
  <si>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</si>
  <si>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</si>
  <si>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</si>
  <si>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</si>
  <si>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</si>
  <si>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</si>
  <si>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</si>
  <si>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</si>
  <si>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</si>
  <si>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</si>
  <si>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</si>
  <si>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</si>
  <si>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</si>
  <si>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</si>
  <si>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</si>
  <si>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</si>
  <si>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</si>
  <si>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</si>
  <si>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</si>
  <si>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</si>
  <si>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</si>
  <si>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</si>
  <si>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</si>
  <si>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</si>
  <si>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</si>
  <si>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</si>
  <si>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</si>
  <si>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</si>
  <si>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</si>
  <si>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</si>
  <si>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</si>
  <si>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</si>
  <si>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</si>
  <si>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</si>
  <si>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</si>
  <si>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</si>
  <si>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</si>
  <si>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</si>
  <si>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</si>
  <si>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</si>
  <si>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</si>
  <si>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</si>
  <si>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</si>
  <si>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</si>
  <si>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</si>
  <si>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</si>
  <si>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</si>
  <si>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</si>
  <si>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</si>
  <si>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</si>
  <si>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</si>
  <si>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</si>
  <si>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</si>
  <si>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</si>
  <si>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</si>
  <si>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</si>
  <si>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</si>
  <si>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</si>
  <si>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</si>
  <si>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</si>
  <si>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</si>
  <si>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</si>
  <si>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</si>
  <si>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</si>
  <si>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</si>
  <si>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</si>
  <si>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</si>
  <si>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</si>
  <si>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</si>
  <si>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</si>
  <si>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</si>
  <si>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</si>
  <si>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</si>
  <si>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</si>
  <si>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</si>
  <si>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</si>
  <si>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</si>
  <si>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</si>
  <si>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</si>
  <si>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</si>
  <si>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</si>
  <si>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</si>
  <si>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</si>
  <si>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</si>
  <si>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</si>
  <si>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</si>
  <si>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</si>
  <si>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</si>
  <si>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</si>
  <si>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</si>
  <si>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</si>
  <si>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</si>
  <si>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</si>
  <si>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</si>
  <si>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</si>
  <si>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</si>
  <si>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</si>
  <si>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</si>
  <si>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</si>
  <si>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</si>
  <si>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</si>
  <si>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</si>
  <si>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</si>
  <si>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</si>
  <si>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</si>
  <si>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</si>
  <si>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</si>
  <si>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</si>
  <si>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</si>
  <si>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</si>
  <si>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</si>
  <si>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</si>
  <si>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</si>
  <si>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</si>
  <si>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</si>
  <si>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</si>
  <si>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</si>
  <si>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</si>
  <si>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</si>
  <si>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</si>
  <si>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</si>
  <si>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</si>
  <si>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</si>
  <si>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</si>
  <si>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</si>
  <si>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</si>
  <si>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</si>
  <si>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</si>
  <si>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</si>
  <si>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</si>
  <si>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</si>
  <si>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</si>
  <si>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</si>
  <si>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</si>
  <si>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</si>
  <si>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</si>
  <si>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</si>
  <si>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</si>
  <si>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</si>
  <si>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</si>
  <si>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</si>
  <si>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</si>
  <si>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</si>
  <si>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</si>
  <si>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</si>
  <si>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</si>
  <si>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</si>
  <si>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</si>
  <si>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</si>
  <si>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</si>
  <si>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</si>
  <si>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</si>
  <si>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</si>
  <si>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</si>
  <si>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</si>
  <si>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</si>
  <si>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</si>
  <si>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</si>
  <si>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</si>
  <si>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</si>
  <si>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</si>
  <si>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</si>
  <si>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</si>
  <si>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</si>
  <si>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</si>
  <si>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</si>
  <si>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</si>
  <si>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</si>
  <si>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</si>
  <si>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</si>
  <si>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</si>
  <si>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</si>
  <si>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</si>
  <si>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</si>
  <si>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</si>
  <si>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</si>
  <si>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</si>
  <si>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</si>
  <si>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</si>
  <si>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</si>
  <si>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</si>
  <si>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</si>
  <si>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</si>
  <si>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</si>
  <si>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</si>
  <si>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</si>
  <si>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</si>
  <si>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</si>
  <si>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</si>
  <si>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</si>
  <si>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</si>
  <si>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</si>
  <si>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</si>
  <si>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</si>
  <si>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</si>
  <si>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</si>
  <si>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</si>
  <si>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</si>
  <si>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</si>
  <si>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</si>
  <si>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</si>
  <si>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</si>
  <si>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</si>
  <si>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</si>
  <si>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</si>
  <si>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</si>
  <si>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</si>
  <si>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</si>
  <si>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</si>
  <si>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</si>
  <si>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</si>
  <si>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</si>
  <si>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</si>
  <si>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</si>
  <si>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</si>
  <si>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</si>
  <si>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</si>
  <si>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</si>
  <si>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</si>
  <si>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</si>
  <si>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</si>
  <si>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</si>
  <si>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</si>
  <si>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</si>
  <si>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</si>
  <si>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</si>
  <si>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</si>
  <si>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</si>
  <si>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</si>
  <si>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</si>
  <si>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</si>
  <si>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</si>
  <si>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</si>
  <si>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</si>
  <si>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</si>
  <si>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</si>
  <si>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</si>
  <si>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</si>
  <si>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</si>
  <si>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</si>
  <si>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</si>
  <si>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</si>
  <si>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</si>
  <si>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</si>
  <si>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</si>
  <si>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</si>
  <si>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</si>
  <si>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</si>
  <si>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</si>
  <si>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</si>
  <si>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</si>
  <si>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</si>
  <si>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</si>
  <si>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</si>
  <si>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</si>
  <si>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</si>
  <si>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</si>
  <si>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</si>
  <si>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</si>
  <si>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</si>
  <si>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</si>
  <si>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</si>
  <si>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</si>
  <si>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</si>
  <si>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</si>
  <si>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</si>
  <si>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</si>
  <si>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</si>
  <si>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</si>
  <si>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</si>
  <si>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</si>
  <si>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</si>
  <si>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</si>
  <si>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</si>
  <si>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</si>
  <si>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</si>
  <si>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</si>
  <si>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</si>
  <si>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</si>
  <si>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</si>
  <si>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</si>
  <si>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</si>
  <si>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</si>
  <si>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</si>
  <si>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</si>
  <si>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</si>
  <si>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</si>
  <si>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</si>
  <si>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</si>
  <si>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</si>
  <si>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</si>
  <si>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</si>
  <si>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</si>
  <si>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</si>
  <si>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</si>
  <si>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</si>
  <si>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</si>
  <si>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</si>
  <si>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</si>
  <si>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</si>
  <si>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</si>
  <si>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</si>
  <si>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</si>
  <si>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</si>
  <si>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</si>
  <si>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</si>
  <si>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</si>
  <si>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</si>
  <si>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</si>
  <si>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</si>
  <si>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</si>
  <si>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</si>
  <si>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</si>
  <si>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</si>
  <si>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</si>
  <si>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</si>
  <si>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</si>
  <si>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</si>
  <si>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</si>
  <si>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</si>
  <si>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</si>
  <si>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</si>
  <si>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</si>
  <si>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</si>
  <si>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</si>
  <si>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</si>
  <si>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</si>
  <si>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</si>
  <si>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</si>
  <si>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</si>
  <si>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</si>
  <si>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</si>
  <si>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</si>
  <si>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</si>
  <si>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</si>
  <si>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</si>
  <si>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</si>
  <si>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</si>
  <si>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</si>
  <si>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</si>
  <si>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</si>
  <si>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</si>
  <si>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</si>
  <si>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</si>
  <si>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</si>
  <si>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</si>
  <si>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</si>
  <si>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</si>
  <si>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</si>
  <si>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</si>
  <si>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</si>
  <si>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</si>
  <si>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</si>
  <si>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</si>
  <si>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</si>
  <si>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</si>
  <si>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</si>
  <si>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</si>
  <si>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</si>
  <si>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</si>
  <si>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</si>
  <si>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</si>
  <si>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</si>
  <si>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</si>
  <si>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</si>
  <si>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</si>
  <si>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</si>
  <si>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</si>
  <si>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</si>
  <si>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</si>
  <si>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</si>
  <si>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</si>
  <si>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</si>
  <si>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</si>
  <si>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</si>
  <si>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</si>
  <si>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</si>
  <si>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</si>
  <si>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</si>
  <si>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</si>
  <si>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</si>
  <si>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</si>
  <si>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</si>
  <si>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</si>
  <si>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</si>
  <si>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</si>
  <si>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</si>
  <si>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</si>
  <si>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</si>
  <si>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</si>
  <si>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</si>
  <si>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</si>
  <si>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</si>
  <si>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</si>
  <si>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</si>
  <si>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</si>
  <si>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</si>
  <si>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</si>
  <si>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</si>
  <si>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</si>
  <si>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</si>
  <si>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</si>
  <si>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</si>
  <si>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</si>
  <si>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</si>
  <si>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</si>
  <si>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</si>
  <si>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</si>
  <si>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</si>
  <si>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</si>
  <si>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</si>
  <si>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</si>
  <si>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</si>
  <si>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</si>
  <si>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</si>
  <si>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</si>
  <si>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</si>
  <si>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</si>
  <si>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</si>
  <si>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</si>
  <si>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</si>
  <si>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</si>
  <si>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</si>
  <si>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</si>
  <si>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</si>
  <si>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</si>
  <si>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</si>
  <si>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</si>
  <si>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</si>
  <si>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</si>
  <si>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</si>
  <si>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</si>
  <si>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</si>
  <si>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</si>
  <si>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</si>
  <si>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</si>
  <si>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</si>
  <si>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</si>
  <si>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</si>
  <si>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</si>
  <si>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</si>
  <si>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</si>
  <si>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</si>
  <si>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</si>
  <si>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</si>
  <si>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</si>
  <si>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</si>
  <si>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</si>
  <si>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</si>
  <si>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</si>
  <si>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</si>
  <si>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</si>
  <si>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</si>
  <si>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</si>
  <si>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</si>
  <si>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</si>
  <si>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</si>
  <si>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</si>
  <si>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</si>
  <si>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</si>
  <si>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</si>
  <si>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</si>
  <si>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</si>
  <si>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</si>
  <si>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</si>
  <si>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</si>
  <si>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</si>
  <si>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</si>
  <si>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</si>
  <si>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</si>
  <si>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</si>
  <si>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</si>
  <si>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</si>
  <si>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</si>
  <si>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</si>
  <si>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</si>
  <si>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</si>
  <si>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</si>
  <si>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</si>
  <si>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</si>
  <si>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</si>
  <si>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</si>
  <si>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</si>
  <si>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</si>
  <si>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</si>
  <si>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</si>
  <si>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</si>
  <si>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</si>
  <si>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</si>
  <si>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</si>
  <si>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</si>
  <si>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</si>
  <si>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</si>
  <si>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</si>
  <si>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</si>
  <si>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</si>
  <si>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</si>
  <si>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</si>
  <si>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</si>
  <si>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</si>
  <si>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</si>
  <si>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</si>
  <si>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</si>
  <si>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</si>
  <si>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</si>
  <si>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</si>
  <si>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</si>
  <si>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</si>
  <si>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</si>
  <si>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</si>
  <si>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</si>
  <si>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</si>
  <si>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</si>
  <si>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</si>
  <si>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</si>
  <si>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</si>
  <si>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</si>
  <si>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</si>
  <si>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</si>
  <si>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</si>
  <si>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</si>
  <si>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</si>
  <si>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</si>
  <si>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</si>
  <si>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</si>
  <si>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</si>
  <si>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</si>
  <si>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</si>
  <si>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</si>
  <si>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</si>
  <si>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</si>
  <si>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</si>
  <si>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</si>
  <si>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</si>
  <si>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</si>
  <si>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</si>
  <si>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</si>
  <si>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</si>
  <si>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</si>
  <si>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</si>
  <si>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</si>
  <si>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</si>
  <si>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</si>
  <si>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</si>
  <si>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</si>
  <si>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</si>
  <si>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</si>
  <si>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</si>
  <si>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</si>
  <si>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</si>
  <si>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</si>
  <si>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</si>
  <si>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</si>
  <si>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</si>
  <si>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</si>
  <si>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</si>
  <si>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</si>
  <si>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</si>
  <si>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</si>
  <si>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</si>
  <si>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</si>
  <si>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</si>
  <si>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</si>
  <si>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</si>
  <si>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</si>
  <si>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</si>
  <si>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</si>
  <si>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</si>
  <si>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</si>
  <si>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</si>
  <si>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</si>
  <si>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</si>
  <si>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</si>
  <si>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</si>
  <si>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</si>
  <si>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</si>
  <si>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</si>
  <si>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</si>
  <si>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</si>
  <si>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</si>
  <si>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</si>
  <si>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</si>
  <si>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</si>
  <si>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</si>
  <si>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</si>
  <si>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</si>
  <si>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</si>
  <si>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</si>
  <si>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</si>
  <si>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</si>
  <si>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</si>
  <si>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</si>
  <si>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</si>
  <si>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</si>
  <si>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</si>
  <si>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</si>
  <si>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</si>
  <si>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</si>
  <si>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</si>
  <si>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</si>
  <si>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</si>
  <si>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</si>
  <si>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</si>
  <si>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</si>
  <si>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</si>
  <si>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</si>
  <si>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</si>
  <si>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</si>
  <si>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</si>
  <si>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</si>
  <si>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</si>
  <si>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</si>
  <si>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</si>
  <si>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</si>
  <si>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</si>
  <si>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</si>
  <si>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</si>
  <si>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</si>
  <si>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</si>
  <si>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</si>
  <si>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</si>
  <si>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</si>
  <si>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</si>
  <si>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</si>
  <si>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</si>
  <si>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</si>
  <si>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</si>
  <si>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</si>
  <si>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</si>
  <si>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</si>
  <si>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</si>
  <si>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</si>
  <si>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</si>
  <si>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</si>
  <si>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</si>
  <si>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</si>
  <si>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</si>
  <si>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</si>
  <si>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</si>
  <si>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</si>
  <si>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</si>
  <si>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</si>
  <si>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</si>
  <si>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</si>
  <si>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</si>
  <si>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</si>
  <si>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</si>
  <si>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</si>
  <si>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</si>
  <si>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</si>
  <si>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</si>
  <si>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</si>
  <si>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</si>
  <si>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</si>
  <si>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</si>
  <si>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</si>
  <si>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</si>
  <si>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</si>
  <si>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</si>
  <si>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</si>
  <si>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</si>
  <si>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</si>
  <si>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</si>
  <si>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</si>
  <si>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</si>
  <si>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</si>
  <si>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</si>
  <si>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</si>
  <si>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</si>
  <si>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</si>
  <si>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</si>
  <si>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</si>
  <si>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</si>
  <si>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</si>
  <si>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</si>
  <si>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</si>
  <si>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</si>
  <si>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</si>
  <si>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</si>
  <si>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</si>
  <si>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</si>
  <si>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</si>
  <si>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</si>
  <si>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</si>
  <si>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</si>
  <si>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</si>
  <si>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</si>
  <si>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</si>
  <si>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</si>
  <si>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</si>
  <si>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</si>
  <si>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</si>
  <si>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</si>
  <si>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</si>
  <si>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</si>
  <si>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</si>
  <si>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</si>
  <si>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</si>
  <si>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</si>
  <si>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</si>
  <si>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</si>
  <si>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</si>
  <si>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</si>
  <si>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</si>
  <si>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</si>
  <si>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</si>
  <si>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</si>
  <si>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</si>
  <si>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</si>
  <si>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</si>
  <si>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</si>
  <si>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</si>
  <si>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</si>
  <si>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</si>
  <si>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</si>
  <si>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</si>
  <si>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</si>
  <si>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</si>
  <si>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</si>
  <si>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</si>
  <si>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</si>
  <si>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</si>
  <si>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</si>
  <si>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</si>
  <si>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</si>
  <si>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</si>
  <si>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</si>
  <si>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</si>
  <si>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</si>
  <si>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</si>
  <si>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</si>
  <si>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</si>
  <si>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</si>
  <si>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</si>
  <si>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</si>
  <si>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</si>
  <si>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</si>
  <si>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</si>
  <si>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</si>
  <si>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</si>
  <si>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</si>
  <si>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</si>
  <si>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</si>
  <si>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</si>
  <si>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</si>
  <si>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</si>
  <si>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</si>
  <si>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</si>
  <si>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</si>
  <si>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</si>
  <si>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</si>
  <si>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</si>
  <si>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</si>
  <si>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</si>
  <si>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</si>
  <si>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</si>
  <si>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</si>
  <si>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</si>
  <si>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</si>
  <si>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</si>
  <si>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</si>
  <si>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</si>
  <si>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</si>
  <si>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</si>
  <si>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</si>
  <si>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</si>
  <si>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</si>
  <si>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</si>
  <si>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</si>
  <si>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</si>
  <si>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</si>
  <si>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</si>
  <si>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</si>
  <si>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</si>
  <si>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</si>
  <si>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</si>
  <si>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</si>
  <si>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</si>
  <si>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</si>
  <si>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</si>
  <si>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</si>
  <si>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</si>
  <si>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</si>
  <si>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</si>
  <si>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</si>
  <si>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</si>
  <si>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</si>
  <si>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</si>
  <si>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</si>
  <si>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</si>
  <si>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</si>
  <si>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</si>
  <si>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</si>
  <si>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</si>
  <si>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</si>
  <si>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</si>
  <si>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</si>
  <si>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</si>
  <si>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</si>
  <si>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</si>
  <si>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</si>
  <si>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</si>
  <si>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</si>
  <si>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</si>
  <si>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</si>
  <si>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</si>
  <si>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</si>
  <si>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</si>
  <si>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</si>
  <si>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</si>
  <si>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</si>
  <si>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</si>
  <si>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</si>
  <si>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</si>
  <si>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</si>
  <si>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</si>
  <si>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</si>
  <si>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</si>
  <si>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</si>
  <si>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</si>
  <si>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</si>
  <si>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</si>
  <si>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</si>
  <si>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</si>
  <si>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</si>
  <si>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</si>
  <si>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</si>
  <si>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</si>
  <si>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</si>
  <si>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</si>
  <si>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</si>
  <si>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</si>
  <si>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</si>
  <si>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</si>
  <si>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</si>
  <si>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</si>
  <si>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</si>
  <si>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</si>
  <si>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</si>
  <si>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</si>
  <si>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</si>
  <si>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</si>
  <si>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</si>
  <si>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</si>
  <si>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</si>
  <si>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</si>
  <si>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</si>
  <si>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</si>
  <si>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</si>
  <si>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</si>
  <si>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</si>
  <si>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</si>
  <si>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</si>
  <si>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</si>
  <si>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</si>
  <si>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</si>
  <si>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</si>
  <si>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</si>
  <si>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</si>
  <si>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</si>
  <si>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</si>
  <si>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</si>
  <si>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</si>
  <si>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</si>
  <si>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</si>
  <si>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</si>
  <si>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</si>
  <si>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</si>
  <si>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</si>
  <si>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</si>
  <si>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</si>
  <si>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</si>
  <si>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</si>
  <si>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</si>
  <si>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</si>
  <si>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</si>
  <si>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</si>
  <si>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</si>
  <si>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</si>
  <si>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</si>
  <si>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</si>
  <si>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</si>
  <si>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</si>
  <si>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</si>
  <si>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</si>
  <si>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</si>
  <si>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</si>
  <si>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</si>
  <si>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</si>
  <si>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</si>
  <si>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</si>
  <si>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</si>
  <si>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</si>
  <si>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</si>
  <si>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</si>
  <si>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</si>
  <si>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</si>
  <si>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</si>
  <si>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</si>
  <si>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</si>
  <si>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</si>
  <si>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</si>
  <si>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</si>
  <si>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</si>
  <si>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</si>
  <si>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</si>
  <si>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</si>
  <si>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</si>
  <si>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</si>
  <si>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</si>
  <si>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</si>
  <si>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</si>
  <si>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</si>
  <si>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</si>
  <si>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</si>
  <si>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</si>
  <si>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</si>
  <si>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</si>
  <si>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</si>
  <si>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</si>
  <si>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</si>
  <si>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</si>
  <si>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</si>
  <si>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</si>
  <si>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</si>
  <si>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</si>
  <si>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</si>
  <si>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</si>
  <si>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</si>
  <si>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</si>
  <si>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</si>
  <si>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</si>
  <si>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</si>
  <si>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</si>
  <si>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</si>
  <si>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</si>
  <si>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</si>
  <si>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</si>
  <si>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</si>
  <si>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</si>
  <si>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</si>
  <si>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</si>
  <si>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</si>
  <si>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</si>
  <si>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</si>
  <si>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</si>
  <si>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</si>
  <si>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</si>
  <si>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</si>
  <si>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</si>
  <si>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</si>
  <si>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</si>
  <si>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</si>
  <si>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</si>
  <si>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</si>
  <si>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</si>
  <si>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</si>
  <si>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</si>
  <si>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</si>
  <si>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</si>
  <si>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</si>
  <si>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</si>
  <si>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</si>
  <si>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</si>
  <si>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</si>
  <si>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</si>
  <si>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</si>
  <si>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</si>
  <si>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</si>
  <si>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</si>
  <si>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</si>
  <si>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</si>
  <si>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</si>
  <si>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</si>
  <si>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</si>
  <si>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</si>
  <si>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</si>
  <si>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</si>
  <si>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</si>
  <si>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</si>
  <si>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</si>
  <si>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</si>
  <si>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</si>
  <si>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</si>
  <si>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</si>
  <si>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</si>
  <si>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</si>
  <si>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</si>
  <si>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</si>
  <si>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</si>
  <si>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</si>
  <si>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</si>
  <si>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</si>
  <si>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</si>
  <si>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</si>
  <si>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</si>
  <si>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</si>
  <si>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</si>
  <si>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</si>
  <si>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</si>
  <si>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</si>
  <si>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</si>
  <si>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</si>
  <si>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</si>
  <si>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</si>
  <si>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</si>
  <si>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</si>
  <si>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</si>
  <si>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</si>
  <si>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</si>
  <si>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</si>
  <si>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</si>
  <si>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</si>
  <si>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</si>
  <si>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</si>
  <si>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</si>
  <si>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</si>
  <si>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</si>
  <si>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</si>
  <si>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</si>
  <si>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</si>
  <si>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</si>
  <si>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</si>
  <si>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</si>
  <si>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</si>
  <si>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</si>
  <si>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</si>
  <si>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</si>
  <si>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</si>
  <si>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</si>
  <si>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</si>
  <si>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</si>
  <si>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</si>
  <si>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</si>
  <si>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</si>
  <si>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</si>
  <si>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</si>
  <si>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</si>
  <si>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</si>
  <si>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</si>
  <si>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</si>
  <si>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</si>
  <si>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</si>
  <si>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</si>
  <si>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</si>
  <si>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</si>
  <si>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</si>
  <si>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</si>
  <si>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</si>
  <si>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</si>
  <si>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</si>
  <si>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</si>
  <si>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</si>
  <si>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</si>
  <si>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</si>
  <si>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</si>
  <si>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</si>
  <si>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</si>
  <si>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</si>
  <si>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</si>
  <si>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</si>
  <si>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</si>
  <si>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</si>
  <si>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</si>
  <si>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</si>
  <si>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</si>
  <si>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</si>
  <si>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</si>
  <si>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</si>
  <si>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</si>
  <si>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</si>
  <si>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</si>
  <si>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</si>
  <si>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</si>
  <si>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</si>
  <si>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</si>
  <si>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</si>
  <si>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</si>
  <si>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</si>
  <si>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</si>
  <si>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</si>
  <si>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</si>
  <si>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</si>
  <si>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</si>
  <si>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</si>
  <si>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</si>
  <si>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</si>
  <si>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</si>
  <si>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</si>
  <si>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</si>
  <si>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</si>
  <si>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</si>
  <si>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</si>
  <si>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</si>
  <si>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</si>
  <si>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</si>
  <si>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</si>
  <si>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</si>
  <si>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</si>
  <si>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</si>
  <si>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</si>
  <si>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</si>
  <si>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</si>
  <si>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</si>
  <si>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</si>
  <si>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</si>
  <si>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</si>
  <si>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</si>
  <si>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</si>
  <si>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</si>
  <si>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</si>
  <si>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</si>
  <si>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</si>
  <si>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</si>
  <si>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</si>
  <si>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</si>
  <si>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</si>
  <si>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</si>
  <si>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</si>
  <si>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</si>
  <si>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</si>
  <si>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</si>
  <si>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</si>
  <si>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</si>
  <si>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</si>
  <si>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</si>
  <si>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</si>
  <si>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</si>
  <si>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</si>
  <si>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</si>
  <si>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</si>
  <si>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</si>
  <si>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</si>
  <si>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</si>
  <si>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</si>
  <si>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</si>
  <si>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</si>
  <si>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</si>
  <si>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</si>
  <si>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</si>
  <si>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</si>
  <si>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</si>
  <si>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</si>
  <si>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</si>
  <si>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</si>
  <si>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</si>
  <si>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</si>
  <si>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</si>
  <si>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</si>
  <si>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</si>
  <si>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</si>
  <si>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</si>
  <si>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</si>
  <si>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</si>
  <si>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</si>
  <si>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</si>
  <si>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</si>
  <si>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</si>
  <si>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</si>
  <si>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</si>
  <si>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</si>
  <si>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</si>
  <si>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</si>
  <si>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</si>
  <si>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</si>
  <si>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</si>
  <si>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</si>
  <si>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</si>
  <si>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</si>
  <si>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</si>
  <si>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</si>
  <si>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</si>
  <si>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</si>
  <si>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</si>
  <si>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</si>
  <si>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</si>
  <si>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</si>
  <si>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</si>
  <si>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</si>
  <si>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</si>
  <si>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</si>
  <si>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</si>
  <si>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</si>
  <si>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</si>
  <si>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</si>
  <si>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</si>
  <si>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</si>
  <si>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</si>
  <si>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</si>
  <si>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</si>
  <si>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</si>
  <si>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</si>
  <si>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</si>
  <si>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</si>
  <si>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</si>
  <si>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</si>
  <si>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</si>
  <si>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</si>
  <si>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</si>
  <si>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</si>
  <si>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</si>
  <si>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</si>
  <si>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</si>
  <si>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</si>
  <si>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</si>
  <si>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</si>
  <si>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</si>
  <si>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</si>
  <si>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</si>
  <si>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</si>
  <si>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</si>
  <si>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</si>
  <si>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</si>
  <si>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</si>
  <si>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</si>
  <si>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</si>
  <si>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</si>
  <si>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</si>
  <si>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</si>
  <si>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</si>
  <si>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</si>
  <si>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</si>
  <si>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</si>
  <si>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</si>
  <si>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</si>
  <si>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</si>
  <si>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</si>
  <si>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</si>
  <si>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</si>
  <si>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</si>
  <si>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</si>
  <si>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</si>
  <si>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</si>
  <si>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</si>
  <si>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</si>
  <si>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</si>
  <si>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</si>
  <si>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</si>
  <si>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</si>
  <si>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</si>
  <si>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</si>
  <si>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</si>
  <si>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</si>
  <si>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</si>
  <si>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</si>
  <si>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</si>
  <si>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</si>
  <si>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</si>
  <si>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</si>
  <si>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</si>
  <si>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</si>
  <si>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</si>
  <si>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</si>
  <si>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</si>
  <si>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</si>
  <si>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</si>
  <si>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</si>
  <si>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</si>
  <si>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</si>
  <si>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</si>
  <si>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</si>
  <si>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</si>
  <si>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</si>
  <si>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</si>
  <si>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</si>
  <si>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</si>
  <si>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</si>
  <si>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</si>
  <si>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</si>
  <si>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</si>
  <si>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</si>
  <si>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</si>
  <si>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</si>
  <si>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</si>
  <si>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</si>
  <si>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</si>
  <si>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</si>
  <si>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</si>
  <si>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</si>
  <si>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</si>
  <si>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</si>
  <si>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</si>
  <si>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</si>
  <si>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</si>
  <si>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</si>
  <si>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</si>
  <si>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</si>
  <si>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</si>
  <si>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</si>
  <si>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</si>
  <si>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</si>
  <si>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</si>
  <si>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</si>
  <si>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</si>
  <si>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</si>
  <si>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</si>
  <si>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</si>
  <si>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</si>
  <si>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</si>
  <si>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</si>
  <si>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</si>
  <si>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</si>
  <si>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</si>
  <si>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</si>
  <si>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</si>
  <si>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</si>
  <si>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</si>
  <si>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</si>
  <si>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</si>
  <si>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</si>
  <si>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</si>
  <si>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</si>
  <si>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</si>
  <si>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</si>
  <si>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</si>
  <si>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</si>
  <si>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</si>
  <si>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</si>
  <si>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</si>
  <si>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</si>
  <si>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</si>
  <si>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</si>
  <si>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</si>
  <si>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</si>
  <si>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</si>
  <si>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</si>
  <si>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</si>
  <si>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</si>
  <si>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</si>
  <si>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</si>
  <si>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</si>
  <si>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</si>
  <si>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</si>
  <si>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</si>
  <si>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</si>
  <si>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</si>
  <si>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</si>
  <si>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</si>
  <si>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</si>
  <si>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</si>
  <si>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</si>
  <si>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</si>
  <si>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</si>
  <si>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</si>
  <si>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</si>
  <si>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</si>
  <si>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</si>
  <si>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</si>
  <si>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</si>
  <si>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</si>
  <si>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</si>
  <si>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</si>
  <si>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</si>
  <si>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</si>
  <si>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</si>
  <si>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</si>
  <si>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</si>
  <si>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</si>
  <si>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</si>
  <si>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</si>
  <si>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</si>
  <si>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</si>
  <si>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</si>
  <si>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</si>
  <si>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</si>
  <si>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</si>
  <si>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</si>
  <si>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</si>
  <si>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</si>
  <si>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</si>
  <si>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</si>
  <si>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</si>
  <si>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</si>
  <si>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</si>
  <si>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</si>
  <si>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</si>
  <si>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</si>
  <si>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</si>
  <si>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</si>
  <si>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</si>
  <si>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</si>
  <si>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</si>
  <si>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</si>
  <si>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</si>
  <si>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</si>
  <si>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</si>
  <si>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</si>
  <si>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</si>
  <si>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</si>
  <si>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</si>
  <si>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</si>
  <si>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</si>
  <si>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</si>
  <si>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</si>
  <si>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</si>
  <si>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</si>
  <si>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</si>
  <si>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</si>
  <si>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</si>
  <si>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</si>
  <si>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</si>
  <si>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</si>
  <si>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</si>
  <si>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</si>
  <si>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</si>
  <si>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</si>
  <si>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</si>
  <si>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</si>
  <si>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</si>
  <si>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</si>
  <si>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</si>
  <si>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</si>
  <si>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</si>
  <si>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</si>
  <si>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</si>
  <si>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</si>
  <si>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</si>
  <si>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</si>
  <si>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</si>
  <si>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</si>
  <si>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</si>
  <si>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</si>
  <si>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</si>
  <si>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</si>
  <si>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</si>
  <si>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</si>
  <si>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</si>
  <si>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</si>
  <si>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</si>
  <si>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</si>
  <si>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</si>
  <si>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</si>
  <si>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</si>
  <si>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</si>
  <si>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</si>
  <si>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</si>
  <si>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</si>
  <si>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</si>
  <si>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</si>
  <si>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</si>
  <si>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</si>
  <si>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</si>
  <si>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</si>
  <si>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</si>
  <si>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</si>
  <si>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</si>
  <si>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</si>
  <si>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</si>
  <si>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</si>
  <si>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</si>
  <si>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</si>
  <si>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</si>
  <si>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</si>
  <si>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</si>
  <si>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</si>
  <si>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</si>
  <si>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</si>
  <si>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</si>
  <si>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</si>
  <si>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</si>
  <si>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</si>
  <si>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</si>
  <si>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</si>
  <si>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</si>
  <si>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</si>
  <si>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</si>
  <si>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</si>
  <si>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</si>
  <si>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</si>
  <si>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</si>
  <si>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</si>
  <si>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</si>
  <si>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</si>
  <si>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</si>
  <si>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</si>
  <si>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</si>
  <si>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</si>
  <si>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</si>
  <si>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</si>
  <si>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</si>
  <si>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</si>
  <si>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</si>
  <si>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</si>
  <si>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</si>
  <si>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</si>
  <si>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</si>
  <si>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</si>
  <si>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</si>
  <si>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</si>
  <si>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</si>
  <si>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</si>
  <si>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</si>
  <si>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</si>
  <si>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</si>
  <si>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</si>
  <si>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</si>
  <si>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</si>
  <si>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</si>
  <si>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</si>
  <si>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</si>
  <si>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</si>
  <si>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</si>
  <si>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</si>
  <si>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</si>
  <si>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</si>
  <si>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</si>
  <si>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</si>
  <si>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</si>
  <si>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</si>
  <si>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</si>
  <si>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</si>
  <si>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</si>
  <si>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</si>
  <si>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</si>
  <si>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</si>
  <si>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</si>
  <si>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</si>
  <si>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</si>
  <si>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</si>
  <si>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</si>
  <si>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</si>
  <si>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</si>
  <si>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</si>
  <si>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</si>
  <si>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</si>
  <si>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</si>
  <si>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</si>
  <si>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</si>
  <si>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</si>
  <si>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</si>
  <si>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</si>
  <si>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</si>
  <si>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</si>
  <si>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</si>
  <si>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</si>
  <si>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</si>
  <si>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</si>
  <si>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</si>
  <si>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</si>
  <si>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</si>
  <si>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</si>
  <si>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</si>
  <si>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</si>
  <si>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</si>
  <si>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</si>
  <si>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</si>
  <si>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</si>
  <si>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</si>
  <si>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</si>
  <si>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</si>
  <si>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</si>
  <si>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</si>
  <si>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</si>
  <si>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</si>
  <si>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</si>
  <si>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</si>
  <si>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</si>
  <si>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</si>
  <si>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</si>
  <si>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</si>
  <si>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</si>
  <si>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</si>
  <si>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</si>
  <si>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</si>
  <si>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</si>
  <si>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</si>
  <si>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</si>
  <si>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</si>
  <si>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</si>
  <si>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</si>
  <si>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</si>
  <si>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</si>
  <si>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</si>
  <si>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</si>
  <si>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</si>
  <si>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</si>
  <si>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</si>
  <si>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</si>
  <si>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</si>
  <si>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</si>
  <si>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</si>
  <si>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</si>
  <si>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</si>
  <si>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</si>
  <si>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</si>
  <si>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</si>
  <si>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</si>
  <si>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</si>
  <si>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</si>
  <si>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</si>
  <si>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</si>
  <si>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</si>
  <si>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</si>
  <si>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</si>
  <si>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</si>
  <si>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</si>
  <si>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</si>
  <si>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</si>
  <si>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</si>
  <si>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</si>
  <si>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</si>
  <si>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</si>
  <si>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</si>
  <si>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</si>
  <si>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</si>
  <si>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</si>
  <si>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</si>
  <si>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</si>
  <si>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</si>
  <si>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</si>
  <si>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</si>
  <si>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</si>
  <si>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</si>
  <si>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</si>
  <si>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</si>
  <si>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</si>
  <si>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</si>
  <si>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</si>
  <si>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</si>
  <si>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</si>
  <si>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</si>
  <si>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</si>
  <si>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</si>
  <si>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</si>
  <si>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</si>
  <si>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</si>
  <si>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</si>
  <si>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</si>
  <si>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</si>
  <si>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</si>
  <si>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</si>
  <si>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</si>
  <si>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</si>
  <si>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</si>
  <si>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</si>
  <si>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</si>
  <si>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</si>
  <si>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</si>
  <si>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</si>
  <si>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</si>
  <si>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</si>
  <si>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</si>
  <si>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</si>
  <si>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</si>
  <si>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</si>
  <si>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</si>
  <si>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</si>
  <si>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</si>
  <si>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</si>
  <si>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</si>
  <si>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</si>
  <si>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</si>
  <si>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</si>
  <si>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</si>
  <si>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</si>
  <si>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</si>
  <si>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</si>
  <si>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</si>
  <si>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</si>
  <si>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</si>
  <si>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</si>
  <si>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</si>
  <si>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</si>
  <si>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</si>
  <si>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</si>
  <si>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</si>
  <si>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</si>
  <si>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</si>
  <si>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</si>
  <si>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</si>
  <si>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</si>
  <si>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</si>
  <si>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</si>
  <si>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</si>
  <si>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</si>
  <si>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</si>
  <si>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</si>
  <si>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</si>
  <si>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</si>
  <si>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</si>
  <si>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</si>
  <si>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</si>
  <si>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</si>
  <si>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</si>
  <si>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</si>
  <si>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</si>
  <si>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</si>
  <si>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</si>
  <si>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</si>
  <si>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</si>
  <si>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</si>
  <si>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</si>
  <si>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</si>
  <si>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</si>
  <si>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</si>
  <si>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</si>
  <si>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</si>
  <si>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</si>
  <si>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</si>
  <si>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</si>
  <si>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</si>
  <si>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</si>
  <si>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</si>
  <si>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</si>
  <si>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</si>
  <si>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</si>
  <si>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</si>
  <si>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</si>
  <si>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</si>
  <si>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</si>
  <si>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</si>
  <si>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</si>
  <si>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</si>
  <si>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</si>
  <si>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</si>
  <si>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</si>
  <si>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</si>
  <si>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</si>
  <si>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</si>
  <si>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</si>
  <si>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</si>
  <si>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</si>
  <si>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</si>
  <si>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</si>
  <si>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</si>
  <si>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</si>
  <si>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</si>
  <si>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</si>
  <si>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</si>
  <si>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</si>
  <si>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</si>
  <si>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</si>
  <si>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</si>
  <si>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</si>
  <si>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</si>
  <si>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</si>
  <si>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</si>
  <si>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</si>
  <si>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</si>
  <si>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</si>
  <si>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</si>
  <si>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</si>
  <si>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</si>
  <si>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</si>
  <si>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</si>
  <si>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</si>
  <si>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</si>
  <si>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</si>
  <si>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</si>
  <si>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</si>
  <si>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</si>
  <si>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</si>
  <si>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</si>
  <si>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</si>
  <si>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</si>
  <si>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</si>
  <si>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</si>
  <si>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</si>
  <si>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</si>
  <si>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</si>
  <si>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</si>
  <si>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</si>
  <si>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</si>
  <si>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</si>
  <si>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</si>
  <si>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</si>
  <si>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</si>
  <si>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</si>
  <si>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</si>
  <si>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</si>
  <si>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</si>
  <si>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</si>
  <si>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</si>
  <si>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</si>
  <si>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</si>
  <si>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</si>
  <si>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</si>
  <si>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</si>
  <si>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</si>
  <si>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</si>
  <si>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</si>
  <si>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</si>
  <si>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</si>
  <si>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</si>
  <si>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</si>
  <si>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</si>
  <si>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</si>
  <si>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</si>
  <si>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</si>
  <si>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</si>
  <si>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</si>
  <si>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</si>
  <si>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</si>
  <si>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</si>
  <si>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</si>
  <si>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</si>
  <si>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</si>
  <si>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</si>
  <si>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</si>
  <si>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</si>
  <si>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</si>
  <si>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</si>
  <si>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</si>
  <si>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</si>
  <si>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</si>
  <si>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</si>
  <si>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</si>
  <si>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</si>
  <si>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</si>
  <si>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</si>
  <si>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</si>
  <si>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</si>
  <si>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</si>
  <si>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</si>
  <si>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</si>
  <si>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</si>
  <si>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</si>
  <si>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</si>
  <si>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</si>
  <si>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</si>
  <si>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</si>
  <si>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</si>
  <si>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</si>
  <si>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</si>
  <si>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</si>
  <si>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</si>
  <si>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</si>
  <si>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</si>
  <si>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</si>
  <si>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</si>
  <si>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</si>
  <si>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</si>
  <si>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</si>
  <si>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</si>
  <si>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</si>
  <si>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</si>
  <si>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</si>
  <si>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</si>
  <si>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</si>
  <si>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</si>
  <si>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</si>
  <si>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</si>
  <si>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</si>
  <si>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</si>
  <si>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</si>
  <si>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</si>
  <si>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</si>
  <si>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</si>
  <si>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</si>
  <si>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</si>
  <si>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</si>
  <si>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</si>
  <si>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</si>
  <si>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</si>
  <si>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</si>
  <si>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</si>
  <si>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</si>
  <si>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</si>
  <si>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</si>
  <si>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</si>
  <si>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</si>
  <si>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</si>
  <si>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</si>
  <si>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</si>
  <si>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</si>
  <si>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</si>
  <si>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</si>
  <si>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</si>
  <si>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</si>
  <si>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</si>
  <si>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</si>
  <si>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</si>
  <si>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</si>
  <si>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</si>
  <si>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</si>
  <si>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</si>
  <si>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</si>
  <si>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</si>
  <si>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</si>
  <si>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</si>
  <si>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</si>
  <si>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</si>
  <si>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</si>
  <si>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</si>
  <si>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</si>
  <si>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</si>
  <si>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</si>
  <si>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</si>
  <si>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</si>
  <si>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</si>
  <si>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</si>
  <si>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</si>
  <si>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</si>
  <si>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</si>
  <si>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</si>
  <si>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</si>
  <si>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</si>
  <si>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</si>
  <si>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</si>
  <si>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</si>
  <si>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</si>
  <si>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</si>
  <si>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</si>
  <si>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</si>
  <si>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</si>
  <si>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</si>
  <si>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</si>
  <si>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</si>
  <si>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</si>
  <si>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</si>
  <si>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</si>
  <si>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</si>
  <si>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</si>
  <si>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</si>
  <si>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</si>
  <si>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</si>
  <si>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</si>
  <si>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</si>
  <si>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</si>
  <si>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</si>
  <si>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</si>
  <si>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</si>
  <si>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</si>
  <si>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</si>
  <si>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</si>
  <si>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</si>
  <si>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</si>
  <si>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</si>
  <si>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</si>
  <si>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</si>
  <si>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</si>
  <si>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</si>
  <si>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</si>
  <si>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</si>
  <si>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</si>
  <si>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</si>
  <si>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</si>
  <si>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</si>
  <si>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</si>
  <si>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</si>
  <si>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</si>
  <si>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</si>
  <si>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</si>
  <si>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</si>
  <si>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</si>
  <si>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</si>
  <si>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</si>
  <si>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</si>
  <si>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</si>
  <si>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</si>
  <si>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</si>
  <si>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</si>
  <si>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</si>
  <si>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</si>
  <si>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</si>
  <si>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</si>
  <si>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</si>
  <si>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</si>
  <si>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</si>
  <si>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</si>
  <si>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</si>
  <si>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</si>
  <si>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</si>
  <si>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</si>
  <si>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</si>
  <si>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</si>
  <si>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</si>
  <si>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</si>
  <si>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</si>
  <si>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</si>
  <si>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</si>
  <si>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</si>
  <si>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</si>
  <si>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</si>
  <si>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</si>
  <si>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</si>
  <si>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</si>
  <si>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</si>
  <si>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</si>
  <si>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</si>
  <si>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</si>
  <si>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</si>
  <si>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</si>
  <si>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</si>
  <si>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</si>
  <si>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</si>
  <si>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</si>
  <si>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</si>
  <si>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</si>
  <si>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</si>
  <si>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</si>
  <si>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</si>
  <si>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</si>
  <si>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</si>
  <si>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</si>
  <si>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</si>
  <si>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</si>
  <si>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</si>
  <si>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</si>
  <si>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</si>
  <si>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</si>
  <si>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</si>
  <si>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</si>
  <si>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</si>
  <si>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</si>
  <si>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</si>
  <si>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</si>
  <si>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</si>
  <si>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</si>
  <si>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</si>
  <si>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</si>
  <si>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</si>
  <si>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</si>
  <si>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</si>
  <si>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</si>
  <si>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</si>
  <si>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</si>
  <si>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</si>
  <si>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</si>
  <si>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</si>
  <si>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</si>
  <si>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</si>
  <si>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</si>
  <si>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</si>
  <si>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</si>
  <si>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</si>
  <si>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</si>
  <si>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</si>
  <si>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</si>
  <si>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</si>
  <si>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</si>
  <si>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</si>
  <si>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</si>
  <si>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</si>
  <si>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</si>
  <si>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</si>
  <si>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</si>
  <si>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</si>
  <si>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</si>
  <si>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</si>
  <si>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</si>
  <si>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</si>
  <si>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</si>
  <si>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</si>
  <si>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</si>
  <si>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</si>
  <si>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</si>
  <si>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</si>
  <si>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</si>
  <si>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</si>
  <si>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</si>
  <si>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</si>
  <si>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</si>
  <si>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</si>
  <si>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</si>
  <si>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</si>
  <si>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</si>
  <si>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</si>
  <si>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</si>
  <si>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</si>
  <si>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</si>
  <si>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</si>
  <si>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</si>
  <si>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</si>
  <si>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</si>
  <si>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</si>
  <si>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</si>
  <si>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</si>
  <si>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</si>
  <si>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</si>
  <si>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</si>
  <si>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</si>
  <si>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</si>
  <si>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</si>
  <si>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</si>
  <si>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</si>
  <si>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</si>
  <si>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</si>
  <si>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</si>
  <si>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</si>
  <si>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</si>
  <si>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</si>
  <si>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</si>
  <si>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</si>
  <si>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</si>
  <si>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</si>
  <si>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</si>
  <si>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</si>
  <si>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</si>
  <si>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</si>
  <si>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</si>
  <si>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</si>
  <si>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</si>
  <si>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</si>
  <si>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</si>
  <si>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</si>
  <si>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</si>
  <si>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</si>
  <si>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</si>
  <si>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</si>
  <si>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</si>
  <si>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</si>
  <si>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</si>
  <si>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</si>
  <si>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</si>
  <si>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</si>
  <si>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</si>
  <si>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</si>
  <si>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</si>
  <si>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</si>
  <si>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</si>
  <si>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</si>
  <si>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</si>
  <si>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</si>
  <si>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</si>
  <si>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</si>
  <si>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</si>
  <si>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</si>
  <si>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</si>
  <si>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</si>
  <si>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</si>
  <si>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</si>
  <si>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</si>
  <si>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</si>
  <si>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</si>
  <si>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</si>
  <si>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</si>
  <si>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</si>
  <si>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</si>
  <si>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</si>
  <si>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</si>
  <si>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</si>
  <si>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</si>
  <si>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</si>
  <si>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</si>
  <si>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</si>
  <si>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</si>
  <si>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</si>
  <si>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</si>
  <si>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</si>
  <si>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</si>
  <si>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</si>
  <si>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</si>
  <si>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</si>
  <si>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</si>
  <si>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</si>
  <si>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</si>
  <si>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</si>
  <si>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</si>
  <si>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</si>
  <si>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</si>
  <si>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</si>
  <si>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</si>
  <si>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</si>
  <si>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</si>
  <si>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</si>
  <si>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</si>
  <si>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</si>
  <si>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</si>
  <si>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</si>
  <si>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</si>
  <si>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</si>
  <si>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</si>
  <si>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</si>
  <si>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</si>
  <si>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</si>
  <si>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</si>
  <si>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</si>
  <si>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</si>
  <si>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</si>
  <si>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</si>
  <si>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</si>
  <si>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</si>
  <si>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</si>
  <si>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</si>
  <si>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</si>
  <si>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</si>
  <si>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</si>
  <si>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</si>
  <si>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</si>
  <si>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</si>
  <si>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</si>
  <si>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</si>
  <si>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</si>
  <si>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</si>
  <si>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</si>
  <si>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</si>
  <si>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</si>
  <si>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</si>
  <si>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</si>
  <si>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</si>
  <si>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</si>
  <si>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</si>
  <si>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</si>
  <si>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</si>
  <si>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</si>
  <si>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</si>
  <si>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</si>
  <si>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</si>
  <si>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</si>
  <si>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</si>
  <si>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</si>
  <si>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</si>
  <si>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</si>
  <si>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</si>
  <si>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</si>
  <si>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</si>
  <si>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</si>
  <si>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</si>
  <si>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</si>
  <si>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</si>
  <si>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</si>
  <si>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</si>
  <si>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</si>
  <si>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</si>
  <si>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</si>
  <si>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</si>
  <si>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</si>
  <si>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</si>
  <si>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</si>
  <si>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</si>
  <si>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</si>
  <si>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</si>
  <si>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</si>
  <si>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</si>
  <si>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</si>
  <si>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</si>
  <si>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</si>
  <si>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</si>
  <si>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</si>
  <si>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</si>
  <si>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</si>
  <si>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</si>
  <si>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</si>
  <si>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</si>
  <si>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</si>
  <si>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</si>
  <si>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</si>
  <si>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</si>
  <si>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</si>
  <si>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</si>
  <si>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</si>
  <si>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</si>
  <si>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</si>
  <si>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</si>
  <si>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</si>
  <si>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</si>
  <si>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</si>
  <si>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</si>
  <si>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</si>
  <si>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</si>
  <si>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</si>
  <si>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</si>
  <si>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</si>
  <si>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</si>
  <si>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</si>
  <si>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</si>
  <si>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</si>
  <si>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</si>
  <si>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</si>
  <si>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</si>
  <si>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</si>
  <si>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</si>
  <si>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</si>
  <si>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</si>
  <si>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</si>
  <si>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</si>
  <si>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</si>
  <si>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</si>
  <si>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</si>
  <si>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</si>
  <si>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</si>
  <si>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</si>
  <si>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</si>
  <si>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</si>
  <si>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</si>
  <si>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</si>
  <si>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</si>
  <si>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</si>
  <si>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</si>
  <si>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</si>
  <si>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</si>
  <si>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</si>
  <si>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</si>
  <si>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</si>
  <si>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</si>
  <si>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</si>
  <si>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</si>
  <si>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</si>
  <si>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</si>
  <si>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</si>
  <si>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</si>
  <si>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</si>
  <si>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</si>
  <si>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</si>
  <si>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</si>
  <si>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</si>
  <si>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</si>
  <si>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</si>
  <si>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</si>
  <si>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</si>
  <si>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</si>
  <si>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</si>
  <si>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</si>
  <si>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</si>
  <si>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</si>
  <si>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</si>
  <si>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</si>
  <si>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</si>
  <si>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</si>
  <si>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</si>
  <si>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</si>
  <si>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</si>
  <si>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</si>
  <si>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</si>
  <si>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</si>
  <si>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</si>
  <si>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</si>
  <si>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</si>
  <si>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</si>
  <si>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</si>
  <si>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</si>
  <si>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</si>
  <si>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</si>
  <si>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</si>
  <si>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</si>
  <si>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</si>
  <si>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</si>
  <si>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</si>
  <si>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</si>
  <si>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</si>
  <si>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</si>
  <si>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</si>
  <si>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</si>
  <si>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</si>
  <si>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</si>
  <si>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</si>
  <si>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</si>
  <si>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</si>
  <si>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</si>
  <si>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</si>
  <si>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</si>
  <si>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</si>
  <si>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</si>
  <si>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</si>
  <si>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</si>
  <si>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</si>
  <si>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</si>
  <si>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</si>
  <si>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</si>
  <si>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</si>
  <si>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</si>
  <si>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</si>
  <si>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</si>
  <si>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</si>
  <si>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</si>
  <si>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</si>
  <si>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</si>
  <si>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</si>
  <si>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</si>
  <si>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</si>
  <si>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</si>
  <si>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</si>
  <si>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</si>
  <si>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</si>
  <si>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</si>
  <si>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</si>
  <si>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</si>
  <si>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</si>
  <si>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</si>
  <si>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</si>
  <si>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</si>
  <si>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</si>
  <si>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</si>
  <si>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</si>
  <si>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</si>
  <si>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</si>
  <si>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</si>
  <si>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</si>
  <si>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</si>
  <si>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</si>
  <si>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</si>
  <si>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</si>
  <si>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</si>
  <si>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</si>
  <si>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</si>
  <si>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</si>
  <si>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</si>
  <si>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</si>
  <si>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</si>
  <si>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</si>
  <si>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</si>
  <si>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</si>
  <si>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</si>
  <si>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</si>
  <si>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</si>
  <si>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</si>
  <si>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</si>
  <si>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</si>
  <si>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</si>
  <si>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</si>
  <si>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</si>
  <si>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</si>
  <si>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</si>
  <si>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</si>
  <si>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</si>
  <si>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</si>
  <si>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</si>
  <si>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</si>
  <si>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</si>
  <si>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</si>
  <si>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</si>
  <si>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</si>
  <si>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</si>
  <si>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</si>
  <si>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</si>
  <si>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</si>
  <si>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</si>
  <si>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</si>
  <si>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</si>
  <si>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</si>
  <si>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</si>
  <si>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</si>
  <si>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</si>
  <si>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</si>
  <si>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</si>
  <si>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</si>
  <si>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</si>
  <si>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</si>
  <si>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</si>
  <si>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</si>
  <si>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</si>
  <si>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</si>
  <si>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</si>
  <si>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</si>
  <si>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</si>
  <si>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</si>
  <si>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</si>
  <si>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</si>
  <si>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</si>
  <si>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</si>
  <si>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</si>
  <si>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</si>
  <si>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</si>
  <si>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</si>
  <si>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</si>
  <si>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</si>
  <si>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</si>
  <si>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</si>
  <si>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</si>
  <si>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</si>
  <si>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</si>
  <si>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</si>
  <si>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</si>
  <si>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</si>
  <si>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</si>
  <si>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</si>
  <si>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</si>
  <si>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</si>
  <si>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</si>
  <si>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</si>
  <si>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</si>
  <si>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</si>
  <si>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</si>
  <si>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</si>
  <si>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</si>
  <si>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</si>
  <si>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</si>
  <si>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</si>
  <si>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</si>
  <si>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</si>
  <si>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</si>
  <si>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</si>
  <si>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</si>
  <si>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</si>
  <si>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</si>
  <si>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</si>
  <si>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</si>
  <si>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</si>
  <si>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</si>
  <si>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</si>
  <si>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</si>
  <si>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</si>
  <si>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</si>
  <si>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</si>
  <si>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</si>
  <si>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</si>
  <si>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</si>
  <si>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</si>
  <si>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</si>
  <si>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</si>
  <si>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</si>
  <si>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</si>
  <si>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</si>
  <si>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</si>
  <si>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</si>
  <si>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</si>
  <si>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</si>
  <si>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</si>
  <si>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</si>
  <si>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</si>
  <si>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</si>
  <si>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</si>
  <si>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</si>
  <si>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</si>
  <si>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</si>
  <si>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</si>
  <si>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</si>
  <si>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</si>
  <si>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</si>
  <si>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</si>
  <si>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</si>
  <si>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</si>
  <si>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</si>
  <si>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</si>
  <si>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</si>
  <si>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</si>
  <si>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</si>
  <si>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</si>
  <si>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</si>
  <si>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</si>
  <si>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</si>
  <si>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</si>
  <si>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</si>
  <si>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</si>
  <si>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</si>
  <si>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</si>
  <si>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</si>
  <si>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</si>
  <si>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</si>
  <si>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</si>
  <si>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</si>
  <si>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</si>
  <si>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</si>
  <si>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</si>
  <si>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</si>
  <si>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</si>
  <si>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</si>
  <si>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</si>
  <si>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</si>
  <si>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</si>
  <si>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</si>
  <si>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</si>
  <si>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</si>
  <si>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</si>
  <si>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</si>
  <si>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</si>
  <si>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</si>
  <si>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</si>
  <si>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</si>
  <si>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</si>
  <si>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</si>
  <si>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</si>
  <si>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</si>
  <si>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</si>
  <si>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</si>
  <si>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</si>
  <si>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</si>
  <si>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</si>
  <si>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</si>
  <si>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</si>
  <si>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</si>
  <si>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</si>
  <si>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</si>
  <si>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</si>
  <si>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</si>
  <si>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</si>
  <si>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</si>
  <si>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</si>
  <si>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</si>
  <si>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</si>
  <si>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</si>
  <si>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</si>
  <si>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</si>
  <si>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</si>
  <si>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</si>
  <si>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</si>
  <si>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</si>
  <si>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</si>
  <si>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</si>
  <si>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</si>
  <si>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</si>
  <si>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</si>
  <si>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</si>
  <si>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</si>
  <si>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</si>
  <si>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</si>
  <si>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</si>
  <si>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</si>
  <si>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</si>
  <si>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</si>
  <si>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</si>
  <si>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</si>
  <si>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</si>
  <si>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</si>
  <si>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</si>
  <si>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</si>
  <si>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</si>
  <si>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</si>
  <si>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</si>
  <si>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</si>
  <si>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</si>
  <si>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</si>
  <si>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</si>
  <si>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</si>
  <si>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</si>
  <si>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</si>
  <si>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</si>
  <si>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</si>
  <si>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</si>
  <si>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</si>
  <si>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</si>
  <si>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</si>
  <si>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</si>
  <si>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</si>
  <si>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</si>
  <si>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</si>
  <si>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</si>
  <si>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</si>
  <si>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</si>
  <si>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</si>
  <si>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</si>
  <si>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</si>
  <si>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</si>
  <si>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</si>
  <si>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</si>
  <si>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</si>
  <si>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</si>
  <si>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</si>
  <si>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</si>
  <si>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</si>
  <si>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</si>
  <si>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</si>
  <si>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</si>
  <si>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</si>
  <si>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</si>
  <si>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</si>
  <si>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</si>
  <si>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</si>
  <si>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</si>
  <si>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</si>
  <si>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</si>
  <si>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</si>
  <si>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</si>
  <si>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</si>
  <si>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</si>
  <si>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</si>
  <si>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</si>
  <si>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</si>
  <si>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</si>
  <si>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</si>
  <si>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</si>
  <si>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</si>
  <si>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</si>
  <si>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</si>
  <si>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</si>
  <si>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</si>
  <si>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</si>
  <si>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</si>
  <si>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</si>
  <si>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</si>
  <si>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</si>
  <si>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</si>
  <si>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</si>
  <si>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</si>
  <si>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</si>
  <si>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</si>
  <si>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</si>
  <si>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</si>
  <si>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</si>
  <si>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</si>
  <si>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</si>
  <si>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</si>
  <si>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</si>
  <si>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</si>
  <si>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</si>
  <si>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</si>
  <si>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</si>
  <si>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</si>
  <si>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</si>
  <si>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</si>
  <si>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</si>
  <si>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</si>
  <si>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</si>
  <si>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</si>
  <si>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</si>
  <si>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</si>
  <si>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</si>
  <si>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</si>
  <si>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</si>
  <si>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</si>
  <si>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</si>
  <si>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</si>
  <si>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</si>
  <si>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</si>
  <si>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</si>
  <si>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</si>
  <si>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</si>
  <si>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</si>
  <si>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</si>
  <si>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</si>
  <si>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</si>
  <si>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</si>
  <si>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</si>
  <si>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</si>
  <si>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</si>
  <si>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</si>
  <si>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</si>
  <si>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</si>
  <si>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</si>
  <si>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</si>
  <si>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</si>
  <si>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</si>
  <si>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</si>
  <si>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</si>
  <si>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</si>
  <si>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</si>
  <si>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</si>
  <si>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</si>
  <si>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</si>
  <si>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</si>
  <si>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</si>
  <si>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</si>
  <si>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</si>
  <si>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</si>
  <si>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</si>
  <si>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</si>
  <si>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</si>
  <si>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</si>
  <si>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</si>
  <si>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</si>
  <si>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</si>
  <si>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</si>
  <si>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</si>
  <si>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</si>
  <si>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</si>
  <si>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</si>
  <si>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</si>
  <si>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</si>
  <si>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</si>
  <si>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</si>
  <si>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</si>
  <si>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</si>
  <si>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</si>
  <si>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</si>
  <si>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</si>
  <si>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</si>
  <si>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</si>
  <si>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</si>
  <si>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</si>
  <si>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</si>
  <si>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</si>
  <si>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</si>
  <si>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</si>
  <si>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</si>
  <si>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</si>
  <si>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</si>
  <si>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</si>
  <si>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</si>
  <si>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</si>
  <si>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</si>
  <si>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</si>
  <si>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</si>
  <si>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</si>
  <si>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</si>
  <si>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</si>
  <si>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</si>
  <si>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</si>
  <si>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</si>
  <si>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</si>
  <si>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</si>
  <si>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</si>
  <si>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</si>
  <si>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</si>
  <si>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</si>
  <si>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</si>
  <si>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</si>
  <si>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</si>
  <si>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</si>
  <si>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</si>
  <si>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</si>
  <si>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</si>
  <si>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</si>
  <si>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</si>
  <si>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</si>
  <si>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</si>
  <si>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</si>
  <si>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</si>
  <si>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</si>
  <si>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</si>
  <si>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</si>
  <si>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</si>
  <si>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</si>
  <si>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</si>
  <si>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</si>
  <si>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</si>
  <si>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</si>
  <si>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</si>
  <si>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</si>
  <si>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</si>
  <si>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</si>
  <si>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</si>
  <si>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</si>
  <si>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</si>
  <si>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</si>
  <si>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</si>
  <si>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</si>
  <si>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</si>
  <si>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</si>
  <si>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</si>
  <si>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</si>
  <si>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</si>
  <si>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</si>
  <si>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</si>
  <si>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</si>
  <si>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</si>
  <si>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</si>
  <si>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</si>
  <si>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</si>
  <si>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</si>
  <si>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</si>
  <si>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</si>
  <si>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</si>
  <si>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</si>
  <si>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</si>
  <si>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</si>
  <si>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</si>
  <si>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</si>
  <si>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</si>
  <si>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</si>
  <si>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</si>
  <si>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</si>
  <si>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</si>
  <si>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</si>
  <si>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</si>
  <si>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</si>
  <si>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</si>
  <si>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</si>
  <si>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</si>
  <si>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</si>
  <si>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</si>
  <si>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</si>
  <si>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</si>
  <si>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</si>
  <si>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</si>
  <si>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</si>
  <si>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</si>
  <si>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</si>
  <si>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</si>
  <si>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</si>
  <si>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</si>
  <si>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</si>
  <si>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</si>
  <si>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</si>
  <si>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</si>
  <si>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</si>
  <si>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</si>
  <si>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</si>
  <si>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</si>
  <si>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</si>
  <si>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</si>
  <si>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</si>
  <si>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</si>
  <si>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</si>
  <si>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</si>
  <si>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</si>
  <si>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</si>
  <si>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</si>
  <si>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</si>
  <si>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</si>
  <si>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</si>
  <si>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</si>
  <si>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</si>
  <si>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</si>
  <si>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</si>
  <si>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</si>
  <si>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</si>
  <si>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</si>
  <si>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</si>
  <si>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</si>
  <si>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</si>
  <si>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</si>
  <si>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</si>
  <si>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</si>
  <si>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</si>
  <si>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</si>
  <si>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</si>
  <si>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</si>
  <si>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</si>
  <si>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</si>
  <si>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</si>
  <si>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</si>
  <si>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</si>
  <si>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</si>
  <si>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</si>
  <si>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</si>
  <si>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</si>
  <si>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</si>
  <si>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</si>
  <si>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</si>
  <si>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</si>
  <si>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</si>
  <si>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</si>
  <si>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</si>
  <si>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</si>
  <si>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</si>
  <si>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</si>
  <si>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</si>
  <si>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</si>
  <si>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</si>
  <si>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</si>
  <si>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</si>
  <si>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</si>
  <si>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</si>
  <si>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</si>
  <si>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</si>
  <si>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</si>
  <si>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</si>
  <si>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</si>
  <si>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</si>
  <si>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</si>
  <si>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</si>
  <si>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</si>
  <si>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</si>
  <si>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</si>
  <si>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</si>
  <si>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</si>
  <si>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</si>
  <si>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</si>
  <si>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</si>
  <si>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</si>
  <si>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</si>
  <si>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</si>
  <si>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</si>
  <si>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</si>
  <si>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</si>
  <si>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</si>
  <si>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</si>
  <si>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</si>
  <si>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</si>
  <si>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</si>
  <si>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</si>
  <si>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</si>
  <si>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</si>
  <si>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</si>
  <si>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</si>
  <si>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</si>
  <si>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</si>
  <si>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</si>
  <si>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</si>
  <si>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</si>
  <si>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</si>
  <si>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</si>
  <si>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</si>
  <si>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</si>
  <si>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</si>
  <si>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</si>
  <si>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</si>
  <si>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</si>
  <si>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</si>
  <si>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</si>
  <si>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</si>
  <si>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</si>
  <si>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</si>
  <si>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</si>
  <si>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</si>
  <si>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</si>
  <si>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</si>
  <si>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</si>
  <si>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</si>
  <si>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</si>
  <si>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</si>
  <si>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</si>
  <si>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</si>
  <si>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</si>
  <si>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</si>
  <si>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</si>
  <si>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</si>
  <si>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</si>
  <si>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</si>
  <si>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</si>
  <si>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</si>
  <si>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</si>
  <si>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</si>
  <si>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</si>
  <si>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</si>
  <si>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</si>
  <si>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</si>
  <si>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</si>
  <si>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</si>
  <si>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</si>
  <si>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</si>
  <si>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</si>
  <si>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</si>
  <si>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</si>
  <si>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</si>
  <si>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</si>
  <si>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</si>
  <si>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</si>
  <si>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</si>
  <si>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</si>
  <si>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</si>
  <si>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</si>
  <si>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</si>
  <si>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</si>
  <si>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</si>
  <si>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</si>
  <si>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</si>
  <si>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</si>
  <si>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</si>
  <si>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</si>
  <si>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</si>
  <si>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</si>
  <si>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</si>
  <si>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</si>
  <si>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</si>
  <si>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</si>
  <si>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</si>
  <si>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</si>
  <si>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</si>
  <si>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</si>
  <si>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</si>
  <si>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</si>
  <si>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</si>
  <si>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</si>
  <si>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</si>
  <si>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</si>
  <si>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</si>
  <si>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</si>
  <si>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</si>
  <si>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</si>
  <si>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</si>
  <si>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</si>
  <si>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</si>
  <si>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</si>
  <si>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</si>
  <si>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</si>
  <si>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</si>
  <si>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</si>
  <si>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</si>
  <si>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</si>
  <si>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</si>
  <si>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</si>
  <si>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</si>
  <si>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</si>
  <si>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</si>
  <si>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</si>
  <si>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</si>
  <si>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</si>
  <si>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</si>
  <si>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</si>
  <si>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</si>
  <si>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</si>
  <si>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</si>
  <si>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</si>
  <si>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</si>
  <si>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</si>
  <si>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</si>
  <si>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</si>
  <si>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</si>
  <si>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</si>
  <si>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</si>
  <si>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</si>
  <si>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</si>
  <si>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</si>
  <si>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</si>
  <si>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</si>
  <si>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</si>
  <si>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</si>
  <si>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</si>
  <si>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</si>
  <si>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</si>
  <si>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</si>
  <si>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</si>
  <si>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</si>
  <si>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</si>
  <si>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</si>
  <si>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</si>
  <si>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</si>
  <si>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</si>
  <si>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</si>
  <si>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</si>
  <si>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</si>
  <si>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</si>
  <si>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</si>
  <si>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</si>
  <si>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</si>
  <si>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</si>
  <si>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</si>
  <si>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</si>
  <si>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</si>
  <si>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</si>
  <si>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</si>
  <si>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</si>
  <si>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</si>
  <si>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</si>
  <si>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</si>
  <si>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</si>
  <si>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</si>
  <si>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</si>
  <si>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</si>
  <si>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</si>
  <si>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</si>
  <si>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</si>
  <si>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</si>
  <si>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</si>
  <si>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</si>
  <si>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</si>
  <si>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</si>
  <si>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</si>
  <si>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</si>
  <si>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</si>
  <si>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</si>
  <si>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</si>
  <si>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</si>
  <si>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</si>
  <si>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</si>
  <si>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</si>
  <si>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</si>
  <si>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</si>
  <si>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</si>
  <si>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</si>
  <si>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</si>
  <si>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</si>
  <si>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</si>
  <si>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</si>
  <si>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</si>
  <si>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</si>
  <si>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</si>
  <si>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</si>
  <si>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</si>
  <si>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</si>
  <si>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</si>
  <si>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</si>
  <si>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</si>
  <si>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</si>
  <si>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</si>
  <si>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</si>
  <si>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</si>
  <si>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</si>
  <si>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</si>
  <si>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</si>
  <si>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</si>
  <si>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</si>
  <si>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</si>
  <si>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</si>
  <si>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</si>
  <si>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</si>
  <si>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</si>
  <si>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</si>
  <si>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</si>
  <si>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</si>
  <si>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</si>
  <si>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</si>
  <si>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</si>
  <si>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</si>
  <si>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</si>
  <si>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</si>
  <si>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</si>
  <si>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</si>
  <si>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</si>
  <si>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</si>
  <si>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</si>
  <si>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</si>
  <si>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</si>
  <si>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</si>
  <si>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</si>
  <si>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</si>
  <si>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</si>
  <si>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</si>
  <si>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</si>
  <si>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</si>
  <si>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</si>
  <si>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</si>
  <si>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</si>
  <si>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</si>
  <si>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</si>
  <si>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</si>
  <si>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</si>
  <si>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</si>
  <si>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</si>
  <si>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</si>
  <si>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</si>
  <si>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</si>
  <si>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</si>
  <si>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</si>
  <si>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</si>
  <si>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</si>
  <si>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</si>
  <si>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</si>
  <si>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</si>
  <si>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</si>
  <si>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</si>
  <si>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</si>
  <si>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</si>
  <si>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</si>
  <si>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</si>
  <si>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</si>
  <si>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</si>
  <si>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</si>
  <si>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</si>
  <si>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</si>
  <si>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</si>
  <si>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</si>
  <si>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</si>
  <si>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</si>
  <si>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</si>
  <si>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</si>
  <si>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</si>
  <si>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</si>
  <si>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</si>
  <si>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</si>
  <si>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</si>
  <si>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</si>
  <si>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</si>
  <si>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</si>
  <si>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</si>
  <si>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</si>
  <si>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</si>
  <si>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</si>
  <si>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</si>
  <si>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</si>
  <si>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</si>
  <si>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</si>
  <si>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</si>
  <si>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</si>
  <si>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</si>
  <si>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</si>
  <si>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</si>
  <si>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</si>
  <si>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</si>
  <si>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</si>
  <si>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</si>
  <si>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</si>
  <si>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</si>
  <si>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</si>
  <si>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</si>
  <si>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</si>
  <si>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</si>
  <si>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</si>
  <si>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</si>
  <si>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</si>
  <si>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</si>
  <si>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</si>
  <si>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</si>
  <si>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</si>
  <si>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</si>
  <si>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</si>
  <si>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</si>
  <si>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</si>
  <si>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</si>
  <si>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</si>
  <si>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</si>
  <si>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</si>
  <si>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</si>
  <si>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</si>
  <si>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</si>
  <si>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</si>
  <si>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</si>
  <si>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</si>
  <si>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</si>
  <si>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</si>
  <si>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</si>
  <si>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</si>
  <si>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</si>
  <si>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</si>
  <si>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</si>
  <si>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</si>
  <si>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</si>
  <si>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</si>
  <si>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</si>
  <si>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</si>
  <si>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</si>
  <si>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</si>
  <si>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</si>
  <si>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</si>
  <si>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</si>
  <si>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</si>
  <si>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</si>
  <si>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</si>
  <si>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</si>
  <si>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</si>
  <si>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</si>
  <si>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</si>
  <si>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</si>
  <si>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</si>
  <si>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</si>
  <si>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</si>
  <si>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</si>
  <si>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</si>
  <si>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</si>
  <si>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</si>
  <si>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</si>
  <si>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</si>
  <si>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</si>
  <si>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</si>
  <si>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</si>
  <si>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</si>
  <si>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</si>
  <si>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</si>
  <si>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</si>
  <si>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</si>
  <si>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</si>
  <si>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</si>
  <si>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</si>
  <si>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</si>
  <si>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</si>
  <si>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</si>
  <si>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</si>
  <si>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</si>
  <si>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</si>
  <si>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</si>
  <si>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</si>
  <si>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</si>
  <si>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</si>
  <si>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</si>
  <si>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</si>
  <si>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</si>
  <si>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</si>
  <si>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</si>
  <si>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</si>
  <si>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</si>
  <si>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</si>
  <si>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</si>
  <si>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</si>
  <si>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</si>
  <si>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</si>
  <si>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</si>
  <si>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</si>
  <si>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</si>
  <si>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</si>
  <si>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</si>
  <si>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</si>
  <si>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</si>
  <si>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</si>
  <si>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</si>
  <si>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</si>
  <si>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</si>
  <si>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</si>
  <si>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</si>
  <si>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</si>
  <si>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</si>
  <si>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</si>
  <si>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</si>
  <si>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</si>
  <si>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</si>
  <si>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</si>
  <si>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</si>
  <si>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</si>
  <si>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</si>
  <si>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</si>
  <si>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</si>
  <si>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</si>
  <si>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</si>
  <si>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</si>
  <si>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</si>
  <si>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</si>
  <si>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</si>
  <si>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</si>
  <si>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</si>
  <si>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</si>
  <si>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</si>
  <si>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</si>
  <si>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</si>
  <si>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</si>
  <si>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</si>
  <si>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</si>
  <si>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</si>
  <si>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</si>
  <si>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</si>
  <si>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</si>
  <si>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</si>
  <si>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</si>
  <si>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</si>
  <si>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</si>
  <si>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</si>
  <si>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</si>
  <si>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</si>
  <si>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</si>
  <si>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</si>
  <si>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</si>
  <si>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</si>
  <si>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</si>
  <si>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</si>
  <si>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</si>
  <si>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</si>
  <si>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</si>
  <si>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</si>
  <si>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</si>
  <si>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</si>
  <si>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</si>
  <si>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</si>
  <si>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</si>
  <si>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</si>
  <si>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</si>
  <si>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</si>
  <si>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</si>
  <si>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</si>
  <si>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</si>
  <si>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</si>
  <si>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</si>
  <si>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</si>
  <si>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</si>
  <si>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</si>
  <si>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</si>
  <si>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</si>
  <si>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</si>
  <si>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</si>
  <si>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</si>
  <si>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</si>
  <si>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</si>
  <si>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</si>
  <si>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</si>
  <si>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</si>
  <si>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</si>
  <si>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</si>
  <si>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</si>
  <si>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</si>
  <si>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</si>
  <si>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</si>
  <si>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</si>
  <si>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</si>
  <si>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</si>
  <si>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</si>
  <si>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</si>
  <si>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</si>
  <si>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</si>
  <si>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</si>
  <si>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</si>
  <si>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</si>
  <si>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</si>
  <si>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</si>
  <si>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</si>
  <si>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</si>
  <si>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</si>
  <si>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</si>
  <si>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</si>
  <si>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</si>
  <si>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</si>
  <si>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</si>
  <si>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</si>
  <si>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</si>
  <si>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</si>
  <si>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</si>
  <si>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</si>
  <si>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</si>
  <si>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</si>
  <si>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</si>
  <si>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</si>
  <si>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</si>
  <si>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</si>
  <si>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</si>
  <si>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</si>
  <si>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</si>
  <si>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</si>
  <si>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</si>
  <si>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</si>
  <si>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</si>
  <si>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</si>
  <si>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</si>
  <si>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</si>
  <si>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</si>
  <si>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</si>
  <si>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</si>
  <si>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</si>
  <si>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</si>
  <si>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</si>
  <si>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</si>
  <si>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</si>
  <si>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</si>
  <si>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</si>
  <si>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</si>
  <si>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</si>
  <si>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</si>
  <si>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</si>
  <si>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</si>
  <si>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</si>
  <si>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</si>
  <si>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</si>
  <si>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</si>
  <si>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</si>
  <si>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</si>
  <si>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</si>
  <si>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</si>
  <si>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</si>
  <si>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</si>
  <si>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</si>
  <si>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</si>
  <si>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</si>
  <si>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</si>
  <si>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</si>
  <si>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</si>
  <si>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</si>
  <si>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</si>
  <si>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</si>
  <si>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</si>
  <si>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</si>
  <si>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</si>
  <si>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</si>
  <si>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</si>
  <si>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</si>
  <si>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</si>
  <si>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</si>
  <si>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</si>
  <si>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</si>
  <si>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</si>
  <si>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</si>
  <si>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</si>
  <si>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</si>
  <si>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</si>
  <si>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</si>
  <si>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</si>
  <si>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</si>
  <si>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</si>
  <si>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</si>
  <si>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</si>
  <si>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</si>
  <si>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</si>
  <si>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</si>
  <si>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</si>
  <si>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</si>
  <si>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</si>
  <si>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</si>
  <si>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</si>
  <si>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</si>
  <si>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</si>
  <si>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</si>
  <si>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</si>
  <si>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</si>
  <si>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</si>
  <si>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</si>
  <si>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</si>
  <si>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</si>
  <si>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</si>
  <si>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</si>
  <si>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</si>
  <si>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</si>
  <si>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</si>
  <si>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</si>
  <si>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</si>
  <si>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</si>
  <si>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</si>
  <si>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</si>
  <si>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</si>
  <si>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</si>
  <si>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</si>
  <si>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</si>
  <si>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</si>
  <si>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</si>
  <si>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</si>
  <si>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</si>
  <si>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</si>
  <si>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</si>
  <si>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</si>
  <si>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</si>
  <si>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</si>
  <si>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</si>
  <si>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</si>
  <si>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</si>
  <si>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</si>
  <si>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</si>
  <si>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</si>
  <si>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</si>
  <si>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</si>
  <si>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</si>
  <si>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</si>
  <si>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</si>
  <si>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</si>
  <si>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</si>
  <si>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</si>
  <si>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</si>
  <si>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</si>
  <si>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</si>
  <si>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</si>
  <si>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</si>
  <si>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</si>
  <si>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</si>
  <si>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</si>
  <si>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</si>
  <si>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</si>
  <si>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</si>
  <si>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</si>
  <si>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</si>
  <si>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</si>
  <si>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</si>
  <si>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</si>
  <si>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</si>
  <si>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</si>
  <si>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</si>
  <si>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</si>
  <si>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</si>
  <si>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</si>
  <si>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</si>
  <si>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</si>
  <si>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</si>
  <si>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</si>
  <si>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</si>
  <si>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</si>
  <si>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</si>
  <si>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</si>
  <si>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</si>
  <si>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</si>
  <si>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</si>
  <si>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</si>
  <si>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</si>
  <si>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</si>
  <si>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</si>
  <si>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</si>
  <si>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</si>
  <si>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</si>
  <si>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</si>
  <si>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</si>
  <si>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</si>
  <si>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</si>
  <si>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</si>
  <si>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</si>
  <si>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</si>
  <si>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</si>
  <si>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</si>
  <si>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</si>
  <si>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</si>
  <si>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</si>
  <si>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</si>
  <si>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</si>
  <si>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</si>
  <si>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</si>
  <si>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</si>
  <si>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</si>
  <si>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</si>
  <si>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</si>
  <si>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</si>
  <si>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</si>
  <si>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</si>
  <si>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</si>
  <si>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</si>
  <si>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</si>
  <si>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</si>
  <si>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</si>
  <si>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</si>
  <si>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</si>
  <si>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</si>
  <si>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</si>
  <si>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</si>
  <si>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</si>
  <si>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</si>
  <si>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</si>
  <si>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</si>
  <si>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</si>
  <si>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</si>
  <si>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</si>
  <si>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</si>
  <si>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</si>
  <si>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</si>
  <si>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</si>
  <si>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</si>
  <si>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</si>
  <si>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</si>
  <si>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</si>
  <si>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</si>
  <si>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</si>
  <si>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</si>
  <si>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</si>
  <si>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</si>
  <si>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</si>
  <si>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</si>
  <si>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</si>
  <si>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</si>
  <si>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</si>
  <si>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</si>
  <si>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</si>
  <si>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</si>
  <si>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</si>
  <si>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</si>
  <si>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</si>
  <si>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</si>
  <si>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</si>
  <si>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</si>
  <si>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</si>
  <si>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</si>
  <si>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</si>
  <si>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</si>
  <si>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</si>
  <si>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</si>
  <si>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</si>
  <si>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</si>
  <si>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</si>
  <si>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</si>
  <si>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</si>
  <si>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</si>
  <si>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</si>
  <si>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</si>
  <si>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</si>
  <si>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</si>
  <si>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</si>
  <si>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</si>
  <si>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</si>
  <si>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</si>
  <si>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</si>
  <si>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</si>
  <si>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</si>
  <si>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</si>
  <si>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</si>
  <si>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</si>
  <si>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</si>
  <si>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</si>
  <si>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</si>
  <si>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</si>
  <si>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</si>
  <si>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</si>
  <si>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</si>
  <si>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</si>
  <si>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</si>
  <si>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</si>
  <si>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</si>
  <si>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</si>
  <si>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</si>
  <si>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</si>
  <si>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</si>
  <si>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</si>
  <si>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</si>
  <si>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</si>
  <si>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</si>
  <si>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</si>
  <si>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</si>
  <si>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</si>
  <si>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</si>
  <si>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</si>
  <si>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</si>
  <si>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</si>
  <si>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</si>
  <si>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</si>
  <si>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</si>
  <si>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</si>
  <si>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</si>
  <si>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</si>
  <si>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</si>
  <si>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</si>
  <si>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</si>
  <si>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</si>
  <si>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</si>
  <si>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</si>
  <si>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</si>
  <si>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</si>
  <si>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</si>
  <si>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</si>
  <si>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</si>
  <si>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</si>
  <si>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</si>
  <si>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</si>
  <si>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</si>
  <si>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</si>
  <si>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</si>
  <si>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</si>
  <si>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</si>
  <si>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</si>
  <si>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</si>
  <si>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</si>
  <si>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</si>
  <si>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</si>
  <si>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</si>
  <si>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</si>
  <si>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</si>
  <si>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</si>
  <si>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</si>
  <si>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</si>
  <si>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</si>
  <si>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</si>
  <si>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</si>
  <si>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</si>
  <si>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</si>
  <si>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</si>
  <si>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</si>
  <si>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</si>
  <si>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</si>
  <si>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</si>
  <si>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</si>
  <si>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</si>
  <si>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</si>
  <si>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</si>
  <si>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</si>
  <si>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</si>
  <si>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</si>
  <si>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</si>
  <si>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</si>
  <si>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</si>
  <si>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</si>
  <si>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</si>
  <si>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</si>
  <si>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</si>
  <si>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</si>
  <si>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</si>
  <si>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</si>
  <si>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</si>
  <si>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</si>
  <si>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</si>
  <si>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</si>
  <si>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</si>
  <si>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</si>
  <si>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</si>
  <si>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</si>
  <si>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</si>
  <si>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</si>
  <si>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</si>
  <si>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</si>
  <si>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</si>
  <si>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</si>
  <si>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</si>
  <si>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</si>
  <si>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</si>
  <si>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</si>
  <si>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</si>
  <si>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</si>
  <si>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</si>
  <si>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</si>
  <si>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</si>
  <si>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</si>
  <si>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</si>
  <si>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</si>
  <si>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</si>
  <si>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</si>
  <si>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</si>
  <si>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</si>
  <si>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</si>
  <si>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</si>
  <si>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</si>
  <si>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</si>
  <si>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</si>
  <si>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</si>
  <si>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</si>
  <si>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</si>
  <si>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</si>
  <si>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</si>
  <si>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</si>
  <si>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</si>
  <si>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</si>
  <si>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</si>
  <si>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</si>
  <si>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</si>
  <si>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</si>
  <si>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</si>
  <si>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</si>
  <si>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</si>
  <si>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</si>
  <si>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</si>
  <si>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</si>
  <si>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</si>
  <si>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</si>
  <si>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</si>
  <si>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</si>
  <si>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</si>
  <si>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</si>
  <si>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</si>
  <si>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</si>
  <si>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</si>
  <si>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</si>
  <si>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</si>
  <si>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</si>
  <si>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</si>
  <si>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</si>
  <si>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</si>
  <si>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</si>
  <si>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</si>
  <si>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</si>
  <si>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</si>
  <si>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</si>
  <si>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</si>
  <si>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</si>
  <si>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</si>
  <si>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</si>
  <si>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</si>
  <si>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</si>
  <si>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</si>
  <si>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</si>
  <si>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</si>
  <si>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</si>
  <si>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</si>
  <si>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</si>
  <si>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</si>
  <si>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</si>
  <si>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</si>
  <si>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</si>
  <si>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</si>
  <si>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</si>
  <si>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</si>
  <si>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</si>
  <si>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</si>
  <si>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</si>
  <si>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</si>
  <si>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</si>
  <si>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</si>
  <si>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</si>
  <si>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</si>
  <si>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</si>
  <si>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</si>
  <si>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</si>
  <si>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</si>
  <si>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</si>
  <si>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</si>
  <si>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</si>
  <si>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</si>
  <si>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</si>
  <si>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</si>
  <si>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</si>
  <si>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</si>
  <si>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</si>
  <si>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</si>
  <si>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</si>
  <si>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</si>
  <si>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</si>
  <si>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</si>
  <si>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</si>
  <si>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</si>
  <si>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</si>
  <si>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</si>
  <si>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</si>
  <si>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</si>
  <si>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</si>
  <si>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</si>
  <si>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</si>
  <si>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</si>
  <si>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</si>
  <si>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</si>
  <si>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</si>
  <si>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</si>
  <si>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</si>
  <si>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</si>
  <si>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</si>
  <si>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</si>
  <si>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</si>
  <si>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</si>
  <si>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</si>
  <si>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</si>
  <si>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</si>
  <si>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</si>
  <si>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</si>
  <si>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</si>
  <si>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</si>
  <si>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</si>
  <si>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</si>
  <si>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</si>
  <si>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</si>
  <si>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</si>
  <si>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</si>
  <si>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</si>
  <si>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</si>
  <si>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</si>
  <si>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</si>
  <si>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</si>
  <si>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</si>
  <si>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</si>
  <si>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</si>
  <si>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</si>
  <si>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</si>
  <si>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</si>
  <si>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</si>
  <si>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</si>
  <si>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</si>
  <si>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</si>
  <si>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</si>
  <si>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</si>
  <si>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</si>
  <si>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</si>
  <si>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</si>
  <si>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</si>
  <si>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</si>
  <si>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</si>
  <si>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</si>
  <si>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</si>
  <si>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</si>
  <si>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</si>
  <si>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</si>
  <si>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</si>
  <si>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</si>
  <si>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</si>
  <si>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</si>
  <si>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</si>
  <si>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</si>
  <si>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</si>
  <si>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</si>
  <si>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</si>
  <si>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</si>
  <si>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</si>
  <si>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</si>
  <si>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</si>
  <si>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</si>
  <si>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</si>
  <si>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</si>
  <si>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</si>
  <si>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</si>
  <si>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</si>
  <si>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</si>
  <si>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</si>
  <si>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</si>
  <si>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</si>
  <si>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</si>
  <si>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</si>
  <si>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</si>
  <si>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</si>
  <si>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</si>
  <si>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</si>
  <si>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</si>
  <si>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</si>
  <si>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</si>
  <si>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</si>
  <si>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</si>
  <si>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</si>
  <si>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</si>
  <si>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</si>
  <si>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</si>
  <si>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</si>
  <si>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</si>
  <si>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</si>
  <si>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</si>
  <si>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</si>
  <si>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</si>
  <si>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</si>
  <si>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</si>
  <si>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</si>
  <si>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</si>
  <si>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</si>
  <si>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</si>
  <si>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</si>
  <si>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</si>
  <si>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</si>
  <si>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</si>
  <si>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</si>
  <si>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</si>
  <si>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</si>
  <si>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</si>
  <si>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</si>
  <si>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</si>
  <si>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</si>
  <si>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</si>
  <si>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</si>
  <si>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</si>
  <si>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</si>
  <si>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</si>
  <si>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</si>
  <si>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</si>
  <si>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</si>
  <si>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</si>
  <si>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</si>
  <si>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</si>
  <si>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</si>
  <si>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</si>
  <si>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</si>
  <si>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</si>
  <si>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</si>
  <si>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</si>
  <si>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</si>
  <si>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</si>
  <si>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</si>
  <si>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</si>
  <si>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</si>
  <si>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</si>
  <si>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</si>
  <si>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</si>
  <si>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</si>
  <si>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</si>
  <si>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</si>
  <si>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</si>
  <si>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</si>
  <si>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</si>
  <si>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</si>
  <si>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</si>
  <si>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</si>
  <si>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</si>
  <si>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</si>
  <si>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</si>
  <si>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</si>
  <si>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</si>
  <si>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</si>
  <si>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</si>
  <si>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</si>
  <si>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</si>
  <si>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</si>
  <si>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</si>
  <si>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</si>
  <si>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</si>
  <si>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</si>
  <si>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</si>
  <si>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</si>
  <si>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</si>
  <si>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</si>
  <si>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</si>
  <si>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</si>
  <si>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</si>
  <si>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</si>
  <si>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</si>
  <si>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</si>
  <si>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</si>
  <si>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</si>
  <si>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</si>
  <si>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</si>
  <si>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</si>
  <si>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</si>
  <si>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</si>
  <si>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</si>
  <si>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</si>
  <si>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</si>
  <si>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</si>
  <si>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</si>
  <si>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</si>
  <si>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</si>
  <si>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</si>
  <si>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</si>
  <si>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</si>
  <si>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</si>
  <si>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</si>
  <si>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</si>
  <si>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</si>
  <si>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</si>
  <si>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</si>
  <si>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</si>
  <si>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</si>
  <si>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</si>
  <si>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</si>
  <si>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</si>
  <si>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</si>
  <si>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</si>
  <si>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</si>
  <si>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</si>
  <si>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</si>
  <si>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</si>
  <si>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</si>
  <si>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</si>
  <si>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</si>
  <si>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</si>
  <si>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</si>
  <si>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</si>
  <si>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</si>
  <si>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</si>
  <si>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</si>
  <si>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</si>
  <si>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</si>
  <si>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</si>
  <si>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</si>
  <si>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</si>
  <si>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</si>
  <si>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</si>
  <si>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</si>
  <si>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</si>
  <si>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</si>
  <si>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</si>
  <si>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</si>
  <si>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</si>
  <si>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</si>
  <si>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</si>
  <si>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</si>
  <si>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</si>
  <si>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</si>
  <si>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</si>
  <si>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</si>
  <si>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</si>
  <si>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</si>
  <si>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</si>
  <si>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</si>
  <si>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</si>
  <si>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</si>
  <si>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</si>
  <si>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</si>
  <si>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</si>
  <si>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</si>
  <si>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</si>
  <si>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</si>
  <si>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</si>
  <si>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</si>
  <si>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</si>
  <si>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</si>
  <si>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</si>
  <si>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</si>
  <si>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</si>
  <si>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</si>
  <si>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</si>
  <si>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</si>
  <si>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</si>
  <si>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</si>
  <si>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</si>
  <si>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</si>
  <si>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</si>
  <si>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</si>
  <si>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</si>
  <si>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</si>
  <si>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</si>
  <si>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</si>
  <si>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</si>
  <si>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</si>
  <si>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</si>
  <si>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</si>
  <si>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</si>
  <si>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</si>
  <si>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</si>
  <si>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</si>
  <si>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</si>
  <si>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</si>
  <si>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</si>
  <si>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</si>
  <si>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</si>
  <si>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</si>
  <si>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</si>
  <si>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</si>
  <si>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</si>
  <si>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</si>
  <si>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</si>
  <si>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</si>
  <si>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</si>
  <si>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</si>
  <si>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</si>
  <si>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</si>
  <si>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</si>
  <si>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</si>
  <si>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</si>
  <si>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</si>
  <si>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</si>
  <si>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</si>
  <si>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</si>
  <si>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</si>
  <si>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</si>
  <si>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</si>
  <si>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</si>
  <si>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</si>
  <si>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</si>
  <si>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</si>
  <si>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</si>
  <si>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</si>
  <si>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</si>
  <si>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</si>
  <si>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</si>
  <si>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</si>
  <si>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</si>
  <si>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</si>
  <si>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</si>
  <si>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</si>
  <si>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</si>
  <si>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</si>
  <si>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</si>
  <si>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</si>
  <si>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</si>
  <si>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</si>
  <si>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</si>
  <si>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</si>
  <si>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</si>
  <si>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</si>
  <si>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</si>
  <si>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</si>
  <si>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</si>
  <si>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</si>
  <si>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</si>
  <si>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</si>
  <si>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</si>
  <si>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</si>
  <si>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</si>
  <si>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</si>
  <si>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</si>
  <si>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</si>
  <si>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</si>
  <si>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</si>
  <si>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</si>
  <si>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</si>
  <si>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</si>
  <si>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</si>
  <si>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</si>
  <si>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</si>
  <si>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</si>
  <si>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</si>
  <si>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</si>
  <si>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</si>
  <si>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</si>
  <si>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</si>
  <si>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</si>
  <si>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</si>
  <si>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</si>
  <si>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</si>
  <si>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</si>
  <si>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</si>
  <si>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</si>
  <si>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</si>
  <si>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</si>
  <si>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</si>
  <si>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</si>
  <si>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</si>
  <si>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</si>
  <si>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</si>
  <si>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</si>
  <si>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</si>
  <si>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</si>
  <si>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</si>
  <si>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</si>
  <si>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</si>
  <si>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</si>
  <si>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</si>
  <si>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</si>
  <si>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</si>
  <si>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</si>
  <si>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</si>
  <si>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</si>
  <si>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</si>
  <si>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</si>
  <si>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</si>
  <si>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</si>
  <si>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</si>
  <si>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</si>
  <si>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</si>
  <si>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</si>
  <si>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</si>
  <si>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</si>
  <si>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</si>
  <si>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</si>
  <si>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</si>
  <si>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</si>
  <si>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</si>
  <si>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Year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</si>
  <si>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</si>
  <si>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</si>
  <si>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</si>
  <si>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</si>
  <si>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</si>
  <si>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</si>
  <si>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</si>
  <si>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</si>
  <si>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</si>
  <si>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</si>
  <si>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</si>
  <si>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</si>
  <si>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</si>
  <si>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</si>
  <si>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</si>
  <si>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</si>
  <si>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</si>
  <si>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</si>
  <si>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Number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</si>
</sst>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1"/>
      <color theme="1"/>
      <name val="Calibri Light"/>
      <family val="2"/>
      <scheme val="major"/>
    </font>
    <font>
      <sz val="11"/>
      <color rgb="FFA5030B"/>
      <name val="Calibri Light"/>
      <family val="2"/>
      <scheme val="major"/>
    </font>
    <font>
      <b/>
      <sz val="11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4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4" fontId="5" fillId="0" borderId="0" xfId="0" applyNumberFormat="1" applyFont="1"/>
    <xf numFmtId="0" fontId="1" fillId="0" borderId="0" xfId="0" applyFon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[Kickstarter_Challenge_HW.xlsx]Theater Outcomes by Launch Date!PivotTable6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2776377952755902"/>
          <c:y val="9.055118110236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0E-43E6-A777-10F3ABF5B33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0E-43E6-A777-10F3ABF5B33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0E-43E6-A777-10F3ABF5B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084031"/>
        <c:axId val="1189082783"/>
      </c:lineChart>
      <c:catAx>
        <c:axId val="118908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082783"/>
        <c:crosses val="autoZero"/>
        <c:auto val="1"/>
        <c:lblAlgn val="ctr"/>
        <c:lblOffset val="100"/>
        <c:noMultiLvlLbl val="0"/>
      </c:catAx>
      <c:valAx>
        <c:axId val="118908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0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49-4906-8F3B-3C7F4A9654D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49-4906-8F3B-3C7F4A9654D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03714015"/>
        <c:axId val="12162135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349-4906-8F3B-3C7F4A9654D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349-4906-8F3B-3C7F4A9654D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349-4906-8F3B-3C7F4A9654D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349-4906-8F3B-3C7F4A9654D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0349-4906-8F3B-3C7F4A9654DE}"/>
                  </c:ext>
                </c:extLst>
              </c15:ser>
            </c15:filteredLineSeries>
          </c:ext>
        </c:extLst>
      </c:lineChart>
      <c:catAx>
        <c:axId val="130371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13519"/>
        <c:crosses val="autoZero"/>
        <c:auto val="1"/>
        <c:lblAlgn val="ctr"/>
        <c:lblOffset val="100"/>
        <c:noMultiLvlLbl val="0"/>
      </c:catAx>
      <c:valAx>
        <c:axId val="1216213519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71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[Kickstarter_Challenge_HW.xlsx]Category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3193279254495772"/>
          <c:y val="6.62293352594289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B-47ED-B458-5EF82E46305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BB-47ED-B458-5EF82E4630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BB-47ED-B458-5EF82E4630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BB-47ED-B458-5EF82E463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9328911"/>
        <c:axId val="1039327247"/>
      </c:barChart>
      <c:catAx>
        <c:axId val="103932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327247"/>
        <c:crosses val="autoZero"/>
        <c:auto val="1"/>
        <c:lblAlgn val="ctr"/>
        <c:lblOffset val="100"/>
        <c:noMultiLvlLbl val="0"/>
      </c:catAx>
      <c:valAx>
        <c:axId val="103932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32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[Kickstarter_Challenge_HW.xlsx]Subcategory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20-4807-9C07-EDDDB78CA1D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20-4807-9C07-EDDDB78CA1D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20-4807-9C07-EDDDB78CA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9328495"/>
        <c:axId val="1039326415"/>
      </c:barChart>
      <c:catAx>
        <c:axId val="103932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326415"/>
        <c:crosses val="autoZero"/>
        <c:auto val="1"/>
        <c:lblAlgn val="ctr"/>
        <c:lblOffset val="100"/>
        <c:noMultiLvlLbl val="0"/>
      </c:catAx>
      <c:valAx>
        <c:axId val="103932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32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[Kickstarter_Challenge_HW.xlsx]Outcomes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26-42F3-886F-0D1B822E128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6-42F3-886F-0D1B822E128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26-42F3-886F-0D1B822E128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26-42F3-886F-0D1B822E1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5800767"/>
        <c:axId val="1215802015"/>
      </c:lineChart>
      <c:catAx>
        <c:axId val="121580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02015"/>
        <c:crosses val="autoZero"/>
        <c:auto val="1"/>
        <c:lblAlgn val="ctr"/>
        <c:lblOffset val="100"/>
        <c:noMultiLvlLbl val="0"/>
      </c:catAx>
      <c:valAx>
        <c:axId val="121580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0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595312</xdr:colOff>
      <xdr:row>11</xdr:row>
      <xdr:rowOff>166687</xdr:rowOff>
    </xdr:from>
    <xdr:to>
      <xdr:col>16</xdr:col>
      <xdr:colOff>190500</xdr:colOff>
      <xdr:row>29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75A162-C0A8-BFE7-56D5-CEC970217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714375</xdr:colOff>
      <xdr:row>15</xdr:row>
      <xdr:rowOff>90486</xdr:rowOff>
    </xdr:from>
    <xdr:to>
      <xdr:col>17</xdr:col>
      <xdr:colOff>161926</xdr:colOff>
      <xdr:row>46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C1BA5C-D7FD-20BD-AB10-A5D02BB4B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319087</xdr:colOff>
      <xdr:row>6</xdr:row>
      <xdr:rowOff>100012</xdr:rowOff>
    </xdr:from>
    <xdr:to>
      <xdr:col>19</xdr:col>
      <xdr:colOff>276225</xdr:colOff>
      <xdr:row>24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10DC7F-8A44-4495-52CF-24789EC5F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209550</xdr:colOff>
      <xdr:row>1</xdr:row>
      <xdr:rowOff>104775</xdr:rowOff>
    </xdr:from>
    <xdr:to>
      <xdr:col>18</xdr:col>
      <xdr:colOff>104775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564AB-0FCB-C5D6-3E43-FD2EA8C39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109536</xdr:colOff>
      <xdr:row>11</xdr:row>
      <xdr:rowOff>166686</xdr:rowOff>
    </xdr:from>
    <xdr:to>
      <xdr:col>16</xdr:col>
      <xdr:colOff>457199</xdr:colOff>
      <xdr:row>29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5B90A-94D1-5DB5-0DF5-6278D112F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whal" refreshedDate="44809.495383796297" createdVersion="8" refreshedVersion="8" minRefreshableVersion="3" recordCount="4114" xr:uid="{144491B8-A2F3-4174-B43E-18926F1A82B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whal" refreshedDate="44809.682658680555" createdVersion="8" refreshedVersion="8" minRefreshableVersion="3" recordCount="4114" xr:uid="{D8E2CCB4-971A-4BDE-AA34-E61F1DB0B76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10601041"/>
        <n v="1407456000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383332400"/>
        <n v="145024914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445363722"/>
        <n v="1275364740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414608843"/>
        <n v="1336751220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2270340"/>
        <n v="1471834800"/>
        <n v="1331174635"/>
        <n v="1473047940"/>
        <n v="1482515937"/>
        <n v="1437934759"/>
        <n v="1367366460"/>
        <n v="1448074800"/>
        <n v="1364597692"/>
        <n v="1427469892"/>
        <n v="1405802330"/>
        <n v="1461769107"/>
        <n v="1298699828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65498800"/>
        <n v="1489320642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79175680"/>
        <n v="1433059187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444149886"/>
        <n v="1348028861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429291982"/>
        <n v="1323666376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39611140"/>
        <n v="14180147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18769129"/>
        <n v="1402901940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19181890"/>
        <n v="1464807420"/>
        <n v="1477210801"/>
        <n v="1405746000"/>
        <n v="1366693272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04471600"/>
        <n v="1434241255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27936400"/>
        <n v="1405915140"/>
        <n v="1470092340"/>
        <n v="1410379774"/>
        <n v="1306296000"/>
        <n v="1402459200"/>
        <n v="1418581088"/>
        <n v="1460754000"/>
        <n v="1359052710"/>
        <n v="1311298745"/>
        <n v="1335540694"/>
        <n v="1410904413"/>
        <n v="1444860063"/>
        <n v="1406952781"/>
        <n v="1432694700"/>
        <n v="1458938200"/>
        <n v="1460127635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461913140"/>
        <n v="1298167001"/>
        <n v="1475664834"/>
        <n v="1341964080"/>
        <n v="1330760367"/>
        <n v="1379093292"/>
        <n v="1461823140"/>
        <n v="1438772400"/>
        <n v="1415004770"/>
        <n v="1453765920"/>
        <n v="1465750800"/>
        <n v="1466567700"/>
        <n v="1309009323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24516400"/>
        <n v="1464199591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6052627"/>
        <n v="1440734400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80579140"/>
        <n v="1402696800"/>
        <n v="1471622450"/>
        <n v="1326436488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8875107"/>
        <n v="1430154720"/>
        <n v="1454047140"/>
        <n v="1411771384"/>
        <n v="1443408550"/>
        <n v="1408815440"/>
        <n v="1398988662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40090300"/>
        <n v="1433343869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490416380"/>
        <n v="1381917540"/>
        <n v="1402845364"/>
        <n v="1436380200"/>
        <n v="1425675892"/>
        <n v="1469359728"/>
        <n v="1421606018"/>
        <n v="1402290000"/>
        <n v="1432299600"/>
        <n v="1449756896"/>
        <n v="1402341615"/>
        <n v="1464863118"/>
        <n v="1419259679"/>
        <n v="1437364740"/>
        <n v="1436696712"/>
        <n v="1433880605"/>
        <n v="1404522000"/>
        <n v="1445431533"/>
        <n v="1367940794"/>
        <n v="1465527600"/>
        <n v="1462224398"/>
        <n v="1278799200"/>
        <n v="1459702800"/>
        <n v="1275529260"/>
        <n v="1469994300"/>
        <n v="1410037200"/>
        <n v="138172314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38799760"/>
        <n v="1472074928"/>
        <n v="1446759880"/>
        <n v="1425741525"/>
        <n v="1435185252"/>
        <n v="1452384000"/>
        <n v="1429767607"/>
        <n v="1286568268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37188400"/>
        <n v="1480559011"/>
        <n v="1317576973"/>
        <n v="1368066453"/>
        <n v="1448733628"/>
        <n v="1410145200"/>
        <n v="1425758257"/>
        <n v="1428606055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482711309"/>
        <n v="1329240668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443641340"/>
        <n v="1335564000"/>
        <n v="1464817320"/>
        <n v="1408289724"/>
        <n v="1462879020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57139600"/>
        <n v="14365620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415481203"/>
        <n v="1262325600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318463879"/>
        <n v="1400467759"/>
        <n v="1433134800"/>
        <n v="1439136000"/>
        <n v="1454425128"/>
        <n v="1331441940"/>
        <n v="1437447600"/>
        <n v="1425142800"/>
        <n v="1489172435"/>
        <n v="1475342382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41995769"/>
        <n v="1483203540"/>
        <n v="1392675017"/>
        <n v="1406887310"/>
        <n v="1469016131"/>
        <n v="1433343850"/>
        <n v="1303801140"/>
        <n v="1345086445"/>
        <n v="1441547220"/>
        <n v="1476939300"/>
        <n v="1472952982"/>
        <n v="1470056614"/>
        <n v="1306994340"/>
        <n v="1438764207"/>
        <n v="1401253140"/>
        <n v="1486313040"/>
        <n v="1407701966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384580373"/>
        <n v="1352573869"/>
        <n v="1444516084"/>
        <n v="1418244552"/>
        <n v="1435230324"/>
        <n v="1408383153"/>
        <n v="1445604236"/>
        <n v="1463803140"/>
        <n v="1434234010"/>
        <n v="1410755286"/>
        <n v="1405249113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421691298"/>
        <n v="1356724263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438437600"/>
        <n v="1330789165"/>
        <n v="1417101683"/>
        <n v="1405614823"/>
        <n v="1431206058"/>
        <n v="1407034796"/>
        <n v="1396054800"/>
        <n v="1446483000"/>
        <n v="1475766932"/>
        <n v="1387835654"/>
        <n v="1391718671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7283391"/>
        <n v="1435442340"/>
        <n v="1310158800"/>
        <n v="1464471840"/>
        <n v="1464904800"/>
        <n v="1418953984"/>
        <n v="1431115500"/>
        <n v="1475101495"/>
        <n v="1406227904"/>
        <n v="1484740918"/>
        <n v="1455231540"/>
        <n v="1430179200"/>
        <n v="1322106796"/>
        <n v="1434907966"/>
        <n v="1454431080"/>
        <n v="1455142416"/>
        <n v="1388102094"/>
        <n v="1434092876"/>
        <n v="1381449600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370019600"/>
        <n v="1428725192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409924340"/>
        <n v="1353196800"/>
        <n v="1346462462"/>
        <n v="1462230000"/>
        <n v="1410746403"/>
        <n v="1428704848"/>
        <n v="1491586534"/>
        <n v="1435255659"/>
        <n v="1337569140"/>
        <n v="1484110800"/>
        <n v="1465672979"/>
        <n v="1259686800"/>
        <n v="1278111600"/>
        <n v="1434625441"/>
        <n v="1490559285"/>
        <n v="1381881890"/>
        <n v="1315457658"/>
        <n v="1467473723"/>
        <n v="1395435712"/>
        <n v="1458057600"/>
        <n v="1439251926"/>
        <n v="1423022400"/>
        <n v="1356211832"/>
        <n v="1405017345"/>
        <n v="1400475600"/>
        <n v="13469509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41995595"/>
        <n v="1404273540"/>
        <n v="1486095060"/>
        <n v="1444405123"/>
        <n v="1316746837"/>
        <n v="1433422793"/>
        <n v="1359240856"/>
        <n v="1318633200"/>
        <n v="1378439940"/>
        <n v="1338083997"/>
        <n v="1462037777"/>
        <n v="1404360478"/>
        <n v="1476479447"/>
        <n v="1404314952"/>
        <n v="1408252260"/>
        <n v="1406719110"/>
        <n v="1464482160"/>
        <n v="1469329217"/>
        <n v="1484687436"/>
        <n v="1379363406"/>
        <n v="1417387322"/>
        <n v="1342234920"/>
        <n v="1423333581"/>
        <n v="1464485339"/>
        <n v="1317231008"/>
        <n v="1444510800"/>
        <n v="1479125642"/>
        <n v="1434405980"/>
        <n v="1463529600"/>
        <n v="1488958200"/>
        <n v="127199466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387479360"/>
        <n v="1354017600"/>
        <n v="1472751121"/>
        <n v="1311538136"/>
        <n v="1421635190"/>
        <n v="1394460000"/>
        <n v="1362960000"/>
        <n v="1482339794"/>
        <n v="1429321210"/>
        <n v="1461653700"/>
        <n v="1433948671"/>
        <n v="1434921600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03964574"/>
        <n v="1446213612"/>
        <n v="1453411109"/>
        <n v="1466204400"/>
        <n v="1424556325"/>
        <n v="1481213752"/>
        <n v="1437420934"/>
        <n v="1468729149"/>
        <n v="1415832338"/>
        <n v="1422075540"/>
        <n v="1444027186"/>
        <n v="1304395140"/>
        <n v="1425193140"/>
        <n v="1416211140"/>
        <n v="1451491953"/>
        <n v="1450166340"/>
        <n v="1422937620"/>
        <n v="1388553960"/>
        <n v="1391851831"/>
        <n v="1259643540"/>
        <n v="1448463431"/>
        <n v="1308011727"/>
        <n v="1406185200"/>
        <n v="1424149140"/>
        <n v="1427319366"/>
        <n v="1457914373"/>
        <n v="1460553480"/>
        <n v="1405658752"/>
        <n v="1425057075"/>
        <n v="1422928800"/>
        <n v="1409072982"/>
        <n v="1336669200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491421314"/>
        <n v="1423050618"/>
        <n v="1329082983"/>
        <n v="1429793446"/>
        <n v="1409344985"/>
        <n v="1411012740"/>
        <n v="1338579789"/>
        <n v="1475937812"/>
        <n v="1421348428"/>
        <n v="1334556624"/>
        <n v="1361606940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443121765"/>
        <n v="1460730079"/>
        <n v="1312212855"/>
        <n v="1399809052"/>
        <n v="1412536573"/>
        <n v="1378592731"/>
        <n v="1425704100"/>
        <n v="1433964444"/>
        <n v="1403715546"/>
        <n v="1423138800"/>
        <n v="1383062083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409585434"/>
        <n v="1362086700"/>
        <n v="1362211140"/>
        <n v="1389476201"/>
        <n v="1333921508"/>
        <n v="1420088400"/>
        <n v="1441167586"/>
        <n v="1319076000"/>
        <n v="1459121162"/>
        <n v="1365448657"/>
        <n v="1304439025"/>
        <n v="1373475120"/>
        <n v="1369958400"/>
        <n v="1438333080"/>
        <n v="1437676380"/>
        <n v="1489238940"/>
        <n v="1337824055"/>
        <n v="1336866863"/>
        <n v="1410550484"/>
        <n v="1469199740"/>
        <n v="1457967975"/>
        <n v="1278302400"/>
        <n v="1407691248"/>
        <n v="1395023719"/>
        <n v="1431925200"/>
        <n v="1443040464"/>
        <n v="1474507065"/>
        <n v="1441358873"/>
        <n v="1333771200"/>
        <n v="1342921202"/>
        <n v="1440004512"/>
        <n v="1465505261"/>
        <n v="1435325100"/>
        <n v="1440892800"/>
        <n v="1331697540"/>
        <n v="1457071397"/>
        <n v="1444060800"/>
        <n v="1459341380"/>
        <n v="1455998867"/>
        <n v="1462053540"/>
        <n v="1333028723"/>
        <n v="1340733600"/>
        <n v="1312224383"/>
        <n v="1370390432"/>
        <n v="1452387096"/>
        <n v="1391706084"/>
        <n v="1411874580"/>
        <n v="1440111600"/>
        <n v="1429554349"/>
        <n v="1448863449"/>
        <n v="1431046372"/>
        <n v="1466139300"/>
        <n v="1429365320"/>
        <n v="1411510135"/>
        <n v="1457135846"/>
        <n v="1466412081"/>
        <n v="1405553241"/>
        <n v="1447959491"/>
        <n v="1429789992"/>
        <n v="142995561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20130935"/>
        <n v="1417389067"/>
        <n v="1404564028"/>
        <n v="1348545540"/>
        <n v="1433009400"/>
        <n v="1488337200"/>
        <n v="1431709312"/>
        <n v="1362146280"/>
        <n v="1456094197"/>
        <n v="1431298740"/>
        <n v="1418649177"/>
        <n v="1404312846"/>
        <n v="1428940775"/>
        <n v="1362060915"/>
        <n v="1470197340"/>
        <n v="1487102427"/>
        <n v="1414107040"/>
        <n v="1380720474"/>
        <n v="1420095540"/>
        <n v="1321385820"/>
        <n v="1438467894"/>
        <n v="1462738327"/>
        <n v="1365367938"/>
        <n v="1418183325"/>
        <n v="1457739245"/>
        <n v="1420952340"/>
        <n v="1428641940"/>
        <n v="1403192031"/>
        <n v="1488240000"/>
        <n v="1441119919"/>
        <n v="1405094400"/>
        <n v="1466056689"/>
        <n v="1438183889"/>
        <n v="1405882287"/>
        <n v="1465394340"/>
        <n v="1467531536"/>
        <n v="1430081759"/>
        <n v="1410972319"/>
        <n v="1331621940"/>
        <n v="1404666836"/>
        <n v="1445439674"/>
        <n v="1438734833"/>
        <n v="1437129179"/>
        <n v="1437432392"/>
        <n v="1417737781"/>
        <n v="1385447459"/>
        <n v="1449701284"/>
        <n v="1338830395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439827200"/>
        <n v="1334610000"/>
        <n v="1327776847"/>
        <n v="1351095976"/>
        <n v="1340904416"/>
        <n v="1462697966"/>
        <n v="1405227540"/>
        <n v="1258955940"/>
        <n v="1481367600"/>
        <n v="1468752468"/>
        <n v="1409337911"/>
        <n v="1451430000"/>
        <n v="1407621425"/>
        <n v="1482108350"/>
        <n v="1437461940"/>
        <n v="1439741591"/>
        <n v="1466172000"/>
        <n v="1452299761"/>
        <n v="1335113976"/>
        <n v="1471214743"/>
        <n v="1432151326"/>
        <n v="1467575940"/>
        <n v="1410761280"/>
        <n v="1431928784"/>
        <n v="1438793432"/>
        <n v="1356392857"/>
        <n v="1406470645"/>
        <n v="1402938394"/>
        <n v="1425136462"/>
        <n v="1430029680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00301165"/>
        <n v="1483137311"/>
        <n v="1339840740"/>
        <n v="1422562864"/>
        <n v="1461762960"/>
        <n v="1446732975"/>
        <n v="1334326635"/>
        <n v="1337102187"/>
        <n v="1367676034"/>
        <n v="1413953940"/>
        <n v="1402095600"/>
        <n v="1471087957"/>
        <n v="1417276800"/>
        <n v="1380599940"/>
        <n v="1434995295"/>
        <n v="1434039186"/>
        <n v="1474886229"/>
        <n v="1473358122"/>
        <n v="1417392000"/>
        <n v="1427580426"/>
        <n v="1434476849"/>
        <n v="1430993394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31374222"/>
        <n v="1469220144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44971540"/>
        <n v="1424421253"/>
        <n v="1435730400"/>
        <n v="1480525200"/>
        <n v="1435698368"/>
        <n v="1409376600"/>
        <n v="1429317420"/>
        <n v="1425099540"/>
        <n v="1434309540"/>
        <n v="1491656045"/>
        <n v="1338321305"/>
        <n v="1477550434"/>
        <n v="1406988000"/>
        <n v="1456002300"/>
        <n v="1481615940"/>
        <n v="1411150701"/>
        <n v="1350687657"/>
        <n v="1425136200"/>
        <n v="1327535392"/>
        <n v="1491001140"/>
        <n v="1412770578"/>
        <n v="1414758620"/>
        <n v="1462420960"/>
        <n v="1315171845"/>
        <n v="1491470442"/>
        <n v="1467054000"/>
        <n v="1440266422"/>
        <n v="1328377444"/>
        <n v="1463743860"/>
        <n v="1447269367"/>
        <n v="1460860144"/>
        <n v="1432499376"/>
        <n v="1452120613"/>
        <n v="1481522400"/>
        <n v="1473211313"/>
        <n v="1468496933"/>
        <n v="1420860180"/>
        <n v="1406876400"/>
        <n v="1331182740"/>
        <n v="1342115132"/>
        <n v="1469998680"/>
        <n v="1462564182"/>
        <n v="1458117190"/>
        <n v="1443561159"/>
        <n v="1351223940"/>
        <n v="1445252400"/>
        <n v="1434542702"/>
        <n v="1379164040"/>
        <n v="1340429276"/>
        <n v="1412092800"/>
        <n v="1444330821"/>
        <n v="1434120856"/>
        <n v="1470595109"/>
        <n v="1451494210"/>
        <n v="1439246991"/>
        <n v="1461765300"/>
        <n v="1422637200"/>
        <n v="1301792400"/>
        <n v="1393694280"/>
        <n v="1479846507"/>
        <n v="1354756714"/>
        <n v="1411980020"/>
        <n v="1409490480"/>
        <n v="1412090349"/>
        <n v="1408029623"/>
        <n v="1485964559"/>
        <n v="1424474056"/>
        <n v="1477174138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357934424"/>
        <n v="1408922049"/>
        <n v="1413634059"/>
        <n v="1334250165"/>
        <n v="1476632178"/>
        <n v="1311576600"/>
        <n v="1411868313"/>
        <n v="1421095672"/>
        <n v="1440219540"/>
        <n v="1444577345"/>
        <n v="1443704400"/>
        <n v="1324232504"/>
        <n v="1357160384"/>
        <n v="142285314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61902340"/>
        <n v="1412706375"/>
        <n v="1477968934"/>
        <n v="1343016000"/>
        <n v="1481000340"/>
        <n v="1468437240"/>
        <n v="1459439471"/>
        <n v="1407686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450887480"/>
        <n v="1409000400"/>
        <n v="1305483086"/>
        <n v="1436738772"/>
        <n v="1431982727"/>
        <n v="1485885600"/>
        <n v="1462565855"/>
        <n v="1434894082"/>
        <n v="1459444656"/>
        <n v="1454412584"/>
        <n v="1439247600"/>
        <n v="1299243427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57812364"/>
        <n v="1431536015"/>
        <n v="1349392033"/>
        <n v="1430851680"/>
        <n v="1457906400"/>
        <n v="1462655519"/>
        <n v="1419183813"/>
        <n v="1421350140"/>
        <n v="1443040059"/>
        <n v="1439931675"/>
        <n v="1440215940"/>
        <n v="1413992210"/>
        <n v="1330214841"/>
        <n v="1325007358"/>
        <n v="1455390126"/>
        <n v="1428097739"/>
        <n v="1474228265"/>
        <n v="1426302660"/>
        <n v="1407536846"/>
        <n v="1404570147"/>
        <n v="1428256277"/>
        <n v="1476010619"/>
        <n v="1428075480"/>
        <n v="1420750683"/>
        <n v="1440245273"/>
        <n v="1442381847"/>
        <n v="1424568107"/>
        <n v="1408232520"/>
        <n v="1387601040"/>
        <n v="1483048900"/>
        <n v="1410416097"/>
        <n v="1425124800"/>
        <n v="1427890925"/>
        <n v="1472621760"/>
        <n v="1448922600"/>
        <n v="1436110717"/>
        <n v="1432589896"/>
        <n v="1430703638"/>
        <n v="1420215216"/>
        <n v="1430409651"/>
        <n v="1386568740"/>
        <n v="1448745741"/>
        <n v="1446451200"/>
        <n v="1310440482"/>
        <n v="1358367565"/>
        <n v="1434994266"/>
        <n v="1474230385"/>
        <n v="1431018719"/>
        <n v="1266210000"/>
        <n v="1467752083"/>
        <n v="1450211116"/>
        <n v="1447032093"/>
        <n v="1406994583"/>
        <n v="1488783507"/>
        <n v="1420099140"/>
        <n v="1464712394"/>
        <n v="1417501145"/>
        <n v="1468392599"/>
        <n v="1484065881"/>
        <n v="1419017488"/>
        <n v="1404241200"/>
        <n v="1457734843"/>
        <n v="1428951600"/>
        <n v="1434847859"/>
        <n v="1343440800"/>
        <n v="1337955240"/>
        <n v="1287115200"/>
        <n v="1488271860"/>
        <n v="1454525340"/>
        <n v="1480140000"/>
        <n v="1435441454"/>
        <n v="1392417800"/>
        <n v="1293937200"/>
        <n v="1430316426"/>
        <n v="1471130956"/>
        <n v="1404926665"/>
        <n v="1455831000"/>
        <n v="1425246439"/>
        <n v="1346017023"/>
        <n v="1423424329"/>
        <n v="1476717319"/>
        <n v="1419644444"/>
        <n v="1459872000"/>
        <n v="1492145940"/>
        <n v="1330577940"/>
        <n v="1405366359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5819425"/>
        <n v="1429912341"/>
        <n v="1421543520"/>
        <n v="1472920477"/>
        <n v="1277501520"/>
        <n v="1467398138"/>
        <n v="1414972800"/>
        <n v="1439298052"/>
        <n v="1443422134"/>
        <n v="1468615346"/>
        <n v="1334097387"/>
        <n v="1414623471"/>
        <n v="1481132169"/>
        <n v="1416614523"/>
        <n v="1360795069"/>
        <n v="1449785566"/>
        <n v="1440912480"/>
        <n v="1426791770"/>
        <n v="1385735295"/>
        <n v="1441507006"/>
        <n v="1417656699"/>
        <n v="1464872848"/>
        <n v="1461278208"/>
        <n v="1437674545"/>
        <n v="1446307053"/>
        <n v="1414378800"/>
        <n v="1409962211"/>
        <n v="1483773169"/>
        <n v="1414445108"/>
        <n v="1329248940"/>
        <n v="1426117552"/>
        <n v="1409949002"/>
        <n v="1315341550"/>
        <n v="1440157656"/>
        <n v="1479410886"/>
        <n v="1413573010"/>
        <n v="1350505059"/>
        <n v="1317099540"/>
        <n v="1408986738"/>
        <n v="1452282420"/>
        <n v="1465123427"/>
        <n v="1437033360"/>
        <n v="1454110440"/>
        <n v="1448949540"/>
        <n v="1429038033"/>
        <n v="1424116709"/>
        <n v="1391194860"/>
        <n v="1366064193"/>
        <n v="1422068400"/>
        <n v="1477949764"/>
        <n v="1477454340"/>
        <n v="1411930556"/>
        <n v="1486814978"/>
        <n v="1480438905"/>
        <n v="1410930399"/>
        <n v="1449257348"/>
        <n v="1473444048"/>
        <n v="1403539200"/>
        <n v="1460608780"/>
        <n v="1484156948"/>
        <n v="1443379104"/>
        <n v="1403122380"/>
        <n v="1458925156"/>
        <n v="1427498172"/>
        <n v="1491768000"/>
        <n v="130654936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6006938"/>
        <n v="1450541229"/>
        <n v="1405461600"/>
        <n v="1470058860"/>
        <n v="1408827550"/>
        <n v="1466363576"/>
        <n v="1465407219"/>
        <n v="1487365200"/>
        <n v="1467934937"/>
        <n v="1435711246"/>
        <n v="1407869851"/>
        <n v="1408581930"/>
        <n v="1406913120"/>
        <n v="1427086740"/>
        <n v="1428519527"/>
        <n v="1396890822"/>
        <n v="1434213443"/>
        <n v="1492372800"/>
        <n v="1354919022"/>
        <n v="1452293675"/>
        <n v="1462112318"/>
        <n v="1466278339"/>
        <n v="1428780159"/>
        <n v="1376140520"/>
        <n v="1463645521"/>
        <n v="1482953115"/>
        <n v="1472317209"/>
        <n v="1433064540"/>
        <n v="1410836400"/>
        <n v="1417584860"/>
        <n v="1443782138"/>
        <n v="1437889336"/>
        <n v="1446984000"/>
        <n v="1443224622"/>
        <n v="1459845246"/>
        <n v="1433016672"/>
        <n v="1419368925"/>
        <n v="1452942000"/>
        <n v="1466227190"/>
        <n v="1424607285"/>
        <n v="1373665860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28642000"/>
        <n v="1464371211"/>
        <n v="1491019140"/>
        <n v="1454936460"/>
        <n v="1473044340"/>
        <n v="1491943445"/>
        <n v="1429456132"/>
        <n v="1421403960"/>
        <n v="1325763180"/>
        <n v="1273356960"/>
        <n v="1487811600"/>
        <n v="1422717953"/>
        <n v="1435633602"/>
        <n v="1474766189"/>
        <n v="1468349460"/>
        <n v="1472442900"/>
        <n v="1423186634"/>
        <n v="1408526477"/>
        <n v="1387077299"/>
        <n v="1409602217"/>
        <n v="1486046761"/>
        <n v="1283392800"/>
        <n v="1463329260"/>
        <n v="1473972813"/>
        <n v="1424604600"/>
        <n v="1421410151"/>
        <n v="1332748899"/>
        <n v="1475918439"/>
        <n v="1459368658"/>
        <n v="1457207096"/>
        <n v="1424009147"/>
        <n v="1430348400"/>
        <n v="1423432709"/>
        <n v="1428097450"/>
        <n v="1452112717"/>
        <n v="1441837879"/>
        <n v="1427920363"/>
        <n v="1457056555"/>
        <n v="1455523140"/>
        <n v="1460935800"/>
        <n v="1465130532"/>
        <n v="1295847926"/>
        <n v="1417474761"/>
        <n v="1287975829"/>
        <n v="1425110400"/>
        <n v="1478046661"/>
        <n v="1456189076"/>
        <n v="1428069541"/>
        <n v="1468351341"/>
        <n v="1412405940"/>
        <n v="1408040408"/>
        <n v="1411824444"/>
        <n v="1450327126"/>
        <n v="1417800435"/>
        <n v="1441649397"/>
        <n v="1429839571"/>
        <n v="1425758101"/>
        <n v="1427155726"/>
        <n v="1347672937"/>
        <n v="1462914000"/>
        <n v="1339273208"/>
        <n v="1312641536"/>
        <n v="1468937681"/>
        <n v="1432178810"/>
        <n v="1445013352"/>
        <n v="1419539223"/>
        <n v="1434063600"/>
        <n v="1384179548"/>
        <n v="1323998795"/>
        <n v="1402979778"/>
        <n v="1436297180"/>
        <n v="1446524159"/>
        <n v="1425178800"/>
        <n v="1333557975"/>
        <n v="1491277121"/>
        <n v="1385590111"/>
        <n v="1348367100"/>
        <n v="1421404247"/>
        <n v="1442065060"/>
        <n v="1370470430"/>
        <n v="1414354080"/>
        <n v="1488473351"/>
        <n v="1414533600"/>
        <n v="1451786137"/>
        <n v="1440524082"/>
        <n v="1417795480"/>
        <n v="1471370869"/>
        <n v="1400278290"/>
        <n v="1434827173"/>
        <n v="1365228982"/>
        <n v="1323994754"/>
        <n v="1481295099"/>
        <n v="1447311540"/>
        <n v="1446766372"/>
        <n v="1439069640"/>
        <n v="1442457112"/>
        <n v="1483459365"/>
        <n v="1400498789"/>
        <n v="1455822569"/>
        <n v="1418587234"/>
        <n v="1408831718"/>
        <n v="1434633191"/>
        <n v="1419626139"/>
        <n v="1435958786"/>
        <n v="1339816200"/>
        <n v="1403837574"/>
        <n v="1463343673"/>
        <n v="1405947126"/>
        <n v="1410424642"/>
        <n v="1403886084"/>
        <n v="1433988791"/>
        <n v="1479032260"/>
        <n v="1456851914"/>
        <n v="1425081694"/>
        <n v="1382478278"/>
        <n v="1440318908"/>
        <n v="1395007200"/>
        <n v="1422100800"/>
        <n v="1475877108"/>
        <n v="1427423940"/>
        <n v="1387657931"/>
        <n v="1426294201"/>
        <n v="1433930302"/>
        <n v="1411679804"/>
        <n v="1462484196"/>
        <n v="1383959939"/>
        <n v="1420724460"/>
        <n v="1422158199"/>
        <n v="1429460386"/>
        <n v="1485035131"/>
        <n v="1488340800"/>
        <n v="1482294990"/>
        <n v="1414360358"/>
        <n v="1407868561"/>
        <n v="1385055979"/>
        <n v="1385931702"/>
        <n v="1456703940"/>
        <n v="1454370941"/>
        <n v="1427842740"/>
        <n v="1415988991"/>
        <n v="1488546319"/>
        <n v="1407168000"/>
        <n v="1429823138"/>
        <n v="1399867409"/>
        <n v="1418315470"/>
        <n v="1490033247"/>
        <n v="1457870400"/>
        <n v="1467231614"/>
        <n v="1420413960"/>
        <n v="1434395418"/>
        <n v="1329864374"/>
        <n v="1478733732"/>
        <n v="1484698998"/>
        <n v="1459443385"/>
        <n v="1291093200"/>
        <n v="1428333345"/>
        <n v="1421498303"/>
        <n v="1351582938"/>
        <n v="1424081477"/>
        <n v="1428171037"/>
        <n v="1427659200"/>
        <n v="1420938000"/>
        <n v="1425066546"/>
        <n v="1470598345"/>
        <n v="1416081600"/>
        <n v="1396666779"/>
        <n v="1430360739"/>
        <n v="1493571600"/>
        <n v="1422553565"/>
        <n v="1432223125"/>
        <n v="1437969540"/>
        <n v="1457543360"/>
        <n v="1427507208"/>
        <n v="1408134034"/>
        <n v="1433815200"/>
        <n v="1455466832"/>
        <n v="1417195201"/>
        <n v="1488495478"/>
        <n v="1409846874"/>
        <n v="1383430145"/>
        <n v="1468658866"/>
        <n v="1367097391"/>
        <n v="1478542375"/>
        <n v="1425160800"/>
        <n v="1474067404"/>
        <n v="1475378744"/>
        <n v="1463050034"/>
        <n v="1480028400"/>
        <n v="1412272592"/>
        <n v="1437161739"/>
        <n v="1429028365"/>
        <n v="1451637531"/>
        <n v="1433021171"/>
        <n v="1355930645"/>
        <n v="1462827000"/>
        <n v="1433714198"/>
        <n v="1431702289"/>
        <n v="1431198562"/>
        <n v="1313078518"/>
        <n v="1409980144"/>
        <n v="1455417571"/>
        <n v="1307554261"/>
        <n v="1478059140"/>
        <n v="1411227633"/>
        <n v="1455964170"/>
        <n v="1415828820"/>
        <n v="1424014680"/>
        <n v="1439828159"/>
        <n v="1440613920"/>
        <n v="1427168099"/>
        <n v="1416781749"/>
        <n v="1433086082"/>
        <n v="1480947054"/>
        <n v="1491581703"/>
        <n v="1477236559"/>
        <n v="1403312703"/>
        <n v="1415404800"/>
        <n v="1424747740"/>
        <n v="1415842193"/>
        <n v="1445894400"/>
        <n v="1419494400"/>
        <n v="1469913194"/>
        <n v="1457996400"/>
        <n v="1369403684"/>
        <n v="1409412600"/>
        <n v="1487397540"/>
        <n v="1407089147"/>
        <n v="1453075200"/>
        <n v="1329014966"/>
        <n v="1411328918"/>
        <n v="1469113351"/>
        <n v="1408154663"/>
        <n v="1400853925"/>
        <n v="1337447105"/>
        <n v="1394815751"/>
        <n v="1491769769"/>
        <n v="1409513940"/>
        <n v="1466323917"/>
        <n v="1451053313"/>
        <n v="1400091095"/>
        <n v="1418877141"/>
        <n v="1417007640"/>
        <n v="1437657935"/>
        <n v="1392800922"/>
        <n v="1434738483"/>
        <n v="1476873507"/>
        <n v="1490830331"/>
        <n v="1464099900"/>
        <n v="1443103848"/>
        <n v="1437082736"/>
        <n v="1456043057"/>
        <n v="1347057464"/>
        <n v="1414795542"/>
        <n v="1467999134"/>
        <n v="1466096566"/>
        <n v="1431647772"/>
        <n v="1432828740"/>
        <n v="1463201940"/>
        <n v="1418938395"/>
        <n v="1476189339"/>
        <n v="1418469569"/>
        <n v="1438662603"/>
        <n v="1410281360"/>
        <n v="1415534400"/>
        <n v="1457031600"/>
        <n v="1424746800"/>
        <n v="1480568781"/>
        <n v="1314856800"/>
        <n v="1447451756"/>
        <n v="1424920795"/>
        <n v="1428981718"/>
        <n v="1432913659"/>
        <n v="1414807962"/>
        <n v="1349050622"/>
        <n v="1411073972"/>
        <n v="1326651110"/>
        <n v="1486165880"/>
        <n v="1410987400"/>
        <n v="1423913220"/>
        <n v="1463353200"/>
        <n v="1415740408"/>
        <n v="1456934893"/>
        <n v="1424137247"/>
        <n v="1436368622"/>
        <n v="1383789603"/>
        <n v="1405741404"/>
        <n v="1299786527"/>
        <n v="1293082524"/>
        <n v="1417145297"/>
        <n v="1406474820"/>
        <n v="1406603696"/>
        <n v="1459180229"/>
        <n v="1380449461"/>
        <n v="1435934795"/>
        <n v="1377995523"/>
        <n v="1437570130"/>
        <n v="1417741159"/>
        <n v="1382414340"/>
        <n v="1425337200"/>
        <n v="1433443151"/>
        <n v="1447799054"/>
        <n v="1440272093"/>
        <n v="1431072843"/>
        <n v="1437606507"/>
        <n v="1447020620"/>
        <n v="1414814340"/>
        <n v="1486590035"/>
        <n v="1488517200"/>
        <n v="1409787378"/>
        <n v="1409547600"/>
        <n v="1424032207"/>
        <n v="1344635088"/>
        <n v="1445874513"/>
        <n v="1443726142"/>
        <n v="1403636229"/>
        <n v="1343161248"/>
        <n v="1430604136"/>
        <n v="1405027750"/>
        <n v="1442315460"/>
        <n v="1431283530"/>
        <n v="1489512122"/>
        <n v="1459352495"/>
        <n v="1472835802"/>
        <n v="1448204621"/>
        <n v="1445097715"/>
        <n v="1451010086"/>
        <n v="1431533931"/>
        <n v="1429622726"/>
        <n v="1391630297"/>
        <n v="1470519308"/>
        <n v="1431745200"/>
        <n v="1389844800"/>
        <n v="1441003537"/>
        <n v="1470178800"/>
        <n v="1409543940"/>
        <n v="1407250329"/>
        <n v="1440863624"/>
        <n v="1401662239"/>
        <n v="1449989260"/>
        <n v="1439048017"/>
        <n v="1451752021"/>
        <n v="1389055198"/>
        <n v="1394909909"/>
        <n v="1404601632"/>
        <n v="1412536421"/>
        <n v="1439827559"/>
        <n v="1457445069"/>
        <n v="1430270199"/>
        <n v="1449529062"/>
        <n v="1470011780"/>
        <n v="1466091446"/>
        <n v="1472745594"/>
        <n v="1434647305"/>
        <n v="1469162275"/>
        <n v="1416877200"/>
        <n v="1429134893"/>
        <n v="1481473208"/>
        <n v="1433685354"/>
        <n v="1472847873"/>
        <n v="1454054429"/>
        <n v="1412536412"/>
        <n v="1407595447"/>
        <n v="1257047940"/>
        <n v="1493838720"/>
        <n v="1329342361"/>
        <n v="1470527094"/>
        <n v="1425103218"/>
        <n v="1268636340"/>
        <n v="1425009761"/>
        <n v="1382184786"/>
        <n v="1393786877"/>
        <n v="1448078400"/>
        <n v="1454078770"/>
        <n v="1334622660"/>
        <n v="1460274864"/>
        <n v="1479495790"/>
        <n v="1406170740"/>
        <n v="1476482400"/>
        <n v="1338404400"/>
        <n v="1352610040"/>
        <n v="1451852256"/>
        <n v="1489922339"/>
        <n v="1358361197"/>
        <n v="1382017085"/>
        <n v="1448722494"/>
        <n v="1336340516"/>
        <n v="1459584417"/>
        <n v="1311309721"/>
        <n v="1455232937"/>
        <n v="1410127994"/>
        <n v="1484239320"/>
        <n v="1468519920"/>
        <n v="1411596001"/>
        <n v="1442440800"/>
        <n v="1414123200"/>
        <n v="1456555536"/>
        <n v="1412222340"/>
        <n v="1421042403"/>
        <n v="1381090870"/>
        <n v="1407899966"/>
        <n v="1383509357"/>
        <n v="1417127040"/>
        <n v="1413832985"/>
        <n v="1372622280"/>
        <n v="1437139080"/>
        <n v="1433336895"/>
        <n v="1490809450"/>
        <n v="1476731431"/>
        <n v="1441771218"/>
        <n v="1420081143"/>
        <n v="1431144000"/>
        <n v="1425233240"/>
        <n v="1436373900"/>
        <n v="1357176693"/>
        <n v="1439533019"/>
        <n v="1431278557"/>
        <n v="1411662264"/>
        <n v="1436957022"/>
        <n v="1413770820"/>
        <n v="1418091128"/>
        <n v="1414707762"/>
        <n v="1485838800"/>
        <n v="1410958191"/>
        <n v="1444984904"/>
        <n v="1430517600"/>
        <n v="1440763920"/>
        <n v="1484348700"/>
        <n v="1420876740"/>
        <n v="1453122000"/>
        <n v="1439766050"/>
        <n v="1431298860"/>
        <n v="1440813413"/>
        <n v="1438959600"/>
        <n v="1425827760"/>
        <n v="1404356400"/>
        <n v="1411437100"/>
        <n v="1438576057"/>
        <n v="1437861540"/>
        <n v="1415247757"/>
        <n v="1405305000"/>
        <n v="1443906000"/>
        <n v="1419483600"/>
        <n v="1308431646"/>
        <n v="1326520886"/>
        <n v="1355197047"/>
        <n v="1483535180"/>
        <n v="1475258327"/>
        <n v="1444071361"/>
        <n v="1457904316"/>
        <n v="1453310661"/>
        <n v="1460737680"/>
        <n v="1375151566"/>
        <n v="1429375922"/>
        <n v="1377734091"/>
        <n v="1407883811"/>
        <n v="1403904808"/>
        <n v="1422902601"/>
        <n v="1467155733"/>
        <n v="1409602178"/>
        <n v="1424375279"/>
        <n v="1430234394"/>
        <n v="1460832206"/>
        <n v="1409770164"/>
        <n v="1474436704"/>
        <n v="1438662474"/>
        <n v="1310837574"/>
        <n v="1424070823"/>
        <n v="1457901924"/>
        <n v="1440412396"/>
        <n v="1442775956"/>
        <n v="1321201327"/>
        <n v="1420910460"/>
        <n v="1445885890"/>
        <n v="1415909927"/>
        <n v="1427825044"/>
        <n v="1411324369"/>
        <n v="1463619388"/>
        <n v="1401595200"/>
        <n v="1346585448"/>
        <n v="1440094742"/>
        <n v="1431547468"/>
        <n v="1420768800"/>
        <n v="1446080834"/>
        <n v="1460140500"/>
        <n v="1427266860"/>
        <n v="1332114795"/>
        <n v="1401579000"/>
        <n v="1450554599"/>
        <n v="1334592000"/>
        <n v="1436137140"/>
        <n v="1407565504"/>
        <n v="1409509477"/>
        <n v="1406743396"/>
        <n v="1447965917"/>
        <n v="1427408271"/>
        <n v="1436677091"/>
        <n v="1487550399"/>
        <n v="1460313672"/>
        <n v="1433259293"/>
        <n v="1378866867"/>
        <n v="1411779761"/>
        <n v="1403470800"/>
        <n v="1457617359"/>
        <n v="1447018833"/>
        <n v="1465107693"/>
        <n v="1421781360"/>
        <n v="1459365802"/>
        <n v="1399584210"/>
        <n v="1473160954"/>
        <n v="1375313577"/>
        <n v="1455246504"/>
        <n v="1357432638"/>
        <n v="1407553200"/>
        <n v="1416944760"/>
        <n v="1428205247"/>
        <n v="1439734001"/>
        <n v="1410279123"/>
        <n v="1427427276"/>
        <n v="1469980800"/>
        <n v="1412283542"/>
        <n v="1406799981"/>
        <n v="1451679612"/>
        <n v="1336789860"/>
        <n v="1435708500"/>
        <n v="1432831089"/>
        <n v="1448388418"/>
        <n v="1422450278"/>
        <n v="1490447662"/>
        <n v="1493320519"/>
        <n v="1413572432"/>
        <n v="1424593763"/>
        <n v="1436914815"/>
        <n v="1303628340"/>
        <n v="1407811627"/>
        <n v="1411681391"/>
        <n v="1408913291"/>
        <n v="1444589020"/>
        <n v="1449914400"/>
        <n v="1419645748"/>
        <n v="1407847978"/>
        <n v="1461535140"/>
        <n v="1488773332"/>
        <n v="1410811740"/>
        <n v="1472135676"/>
        <n v="1448902800"/>
        <n v="1408657826"/>
        <n v="1406753639"/>
        <n v="1394772031"/>
        <n v="1441633993"/>
        <n v="1453748434"/>
        <n v="1476390164"/>
        <n v="1418841045"/>
        <n v="1422483292"/>
        <n v="1425495447"/>
        <n v="1438726535"/>
        <n v="1407624222"/>
        <n v="1460925811"/>
        <n v="1479667727"/>
        <n v="1397910848"/>
        <n v="1416963300"/>
        <n v="1427772120"/>
        <n v="1420199351"/>
        <n v="1434080706"/>
        <n v="1458703740"/>
        <n v="1467541545"/>
        <n v="1488805200"/>
        <n v="1475457107"/>
        <n v="1430149330"/>
        <n v="1407545334"/>
        <n v="1454183202"/>
        <n v="1492759460"/>
        <n v="1406683172"/>
        <n v="1487465119"/>
        <n v="1423772060"/>
        <n v="1478383912"/>
        <n v="1418080887"/>
        <n v="1435636740"/>
        <n v="1441516200"/>
        <n v="1391991701"/>
        <n v="1460644440"/>
        <n v="1432843500"/>
        <n v="1462631358"/>
        <n v="1381306687"/>
        <n v="1421337405"/>
        <n v="1435504170"/>
        <n v="1463753302"/>
        <n v="1432479600"/>
        <n v="1444940558"/>
        <n v="1455399313"/>
        <n v="1410191405"/>
        <n v="1455753540"/>
        <n v="1410439161"/>
        <n v="1427169540"/>
        <n v="1416176778"/>
        <n v="1437149004"/>
        <n v="1476008906"/>
        <n v="1402600085"/>
        <n v="1416662034"/>
        <n v="1468482694"/>
        <n v="1470498332"/>
        <n v="1411748335"/>
        <n v="1427133600"/>
        <n v="1492542819"/>
        <n v="1426522316"/>
        <n v="1450032297"/>
        <n v="1441037097"/>
        <n v="1318806541"/>
        <n v="1410516000"/>
        <n v="1440801000"/>
        <n v="1432328400"/>
        <n v="1442635140"/>
        <n v="1407689102"/>
        <n v="1436555376"/>
        <n v="1431719379"/>
        <n v="1446154848"/>
        <n v="1408305498"/>
        <n v="1420044890"/>
        <n v="1456523572"/>
        <n v="1415932643"/>
        <n v="1409620222"/>
        <n v="1468020354"/>
        <n v="1462417493"/>
        <n v="1423185900"/>
        <n v="1448660404"/>
        <n v="1478122292"/>
        <n v="1420045538"/>
        <n v="1425587220"/>
        <n v="1457966129"/>
        <n v="1456397834"/>
        <n v="1423345339"/>
        <n v="1467647160"/>
        <n v="1408225452"/>
        <n v="1404318595"/>
        <n v="1458733927"/>
        <n v="1364041163"/>
        <n v="1427225644"/>
        <n v="1426345200"/>
        <n v="1432873653"/>
        <n v="1490589360"/>
        <n v="1427414732"/>
        <n v="1420100426"/>
        <n v="1404022381"/>
        <n v="1458859153"/>
        <n v="1347004260"/>
        <n v="1412656200"/>
        <n v="1376563408"/>
        <n v="1451030136"/>
        <n v="1420971324"/>
        <n v="1466375521"/>
        <n v="1396810864"/>
        <n v="1470355833"/>
        <n v="1431717268"/>
        <n v="1405761690"/>
        <n v="1409070480"/>
        <n v="1464824309"/>
        <n v="1408058820"/>
        <n v="1450521990"/>
        <n v="1426526880"/>
        <n v="1315747080"/>
        <n v="1448761744"/>
        <n v="1461406600"/>
        <n v="1478425747"/>
        <n v="1425197321"/>
        <n v="1433587620"/>
        <n v="1408646111"/>
        <n v="1411852640"/>
        <n v="1379094980"/>
        <n v="1431549912"/>
        <n v="1425154655"/>
        <n v="1463734740"/>
        <n v="1475431486"/>
        <n v="1429074240"/>
        <n v="1424940093"/>
        <n v="1457308531"/>
        <n v="1452234840"/>
        <n v="1447542000"/>
        <n v="1467129686"/>
        <n v="1462467600"/>
        <n v="1467080613"/>
        <n v="1432195375"/>
        <n v="1455647587"/>
        <n v="1428804762"/>
        <n v="1416355259"/>
        <n v="1425791697"/>
        <n v="1477791960"/>
        <n v="1410041339"/>
        <n v="1454864280"/>
        <n v="1463259837"/>
        <n v="1471265092"/>
        <n v="1424229991"/>
        <n v="1401997790"/>
        <n v="1398876680"/>
        <n v="1390921827"/>
        <n v="1427992582"/>
        <n v="1416933390"/>
        <n v="1413208795"/>
        <n v="1462293716"/>
        <n v="1462301342"/>
        <n v="1406326502"/>
        <n v="1455941197"/>
        <n v="1477784634"/>
        <n v="1427537952"/>
        <n v="1407453228"/>
        <n v="1456700709"/>
        <n v="1392070874"/>
        <n v="1470975614"/>
        <n v="1458715133"/>
        <n v="1461994440"/>
        <n v="1426182551"/>
        <n v="1469919890"/>
        <n v="1411701739"/>
        <n v="1434139887"/>
        <n v="1417235580"/>
        <n v="1426365994"/>
        <n v="1425250955"/>
        <n v="1475853060"/>
        <n v="1484354556"/>
        <n v="1420844390"/>
        <n v="1457822275"/>
        <n v="1427745150"/>
        <n v="1423078606"/>
        <n v="1375299780"/>
        <n v="1429936500"/>
        <n v="1464285463"/>
        <n v="1425655349"/>
        <n v="1458097364"/>
        <n v="1426800687"/>
        <n v="1436366699"/>
        <n v="1418510965"/>
        <n v="1473699540"/>
        <n v="1437331463"/>
        <n v="1460837320"/>
        <n v="1464939520"/>
        <n v="1424536196"/>
        <n v="1468513533"/>
        <n v="1424989029"/>
        <n v="1455207510"/>
        <n v="1425833403"/>
        <n v="1408596589"/>
        <n v="1431046356"/>
        <n v="1464386640"/>
        <n v="1487318029"/>
        <n v="1429352160"/>
        <n v="1474580867"/>
        <n v="1425330960"/>
        <n v="1428231600"/>
        <n v="1417295990"/>
        <n v="1459642200"/>
        <n v="1477509604"/>
        <n v="1452228790"/>
        <n v="1403730000"/>
        <n v="1456617600"/>
        <n v="1415219915"/>
        <n v="1457947483"/>
        <n v="1414077391"/>
        <n v="1463602935"/>
        <n v="1407425717"/>
        <n v="1462391932"/>
        <n v="1466789269"/>
        <n v="1464354720"/>
        <n v="1479773838"/>
        <n v="1437926458"/>
        <n v="1461530721"/>
        <n v="1483423467"/>
        <n v="1426091036"/>
        <n v="1412740457"/>
        <n v="1476094907"/>
        <n v="1410459023"/>
        <n v="1417391100"/>
        <n v="1476319830"/>
        <n v="1436506726"/>
        <n v="1453538752"/>
        <n v="1443657600"/>
        <n v="1436544332"/>
        <n v="1463879100"/>
        <n v="1451775651"/>
        <n v="1452142672"/>
        <n v="1407955748"/>
        <n v="1420352264"/>
        <n v="1448582145"/>
        <n v="1438618170"/>
        <n v="1298589630"/>
        <n v="1468565820"/>
        <n v="1439318228"/>
        <n v="1462834191"/>
        <n v="1475185972"/>
        <n v="1491007211"/>
        <n v="1422256341"/>
        <n v="1426823132"/>
        <n v="1432272300"/>
        <n v="1480863887"/>
        <n v="1488067789"/>
        <n v="1451348200"/>
        <n v="1451952000"/>
        <n v="1437069079"/>
        <n v="1442248829"/>
        <n v="1405021211"/>
        <n v="1434286855"/>
        <n v="1490499180"/>
        <n v="1420233256"/>
        <n v="1440548330"/>
        <n v="1312945341"/>
        <n v="1426442400"/>
        <n v="1488063840"/>
        <n v="1481740740"/>
        <n v="1390522045"/>
        <n v="1454323413"/>
        <n v="1476559260"/>
        <n v="1444740089"/>
        <n v="1489142688"/>
        <n v="1425242029"/>
        <n v="1450040396"/>
        <n v="1426753723"/>
        <n v="1421030194"/>
        <n v="1453210037"/>
        <n v="1462729317"/>
        <n v="1432771997"/>
        <n v="1411312250"/>
        <n v="1465060797"/>
        <n v="1464715860"/>
        <n v="1434654215"/>
        <n v="1444657593"/>
        <n v="1418719967"/>
        <n v="1427569564"/>
        <n v="1482678994"/>
        <n v="1482052815"/>
        <n v="1422903342"/>
        <n v="1448147619"/>
        <n v="1483474370"/>
        <n v="1460615164"/>
        <n v="1428100815"/>
        <n v="1432437660"/>
        <n v="1459694211"/>
        <n v="1452350896"/>
        <n v="1431308704"/>
        <n v="1427328000"/>
        <n v="1450993668"/>
        <n v="1437417828"/>
        <n v="1406854699"/>
        <n v="1449077100"/>
        <n v="1416014534"/>
        <n v="1408663948"/>
        <n v="1484038620"/>
        <n v="1432142738"/>
        <n v="1369498714"/>
        <n v="1444004616"/>
        <n v="1420920424"/>
        <n v="1428893517"/>
        <n v="1412119423"/>
        <n v="1413608340"/>
        <n v="1472896800"/>
        <n v="1454281380"/>
        <n v="1410076123"/>
        <n v="1436477241"/>
        <n v="1445093578"/>
        <n v="1483088400"/>
        <n v="1436566135"/>
        <n v="1436554249"/>
        <n v="1490560177"/>
        <n v="1319835400"/>
        <n v="1413760783"/>
        <n v="1441592863"/>
        <n v="1345790865"/>
        <n v="1492270947"/>
        <n v="1455132611"/>
        <n v="1412003784"/>
        <n v="1490659134"/>
        <n v="1447734439"/>
        <n v="1405352264"/>
        <n v="1417279252"/>
        <n v="1414708183"/>
        <n v="1390669791"/>
        <n v="1408213512"/>
        <n v="1448470165"/>
        <n v="1337024695"/>
        <n v="1438495390"/>
        <n v="1439006692"/>
        <n v="1408056634"/>
        <n v="1438226451"/>
        <n v="1450389950"/>
        <n v="1480576720"/>
        <n v="1450053370"/>
        <n v="1482779931"/>
        <n v="1359738000"/>
        <n v="1432047989"/>
        <n v="1469834940"/>
        <n v="1361750369"/>
        <n v="1452613724"/>
        <n v="1394681590"/>
        <n v="1474360197"/>
        <n v="1428035850"/>
        <n v="1415947159"/>
        <n v="1451782607"/>
        <n v="1441619275"/>
        <n v="1407181297"/>
        <n v="1435591318"/>
        <n v="1489669203"/>
        <n v="1479834023"/>
        <n v="1439522996"/>
        <n v="1422218396"/>
        <n v="1409668069"/>
        <n v="1456805639"/>
        <n v="1406566363"/>
        <n v="1429732586"/>
        <n v="1430276959"/>
        <n v="1483395209"/>
        <n v="1418934506"/>
        <n v="1470441983"/>
        <n v="1483924700"/>
        <n v="1455272445"/>
        <n v="1437960598"/>
        <n v="1485480408"/>
        <n v="1472698702"/>
        <n v="1436478497"/>
        <n v="1427921509"/>
        <n v="1453937699"/>
        <n v="1310189851"/>
        <n v="1420143194"/>
        <n v="1472777146"/>
        <n v="1466731740"/>
        <n v="1429892177"/>
        <n v="1480888483"/>
        <n v="1406148024"/>
        <n v="1466270582"/>
        <n v="1428629242"/>
        <n v="1470175271"/>
        <n v="1465521306"/>
        <n v="1473802200"/>
        <n v="1483488249"/>
        <n v="1433530104"/>
        <n v="1473451437"/>
        <n v="1456608943"/>
        <n v="1445197129"/>
        <n v="1465333560"/>
        <n v="1463600945"/>
        <n v="1428707647"/>
        <n v="1434341369"/>
        <n v="1429993026"/>
        <n v="1410448551"/>
        <n v="1469325158"/>
        <n v="1465258325"/>
        <n v="1427479192"/>
        <n v="1418275702"/>
        <n v="1459490400"/>
        <n v="1447821717"/>
        <n v="1454284500"/>
        <n v="1468777786"/>
        <n v="1410669297"/>
        <n v="1430281320"/>
        <n v="1448928000"/>
        <n v="1408551752"/>
        <n v="1447628946"/>
        <n v="1457157269"/>
        <n v="1431286105"/>
        <n v="1475294400"/>
        <n v="1407532812"/>
        <n v="1433176105"/>
        <n v="1402618355"/>
        <n v="1480185673"/>
        <n v="1426615200"/>
        <n v="1408803149"/>
        <n v="1381006294"/>
        <n v="1432917394"/>
        <n v="1469948400"/>
        <n v="1441510707"/>
        <n v="1341978665"/>
        <n v="1455122564"/>
        <n v="1465720143"/>
        <n v="1441550760"/>
        <n v="1420741080"/>
        <n v="1475912326"/>
        <n v="1437076305"/>
        <n v="1278628800"/>
        <n v="1462135706"/>
        <n v="1426292416"/>
        <n v="1458860363"/>
        <n v="1435679100"/>
        <n v="1445540340"/>
        <n v="1276024260"/>
        <n v="1424742162"/>
        <n v="1409091612"/>
        <n v="1431108776"/>
        <n v="1444337940"/>
        <n v="1409960724"/>
        <n v="1413388296"/>
        <n v="1447281044"/>
        <n v="1441176447"/>
        <n v="1492142860"/>
        <n v="1444410000"/>
        <n v="1446739905"/>
        <n v="1476863607"/>
        <n v="1472882100"/>
        <n v="1384448822"/>
        <n v="1440314472"/>
        <n v="1412571600"/>
        <n v="1417620036"/>
        <n v="1444322535"/>
        <n v="1461543600"/>
        <n v="1407604920"/>
        <n v="1441386000"/>
        <n v="1413942628"/>
        <n v="1439675691"/>
        <n v="1488571200"/>
        <n v="1259297940"/>
        <n v="1432752080"/>
        <n v="1488013307"/>
        <n v="1431647041"/>
        <n v="1405269457"/>
        <n v="1441858161"/>
        <n v="1442856131"/>
        <n v="1475310825"/>
        <n v="1438859121"/>
        <n v="1440723600"/>
        <n v="1407729600"/>
        <n v="1352994052"/>
        <n v="1435701353"/>
        <n v="1449831863"/>
        <n v="1436729504"/>
        <n v="1415899228"/>
        <n v="1371726258"/>
        <n v="1442644651"/>
        <n v="1440690875"/>
        <n v="1418914964"/>
        <n v="1442091462"/>
        <n v="1454109420"/>
        <n v="1465243740"/>
        <n v="1446087223"/>
        <n v="1431728242"/>
        <n v="1424112483"/>
        <n v="1462150800"/>
        <n v="1424131727"/>
        <n v="1420085535"/>
        <n v="1259715000"/>
        <n v="1452920400"/>
        <n v="1435874384"/>
        <n v="1351432428"/>
        <n v="1481258275"/>
        <n v="1449247439"/>
        <n v="1480831200"/>
        <n v="1457394545"/>
        <n v="1432756039"/>
        <n v="1287723600"/>
        <n v="1403039842"/>
        <n v="1369932825"/>
        <n v="1481072942"/>
        <n v="1431771360"/>
        <n v="1455402297"/>
        <n v="1444576022"/>
        <n v="1354123908"/>
        <n v="1451161560"/>
        <n v="1443193130"/>
        <n v="1445738783"/>
        <n v="1437075422"/>
        <n v="1435787137"/>
        <n v="1427845140"/>
        <n v="1424281389"/>
        <n v="1453817297"/>
        <n v="1434768438"/>
        <n v="1428894380"/>
        <n v="1412485200"/>
        <n v="1445482906"/>
        <n v="1414346400"/>
        <n v="1447009181"/>
        <n v="1428222221"/>
        <n v="1465930440"/>
        <n v="1315715823"/>
        <n v="1420512259"/>
        <n v="1446660688"/>
        <n v="1387169890"/>
        <n v="1280206740"/>
        <n v="1442257677"/>
        <n v="1407708000"/>
        <n v="1343491200"/>
        <n v="1325804767"/>
        <n v="1405478025"/>
        <n v="1480110783"/>
        <n v="1371415675"/>
        <n v="1480188013"/>
        <n v="1404406964"/>
        <n v="1430877843"/>
        <n v="1407394800"/>
        <n v="1342882260"/>
        <n v="1314471431"/>
        <n v="1441814400"/>
        <n v="1450706837"/>
        <n v="1280534400"/>
        <n v="1433603552"/>
        <n v="1435257596"/>
        <n v="1464031265"/>
        <n v="1464952752"/>
        <n v="1341086400"/>
        <n v="1337562726"/>
        <n v="1408112253"/>
        <n v="1438803999"/>
        <n v="1409891015"/>
        <n v="1337371334"/>
        <n v="1409187056"/>
        <n v="1345918747"/>
        <n v="1464190158"/>
        <n v="1410866659"/>
        <n v="1428197422"/>
        <n v="1408999088"/>
        <n v="1422664740"/>
        <n v="1403348400"/>
        <n v="1429396200"/>
        <n v="1404664592"/>
        <n v="1439581080"/>
        <n v="1326916800"/>
        <n v="1467763200"/>
        <n v="1408495440"/>
        <n v="1401464101"/>
        <n v="1444433886"/>
        <n v="1465790400"/>
        <n v="1404532740"/>
        <n v="1434490914"/>
        <n v="1418504561"/>
        <n v="1425131108"/>
        <n v="1426269456"/>
        <n v="1402852087"/>
        <n v="1483748232"/>
        <n v="1417217166"/>
        <n v="1375260113"/>
        <n v="1345677285"/>
        <n v="1338159655"/>
        <n v="1472604262"/>
        <n v="1440408120"/>
        <n v="1427847480"/>
        <n v="1434034800"/>
        <n v="1429632822"/>
        <n v="1453071600"/>
        <n v="1407705187"/>
        <n v="1417778880"/>
        <n v="1408863600"/>
        <n v="1461235478"/>
        <n v="1467312306"/>
        <n v="1427227905"/>
        <n v="1442509200"/>
        <n v="1491726956"/>
        <n v="1413921060"/>
        <n v="1468442898"/>
        <n v="1422061200"/>
        <n v="1402949760"/>
        <n v="1485380482"/>
        <n v="1430571849"/>
        <n v="1370204367"/>
        <n v="1407534804"/>
        <n v="1461205423"/>
        <n v="1422735120"/>
        <n v="1443149759"/>
        <n v="1333946569"/>
        <n v="1409098825"/>
        <n v="1436460450"/>
        <n v="1460116576"/>
        <n v="1437149640"/>
        <n v="1399618380"/>
        <n v="1448805404"/>
        <n v="1413569818"/>
        <n v="1383418996"/>
        <n v="1438474704"/>
        <n v="1449689203"/>
        <n v="1425258240"/>
        <n v="1416524325"/>
        <n v="1402901405"/>
        <n v="1414205990"/>
        <n v="1448225336"/>
        <n v="1485543242"/>
        <n v="1460153054"/>
        <n v="1462053600"/>
        <n v="1491233407"/>
        <n v="1445898356"/>
        <n v="1447787093"/>
        <n v="1425170525"/>
        <n v="1406769992"/>
        <n v="1427503485"/>
        <n v="1487844882"/>
        <n v="1407533463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whal" refreshedDate="44814.759569444446" createdVersion="8" refreshedVersion="8" minRefreshableVersion="3" recordCount="4114" xr:uid="{E794E976-821B-488F-87B1-FD963EF1852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0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2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3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x v="4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5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6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7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8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9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0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11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x v="13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4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15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6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7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18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19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0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23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24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5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6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x v="27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8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29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0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3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32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33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x v="34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35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36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38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39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0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1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42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43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44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45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47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49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50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51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5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53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x v="54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55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56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57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58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59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60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61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62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64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65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6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67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68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69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7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71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72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73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74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75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76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77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78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x v="79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80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81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82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83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84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85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86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87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x v="88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89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90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x v="91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92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x v="9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94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95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96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7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98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9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00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101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0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03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4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05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06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07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08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0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1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11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12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13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14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15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17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18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119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20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21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22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x v="12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24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25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6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27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128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129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x v="13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32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133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34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35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36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37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38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39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41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x v="142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43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44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45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146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14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48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9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50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1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2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5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54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55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x v="156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57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x v="158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59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6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x v="161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62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63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6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65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166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67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68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6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70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71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72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73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174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5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x v="176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177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78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79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8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81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82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x v="183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184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85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86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187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88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89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190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191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92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x v="193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9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195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x v="196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x v="197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98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99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00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1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x v="202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3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204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205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206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7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208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09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10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211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12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213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14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215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216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217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x v="218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219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20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21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222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223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24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225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26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2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x v="228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29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23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23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32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33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234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35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236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237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38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239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4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241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x v="242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243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x v="244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245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246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247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248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249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5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51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52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53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54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255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256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57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258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9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60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61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63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64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265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26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267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68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269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70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271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272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273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74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75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276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77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x v="278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279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80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281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8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284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85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286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87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x v="288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89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290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x v="291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292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93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94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295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96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297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98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99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301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302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303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304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305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306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07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308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x v="3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31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11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12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313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314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15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31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317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x v="318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x v="319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320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321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322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323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324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25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26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x v="327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328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329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330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331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33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33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334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35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36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37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38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339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340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4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342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343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344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345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x v="346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47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48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349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5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351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352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x v="353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354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355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56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57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58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359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360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61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362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363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364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365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66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367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368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369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37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x v="371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372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373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74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75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376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377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378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79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38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381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382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83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84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x v="385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86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387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88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389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9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391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392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x v="393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394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395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96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x v="397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398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399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x v="40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401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402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403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404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x v="405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x v="406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407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408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40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41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411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412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413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414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415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416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17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18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419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420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x v="421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422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423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424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42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x v="426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427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x v="428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429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30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431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432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433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434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435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x v="436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437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438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439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44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441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442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x v="443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444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445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446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47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448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449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450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451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452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453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454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455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x v="456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457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5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459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46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461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62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463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464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465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466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67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46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469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470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471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472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473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474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475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476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477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478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479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480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48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482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x v="483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484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485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486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487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x v="488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489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490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491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492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493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494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495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496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497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498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499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x v="50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501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502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503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504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505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506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507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508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509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51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51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x v="512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513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514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15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516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517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518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519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520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x v="521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522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x v="523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24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525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526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27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528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x v="529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530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53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532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533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534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535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536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537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38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539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x v="540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541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542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x v="543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54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545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546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7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548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49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550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551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52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553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554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555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556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557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x v="558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x v="559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x v="560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561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562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563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564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565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566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567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68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569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x v="570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571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572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573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574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57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576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577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578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579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x v="58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x v="581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582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583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58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585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586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587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588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89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590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591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592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593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594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595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596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597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598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x v="599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600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601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602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603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604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x v="605"/>
    <n v="1443068045"/>
    <b v="0"/>
    <n v="87"/>
    <b v="1"/>
    <s v="film &amp; video/television"/>
    <n v="100"/>
    <n v="137.93"/>
    <x v="5"/>
    <s v="television"/>
    <x v="605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606"/>
    <n v="1406713041"/>
    <b v="0"/>
    <n v="12"/>
    <b v="1"/>
    <s v="theater/plays"/>
    <n v="100"/>
    <n v="1000"/>
    <x v="6"/>
    <s v="plays"/>
    <x v="606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607"/>
    <n v="1405573391"/>
    <b v="0"/>
    <n v="86"/>
    <b v="1"/>
    <s v="film &amp; video/documentary"/>
    <n v="124"/>
    <n v="139.53"/>
    <x v="5"/>
    <s v="documentary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608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609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x v="610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611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612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13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x v="614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15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616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617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618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619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6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621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622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623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624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625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626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627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628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629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630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631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632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633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634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635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636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x v="63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638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639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6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641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x v="642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643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44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645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646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x v="647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x v="648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x v="649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65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51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2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653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654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655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656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657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658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659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66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61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662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663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664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665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666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67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668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669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67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71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x v="672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673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674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675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676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677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678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679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68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681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682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683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684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85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686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68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688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689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69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691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692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693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694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x v="695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x v="696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697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x v="698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699"/>
    <n v="1429881667"/>
    <b v="0"/>
    <n v="97"/>
    <b v="1"/>
    <s v="theater/plays"/>
    <n v="102"/>
    <n v="105.52"/>
    <x v="6"/>
    <s v="plays"/>
    <x v="699"/>
    <x v="699"/>
  </r>
  <r>
    <n v="1617"/>
    <s v="The Coffis Brothers 2nd Album!"/>
    <s v="The Coffis Brothers &amp;The Mountain Men are recording a brand new full length record."/>
    <n v="7000"/>
    <n v="10210"/>
    <x v="0"/>
    <s v="US"/>
    <s v="USD"/>
    <x v="700"/>
    <n v="1380470188"/>
    <b v="0"/>
    <n v="158"/>
    <b v="1"/>
    <s v="music/rock"/>
    <n v="146"/>
    <n v="64.62"/>
    <x v="7"/>
    <s v="rock"/>
    <x v="700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701"/>
    <n v="1447055935"/>
    <b v="0"/>
    <n v="172"/>
    <b v="1"/>
    <s v="publishing/nonfiction"/>
    <n v="204"/>
    <n v="59.36"/>
    <x v="1"/>
    <s v="nonfiction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702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703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704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705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06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707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708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709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710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711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712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713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714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715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716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717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718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719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72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721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722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x v="723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724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725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726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x v="727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8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729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73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73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32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733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x v="734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735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736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x v="737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738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x v="739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40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x v="741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742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743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744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74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746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747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48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74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x v="750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751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752"/>
    <n v="1488823290"/>
    <b v="0"/>
    <n v="2035"/>
    <b v="1"/>
    <s v="games/tabletop games"/>
    <n v="930250"/>
    <n v="4.57"/>
    <x v="3"/>
    <s v="tabletop games"/>
    <x v="752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753"/>
    <n v="1442771722"/>
    <b v="0"/>
    <n v="47"/>
    <b v="1"/>
    <s v="music/indie rock"/>
    <n v="102"/>
    <n v="196.34"/>
    <x v="7"/>
    <s v="indie rock"/>
    <x v="753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754"/>
    <n v="1269878058"/>
    <b v="1"/>
    <n v="108"/>
    <b v="1"/>
    <s v="film &amp; video/documentary"/>
    <n v="185"/>
    <n v="85.44"/>
    <x v="5"/>
    <s v="documentary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7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x v="756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757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758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x v="759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76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761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62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763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x v="764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765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766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67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768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76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x v="77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71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x v="772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773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7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775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776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777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x v="778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779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780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781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x v="782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78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784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785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786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787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788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x v="789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79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791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792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793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x v="794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795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x v="796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x v="797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8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x v="799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800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x v="801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802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803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804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805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806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807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80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809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810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x v="811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812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813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814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815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816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x v="817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818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819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82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821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x v="822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823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824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825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826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827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828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829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83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831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x v="832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833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834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835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x v="836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x v="837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838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39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840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841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842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844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45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846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847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848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849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85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851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852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853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x v="854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855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856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857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858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59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860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x v="861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862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863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864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865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866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867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868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869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x v="870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871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87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87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874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875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x v="876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877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878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879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880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881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882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883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884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885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886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887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888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889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x v="890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891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892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893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89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895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896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897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x v="898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899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900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901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902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903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904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905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906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907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x v="908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909"/>
    <n v="1324041269"/>
    <b v="0"/>
    <n v="167"/>
    <b v="1"/>
    <s v="film &amp; video/documentary"/>
    <n v="110"/>
    <n v="42.87"/>
    <x v="5"/>
    <s v="documentary"/>
    <x v="909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910"/>
    <n v="1412794443"/>
    <b v="0"/>
    <n v="108"/>
    <b v="1"/>
    <s v="theater/plays"/>
    <n v="119"/>
    <n v="66.11"/>
    <x v="6"/>
    <s v="plays"/>
    <x v="910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911"/>
    <n v="1331774434"/>
    <b v="0"/>
    <n v="44"/>
    <b v="1"/>
    <s v="music/rock"/>
    <n v="143"/>
    <n v="162.27000000000001"/>
    <x v="7"/>
    <s v="rock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912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913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x v="914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915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916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17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918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919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920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921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22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23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924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925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x v="926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927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928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929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93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931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x v="932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933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x v="934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35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936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5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937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938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939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940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41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942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943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944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945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946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4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48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949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x v="950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951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952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953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54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955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956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957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x v="958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959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x v="96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961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962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963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96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965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966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x v="967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96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x v="969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97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x v="971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972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973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74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975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976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977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978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979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980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981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98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983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984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985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986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x v="987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988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989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99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991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99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993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994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995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x v="996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997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556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998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999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1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001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002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003"/>
    <n v="1421105608"/>
    <b v="0"/>
    <n v="28"/>
    <b v="1"/>
    <s v="theater/musical"/>
    <n v="100"/>
    <n v="215.25"/>
    <x v="6"/>
    <s v="musical"/>
    <x v="1005"/>
    <x v="100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004"/>
    <n v="1470348775"/>
    <b v="0"/>
    <n v="67"/>
    <b v="1"/>
    <s v="photography/photobooks"/>
    <n v="100"/>
    <n v="89.93"/>
    <x v="2"/>
    <s v="photobooks"/>
    <x v="1006"/>
    <x v="100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005"/>
    <n v="1469126462"/>
    <b v="0"/>
    <n v="75"/>
    <b v="1"/>
    <s v="film &amp; video/television"/>
    <n v="121"/>
    <n v="80.33"/>
    <x v="5"/>
    <s v="television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006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007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008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00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01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1011"/>
    <n v="1444874768"/>
    <b v="0"/>
    <n v="64"/>
    <b v="1"/>
    <s v="theater/plays"/>
    <n v="100"/>
    <n v="93.76"/>
    <x v="6"/>
    <s v="plays"/>
    <x v="1013"/>
    <x v="10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1012"/>
    <n v="1361577292"/>
    <b v="0"/>
    <n v="10"/>
    <b v="1"/>
    <s v="music/indie rock"/>
    <n v="100"/>
    <n v="600"/>
    <x v="7"/>
    <s v="indie rock"/>
    <x v="1014"/>
    <x v="10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1013"/>
    <n v="1424881492"/>
    <b v="0"/>
    <n v="94"/>
    <b v="1"/>
    <s v="theater/plays"/>
    <n v="100"/>
    <n v="63.83"/>
    <x v="6"/>
    <s v="plays"/>
    <x v="1015"/>
    <x v="101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1014"/>
    <n v="1403210330"/>
    <b v="0"/>
    <n v="83"/>
    <b v="1"/>
    <s v="theater/plays"/>
    <n v="100"/>
    <n v="72.290000000000006"/>
    <x v="6"/>
    <s v="plays"/>
    <x v="1016"/>
    <x v="1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1015"/>
    <n v="1459177107"/>
    <b v="0"/>
    <n v="61"/>
    <b v="1"/>
    <s v="film &amp; video/television"/>
    <n v="120"/>
    <n v="98.36"/>
    <x v="5"/>
    <s v="television"/>
    <x v="1017"/>
    <x v="1015"/>
  </r>
  <r>
    <n v="262"/>
    <s v="The Last Cosmonaut"/>
    <s v="He can never die. He will live forever. He is the last cosmonaut, and this is his story."/>
    <n v="2500"/>
    <n v="6000"/>
    <x v="0"/>
    <s v="US"/>
    <s v="USD"/>
    <x v="1016"/>
    <n v="1294811828"/>
    <b v="1"/>
    <n v="145"/>
    <b v="1"/>
    <s v="film &amp; video/documentary"/>
    <n v="240"/>
    <n v="41.38"/>
    <x v="5"/>
    <s v="documentary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017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018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019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020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1021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1022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023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1024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025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x v="1026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1027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028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029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1030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031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032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033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03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x v="1035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1036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37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x v="1038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9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1040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41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42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043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44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045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046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x v="1047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x v="1048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49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5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051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1052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05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x v="1054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055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x v="1056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57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058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x v="1059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060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1061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062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63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6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x v="1065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066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1067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068"/>
    <n v="1478616506"/>
    <b v="0"/>
    <n v="33"/>
    <b v="1"/>
    <s v="theater/musical"/>
    <n v="110"/>
    <n v="166.97"/>
    <x v="6"/>
    <s v="musical"/>
    <x v="1070"/>
    <x v="106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069"/>
    <n v="1462481718"/>
    <b v="0"/>
    <n v="80"/>
    <b v="1"/>
    <s v="food/small batch"/>
    <n v="110"/>
    <n v="68.86"/>
    <x v="4"/>
    <s v="small batch"/>
    <x v="1071"/>
    <x v="106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070"/>
    <n v="1487164242"/>
    <b v="0"/>
    <n v="147"/>
    <b v="1"/>
    <s v="games/tabletop games"/>
    <n v="220"/>
    <n v="37.479999999999997"/>
    <x v="3"/>
    <s v="tabletop games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1071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072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073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x v="1074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075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076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x v="1077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078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079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08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081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1082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083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084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085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08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087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088"/>
    <n v="1448902867"/>
    <b v="0"/>
    <n v="102"/>
    <b v="1"/>
    <s v="games/tabletop games"/>
    <n v="271"/>
    <n v="53.08"/>
    <x v="3"/>
    <s v="tabletop games"/>
    <x v="1090"/>
    <x v="1088"/>
  </r>
  <r>
    <n v="3773"/>
    <s v="Dundee: A Hip-Hopera"/>
    <s v="A dramatic hip-hopera, inspired from monologues written by the performers."/>
    <n v="5000"/>
    <n v="5410"/>
    <x v="0"/>
    <s v="US"/>
    <s v="USD"/>
    <x v="1089"/>
    <n v="1476317247"/>
    <b v="0"/>
    <n v="57"/>
    <b v="1"/>
    <s v="theater/musical"/>
    <n v="108"/>
    <n v="94.91"/>
    <x v="6"/>
    <s v="musical"/>
    <x v="1091"/>
    <x v="108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090"/>
    <n v="1430467187"/>
    <b v="0"/>
    <n v="53"/>
    <b v="1"/>
    <s v="film &amp; video/shorts"/>
    <n v="155"/>
    <n v="102.08"/>
    <x v="5"/>
    <s v="shorts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091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092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093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094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095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096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097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1098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099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100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110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102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103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104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x v="1105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1106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107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108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109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11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111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112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113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114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115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x v="1116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117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118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119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112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1121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122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123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124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125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1126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127"/>
    <n v="1475460819"/>
    <b v="0"/>
    <n v="56"/>
    <b v="1"/>
    <s v="theater/plays"/>
    <n v="105"/>
    <n v="93.43"/>
    <x v="6"/>
    <s v="plays"/>
    <x v="1129"/>
    <x v="11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28"/>
    <n v="1441125886"/>
    <b v="0"/>
    <n v="65"/>
    <b v="1"/>
    <s v="theater/plays"/>
    <n v="105"/>
    <n v="80.400000000000006"/>
    <x v="6"/>
    <s v="plays"/>
    <x v="1130"/>
    <x v="11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129"/>
    <n v="1342844861"/>
    <b v="0"/>
    <n v="120"/>
    <b v="1"/>
    <s v="publishing/nonfiction"/>
    <n v="131"/>
    <n v="43.55"/>
    <x v="1"/>
    <s v="nonfiction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130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131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x v="1132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133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35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136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137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138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139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140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141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142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143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144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145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146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147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148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149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150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151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1152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1153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154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1155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156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157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158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159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16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6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16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163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164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x v="1165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x v="1166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167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168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169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17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x v="117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172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173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174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1175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1176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1177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178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179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118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181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1182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183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184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185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186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187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188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x v="1189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119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1191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1192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193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194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95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196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x v="1197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198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199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x v="1200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201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202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203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1204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205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206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1207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208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209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21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211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1212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213"/>
    <n v="1483461409"/>
    <b v="0"/>
    <n v="67"/>
    <b v="1"/>
    <s v="food/small batch"/>
    <n v="155"/>
    <n v="69.27"/>
    <x v="4"/>
    <s v="small batch"/>
    <x v="1215"/>
    <x v="12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1214"/>
    <n v="1426699982"/>
    <b v="0"/>
    <n v="37"/>
    <b v="0"/>
    <s v="theater/spaces"/>
    <n v="4"/>
    <n v="125.27"/>
    <x v="6"/>
    <s v="spaces"/>
    <x v="1216"/>
    <x v="12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1215"/>
    <n v="1320033976"/>
    <b v="0"/>
    <n v="20"/>
    <b v="0"/>
    <s v="music/jazz"/>
    <n v="31"/>
    <n v="231.75"/>
    <x v="7"/>
    <s v="jazz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1216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217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x v="1218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219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22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1221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22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x v="1223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224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225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226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227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228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229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230"/>
    <n v="1268337744"/>
    <b v="0"/>
    <n v="27"/>
    <b v="1"/>
    <s v="film &amp; video/shorts"/>
    <n v="100"/>
    <n v="167.49"/>
    <x v="5"/>
    <s v="shorts"/>
    <x v="1232"/>
    <x v="12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231"/>
    <n v="1437668354"/>
    <b v="0"/>
    <n v="61"/>
    <b v="1"/>
    <s v="music/classical music"/>
    <n v="100"/>
    <n v="74.069999999999993"/>
    <x v="7"/>
    <s v="classical music"/>
    <x v="1233"/>
    <x v="123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232"/>
    <n v="1415585474"/>
    <b v="0"/>
    <n v="33"/>
    <b v="1"/>
    <s v="music/classical music"/>
    <n v="113"/>
    <n v="136.91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233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234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235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236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237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x v="1238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239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24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241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42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x v="124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44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45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246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247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248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249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250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51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1252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253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x v="1254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55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256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1257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258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259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x v="126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261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262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263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264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x v="1265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1266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67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268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x v="1269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27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271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272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1273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274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275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x v="1276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277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x v="1278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279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280"/>
    <n v="1313532003"/>
    <b v="0"/>
    <n v="90"/>
    <b v="1"/>
    <s v="music/indie rock"/>
    <n v="119"/>
    <n v="46.4"/>
    <x v="7"/>
    <s v="indie rock"/>
    <x v="1282"/>
    <x v="12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281"/>
    <n v="1416954729"/>
    <b v="0"/>
    <n v="24"/>
    <b v="0"/>
    <s v="theater/musical"/>
    <n v="60"/>
    <n v="174"/>
    <x v="6"/>
    <s v="musical"/>
    <x v="1283"/>
    <x v="12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282"/>
    <n v="1399998418"/>
    <b v="0"/>
    <n v="67"/>
    <b v="1"/>
    <s v="theater/plays"/>
    <n v="139"/>
    <n v="62.33"/>
    <x v="6"/>
    <s v="plays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83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284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x v="1285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28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287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88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289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29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29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1292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293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294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295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296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297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1298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299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30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01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x v="1302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1303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30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305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06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307"/>
    <n v="1406012515"/>
    <b v="0"/>
    <n v="53"/>
    <b v="1"/>
    <s v="film &amp; video/television"/>
    <n v="101"/>
    <n v="76.45"/>
    <x v="5"/>
    <s v="television"/>
    <x v="1309"/>
    <x v="130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308"/>
    <n v="1416589890"/>
    <b v="0"/>
    <n v="23"/>
    <b v="1"/>
    <s v="theater/plays"/>
    <n v="119"/>
    <n v="176.09"/>
    <x v="6"/>
    <s v="plays"/>
    <x v="1310"/>
    <x v="130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9"/>
    <n v="1461427938"/>
    <b v="0"/>
    <n v="24"/>
    <b v="1"/>
    <s v="theater/plays"/>
    <n v="135"/>
    <n v="168.75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310"/>
    <n v="1472026801"/>
    <b v="1"/>
    <n v="71"/>
    <b v="1"/>
    <s v="photography/photobooks"/>
    <n v="108"/>
    <n v="56.98"/>
    <x v="2"/>
    <s v="photobooks"/>
    <x v="1312"/>
    <x v="1310"/>
  </r>
  <r>
    <n v="3157"/>
    <s v="Summer FourPlay"/>
    <s v="Four Directors.  Four One Acts.  Four Genres.  For You."/>
    <n v="4000"/>
    <n v="4040"/>
    <x v="0"/>
    <s v="US"/>
    <s v="USD"/>
    <x v="1311"/>
    <n v="1404932105"/>
    <b v="1"/>
    <n v="41"/>
    <b v="1"/>
    <s v="theater/plays"/>
    <n v="101"/>
    <n v="98.54"/>
    <x v="6"/>
    <s v="plays"/>
    <x v="1313"/>
    <x v="13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1312"/>
    <n v="1364101272"/>
    <b v="0"/>
    <n v="47"/>
    <b v="1"/>
    <s v="film &amp; video/shorts"/>
    <n v="115"/>
    <n v="85.96"/>
    <x v="5"/>
    <s v="short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x v="1313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314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315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316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317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18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319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32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321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322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323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24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325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326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327"/>
    <n v="1478050429"/>
    <b v="0"/>
    <n v="31"/>
    <b v="1"/>
    <s v="theater/plays"/>
    <n v="100"/>
    <n v="129.03"/>
    <x v="6"/>
    <s v="plays"/>
    <x v="1329"/>
    <x v="132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1328"/>
    <n v="1401910634"/>
    <b v="0"/>
    <n v="13"/>
    <b v="1"/>
    <s v="theater/plays"/>
    <n v="100"/>
    <n v="307.69"/>
    <x v="6"/>
    <s v="plays"/>
    <x v="1330"/>
    <x v="13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29"/>
    <n v="1431649255"/>
    <b v="0"/>
    <n v="54"/>
    <b v="1"/>
    <s v="theater/spaces"/>
    <n v="107"/>
    <n v="74.069999999999993"/>
    <x v="6"/>
    <s v="space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33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331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332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1333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x v="1334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x v="1335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336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1337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x v="1338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339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340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341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42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343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344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345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1346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347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134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349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350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x v="1351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52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353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x v="1354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1355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356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357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58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359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360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1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2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363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364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65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366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1367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368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x v="1369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37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371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372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373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374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375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76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77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78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379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80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1381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382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1383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384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x v="1385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386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1387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388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389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39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391"/>
    <n v="1467468008"/>
    <b v="0"/>
    <n v="39"/>
    <b v="1"/>
    <s v="theater/musical"/>
    <n v="101"/>
    <n v="90.54"/>
    <x v="6"/>
    <s v="musical"/>
    <x v="1393"/>
    <x v="139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392"/>
    <n v="1424221866"/>
    <b v="0"/>
    <n v="33"/>
    <b v="0"/>
    <s v="theater/plays"/>
    <n v="71"/>
    <n v="106.97"/>
    <x v="6"/>
    <s v="plays"/>
    <x v="1394"/>
    <x v="139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393"/>
    <n v="1404140667"/>
    <b v="0"/>
    <n v="40"/>
    <b v="1"/>
    <s v="theater/plays"/>
    <n v="101"/>
    <n v="88.25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394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1395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396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397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39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x v="1399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400"/>
    <n v="1356979110"/>
    <b v="0"/>
    <n v="35"/>
    <b v="1"/>
    <s v="film &amp; video/shorts"/>
    <n v="100"/>
    <n v="100"/>
    <x v="5"/>
    <s v="shorts"/>
    <x v="1402"/>
    <x v="14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401"/>
    <n v="1309311545"/>
    <b v="0"/>
    <n v="56"/>
    <b v="1"/>
    <s v="music/pop"/>
    <n v="175"/>
    <n v="62.5"/>
    <x v="7"/>
    <s v="pop"/>
    <x v="1403"/>
    <x v="1401"/>
  </r>
  <r>
    <n v="831"/>
    <s v="Let The 7Horse Run!"/>
    <s v="7Horse is a new band with a self-funded album and a show they want to rock in your town!"/>
    <n v="1500"/>
    <n v="3500"/>
    <x v="0"/>
    <s v="US"/>
    <s v="USD"/>
    <x v="1402"/>
    <n v="1332948694"/>
    <b v="0"/>
    <n v="20"/>
    <b v="1"/>
    <s v="music/rock"/>
    <n v="233"/>
    <n v="175"/>
    <x v="7"/>
    <s v="rock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140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404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x v="1405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06"/>
    <n v="1429651266"/>
    <b v="0"/>
    <n v="74"/>
    <b v="1"/>
    <s v="theater/plays"/>
    <n v="108"/>
    <n v="46.89"/>
    <x v="6"/>
    <s v="plays"/>
    <x v="1408"/>
    <x v="1406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1407"/>
    <n v="1453757800"/>
    <b v="0"/>
    <n v="30"/>
    <b v="0"/>
    <s v="food/food trucks"/>
    <n v="7"/>
    <n v="115.53"/>
    <x v="4"/>
    <s v="food trucks"/>
    <x v="1409"/>
    <x v="140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408"/>
    <n v="1457539235"/>
    <b v="0"/>
    <n v="117"/>
    <b v="1"/>
    <s v="music/rock"/>
    <n v="139"/>
    <n v="29.62"/>
    <x v="7"/>
    <s v="rock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409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10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x v="1411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412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x v="1413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414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141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416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417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418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1419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420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421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422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1423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424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425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26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427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428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429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1430"/>
    <n v="1416600960"/>
    <b v="0"/>
    <n v="38"/>
    <b v="0"/>
    <s v="food/food trucks"/>
    <n v="6"/>
    <n v="89.21"/>
    <x v="4"/>
    <s v="food trucks"/>
    <x v="1432"/>
    <x v="14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431"/>
    <n v="1461370956"/>
    <b v="0"/>
    <n v="69"/>
    <b v="1"/>
    <s v="theater/plays"/>
    <n v="113"/>
    <n v="49.06"/>
    <x v="6"/>
    <s v="plays"/>
    <x v="1433"/>
    <x v="143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432"/>
    <n v="1295575001"/>
    <b v="0"/>
    <n v="36"/>
    <b v="1"/>
    <s v="music/indie rock"/>
    <n v="226"/>
    <n v="94.03"/>
    <x v="7"/>
    <s v="indie rock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33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434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435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36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437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438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39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440"/>
    <n v="1451655808"/>
    <b v="0"/>
    <n v="83"/>
    <b v="1"/>
    <s v="film &amp; video/documentary"/>
    <n v="112"/>
    <n v="40.4"/>
    <x v="5"/>
    <s v="documentary"/>
    <x v="1442"/>
    <x v="14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1441"/>
    <n v="1463771421"/>
    <b v="0"/>
    <n v="28"/>
    <b v="1"/>
    <s v="theater/plays"/>
    <n v="100"/>
    <n v="119.64"/>
    <x v="6"/>
    <s v="plays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442"/>
    <n v="1464653696"/>
    <b v="0"/>
    <n v="23"/>
    <b v="1"/>
    <s v="theater/plays"/>
    <n v="102"/>
    <n v="145.65"/>
    <x v="6"/>
    <s v="plays"/>
    <x v="1444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443"/>
    <n v="1306417323"/>
    <b v="0"/>
    <n v="49"/>
    <b v="1"/>
    <s v="publishing/nonfiction"/>
    <n v="112"/>
    <n v="68.37"/>
    <x v="1"/>
    <s v="nonfiction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444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445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44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447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1448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449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x v="145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x v="1451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452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453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1454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455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456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457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x v="1458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459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460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61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807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462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463"/>
    <n v="1408313438"/>
    <b v="1"/>
    <n v="70"/>
    <b v="1"/>
    <s v="theater/plays"/>
    <n v="102"/>
    <n v="46.71"/>
    <x v="6"/>
    <s v="plays"/>
    <x v="1466"/>
    <x v="146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464"/>
    <n v="1421812637"/>
    <b v="0"/>
    <n v="38"/>
    <b v="1"/>
    <s v="theater/musical"/>
    <n v="105"/>
    <n v="85.74"/>
    <x v="6"/>
    <s v="musical"/>
    <x v="1467"/>
    <x v="146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465"/>
    <n v="1461607591"/>
    <b v="0"/>
    <n v="61"/>
    <b v="1"/>
    <s v="food/small batch"/>
    <n v="109"/>
    <n v="53.41"/>
    <x v="4"/>
    <s v="small batch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466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467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468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469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470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471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472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473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x v="1474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475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476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477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x v="1478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479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480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481"/>
    <n v="1318864308"/>
    <b v="0"/>
    <n v="65"/>
    <b v="1"/>
    <s v="music/indie rock"/>
    <n v="107"/>
    <n v="49.25"/>
    <x v="7"/>
    <s v="indie rock"/>
    <x v="1484"/>
    <x v="148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482"/>
    <n v="1443460627"/>
    <b v="0"/>
    <n v="5"/>
    <b v="0"/>
    <s v="food/food trucks"/>
    <n v="5"/>
    <n v="640"/>
    <x v="4"/>
    <s v="food trucks"/>
    <x v="1485"/>
    <x v="148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1483"/>
    <n v="1438549026"/>
    <b v="0"/>
    <n v="72"/>
    <b v="0"/>
    <s v="music/indie rock"/>
    <n v="40"/>
    <n v="44.44"/>
    <x v="7"/>
    <s v="indie rock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484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85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486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1487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492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488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489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1490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91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2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493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x v="1494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95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496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497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498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499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x v="15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501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x v="150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1503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504"/>
    <n v="1424213264"/>
    <b v="0"/>
    <n v="45"/>
    <b v="1"/>
    <s v="theater/plays"/>
    <n v="125"/>
    <n v="69.33"/>
    <x v="6"/>
    <s v="plays"/>
    <x v="1508"/>
    <x v="150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505"/>
    <n v="1478030325"/>
    <b v="0"/>
    <n v="44"/>
    <b v="1"/>
    <s v="theater/plays"/>
    <n v="104"/>
    <n v="70.569999999999993"/>
    <x v="6"/>
    <s v="plays"/>
    <x v="1509"/>
    <x v="150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1506"/>
    <n v="1399948353"/>
    <b v="1"/>
    <n v="61"/>
    <b v="1"/>
    <s v="theater/plays"/>
    <n v="124"/>
    <n v="50.9"/>
    <x v="6"/>
    <s v="plays"/>
    <x v="1510"/>
    <x v="1506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507"/>
    <n v="1467734450"/>
    <b v="0"/>
    <n v="24"/>
    <b v="0"/>
    <s v="technology/wearables"/>
    <n v="16"/>
    <n v="129.16999999999999"/>
    <x v="0"/>
    <s v="wearables"/>
    <x v="1511"/>
    <x v="150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508"/>
    <n v="1321252488"/>
    <b v="0"/>
    <n v="35"/>
    <b v="1"/>
    <s v="film &amp; video/shorts"/>
    <n v="103"/>
    <n v="88.57"/>
    <x v="5"/>
    <s v="short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509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510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511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x v="1512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x v="1513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514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515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516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517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518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519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520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521"/>
    <n v="1443029206"/>
    <b v="0"/>
    <n v="55"/>
    <b v="1"/>
    <s v="theater/plays"/>
    <n v="102"/>
    <n v="55.6"/>
    <x v="6"/>
    <s v="plays"/>
    <x v="1525"/>
    <x v="15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522"/>
    <n v="1436283107"/>
    <b v="0"/>
    <n v="90"/>
    <b v="1"/>
    <s v="theater/plays"/>
    <n v="102"/>
    <n v="33.94"/>
    <x v="6"/>
    <s v="plays"/>
    <x v="1526"/>
    <x v="152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523"/>
    <n v="1427224606"/>
    <b v="0"/>
    <n v="19"/>
    <b v="1"/>
    <s v="music/rock"/>
    <n v="109"/>
    <n v="160.79"/>
    <x v="7"/>
    <s v="rock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524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525"/>
    <n v="1409179384"/>
    <b v="0"/>
    <n v="57"/>
    <b v="1"/>
    <s v="theater/plays"/>
    <n v="102"/>
    <n v="53.44"/>
    <x v="6"/>
    <s v="plays"/>
    <x v="1529"/>
    <x v="15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526"/>
    <n v="1439952550"/>
    <b v="0"/>
    <n v="17"/>
    <b v="0"/>
    <s v="theater/plays"/>
    <n v="61"/>
    <n v="179.12"/>
    <x v="6"/>
    <s v="plays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527"/>
    <n v="1404927440"/>
    <b v="0"/>
    <n v="29"/>
    <b v="1"/>
    <s v="theater/plays"/>
    <n v="102"/>
    <n v="105"/>
    <x v="6"/>
    <s v="plays"/>
    <x v="1531"/>
    <x v="152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1528"/>
    <n v="1396396662"/>
    <b v="0"/>
    <n v="62"/>
    <b v="1"/>
    <s v="music/rock"/>
    <n v="122"/>
    <n v="49.11"/>
    <x v="7"/>
    <s v="rock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x v="152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530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x v="1531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532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533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534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1535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536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x v="1537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538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539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x v="1540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41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542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543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544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45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546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x v="1547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548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549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x v="155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1551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55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55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1554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x v="1555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56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557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x v="1558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559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1561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1562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563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564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565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566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567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x v="1568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569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570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71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572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73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x v="1574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75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x v="1576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577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1578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579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580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581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x v="1582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583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x v="1584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85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586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363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587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588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589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590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1591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592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593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594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595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1596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597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x v="1598"/>
    <n v="1421081857"/>
    <b v="0"/>
    <n v="55"/>
    <b v="1"/>
    <s v="theater/plays"/>
    <n v="140"/>
    <n v="50.98"/>
    <x v="6"/>
    <s v="plays"/>
    <x v="1603"/>
    <x v="15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1599"/>
    <n v="1436305452"/>
    <b v="0"/>
    <n v="29"/>
    <b v="0"/>
    <s v="theater/plays"/>
    <n v="23"/>
    <n v="96.55"/>
    <x v="6"/>
    <s v="plays"/>
    <x v="1604"/>
    <x v="159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600"/>
    <n v="1430751869"/>
    <b v="0"/>
    <n v="50"/>
    <b v="1"/>
    <s v="technology/space exploration"/>
    <n v="112"/>
    <n v="56"/>
    <x v="0"/>
    <s v="space exploration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01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602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603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60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605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1606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607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608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609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610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611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1612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x v="1613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x v="1614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1615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616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17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618"/>
    <n v="1398828064"/>
    <b v="0"/>
    <n v="57"/>
    <b v="1"/>
    <s v="theater/plays"/>
    <n v="108"/>
    <n v="47.46"/>
    <x v="6"/>
    <s v="plays"/>
    <x v="1623"/>
    <x v="16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619"/>
    <n v="1487485760"/>
    <b v="0"/>
    <n v="6"/>
    <b v="0"/>
    <s v="theater/plays"/>
    <n v="5"/>
    <n v="450"/>
    <x v="6"/>
    <s v="plays"/>
    <x v="1624"/>
    <x v="16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1620"/>
    <n v="1379990038"/>
    <b v="0"/>
    <n v="79"/>
    <b v="0"/>
    <s v="music/jazz"/>
    <n v="42"/>
    <n v="34.18"/>
    <x v="7"/>
    <s v="jazz"/>
    <x v="1625"/>
    <x v="162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621"/>
    <n v="1400253364"/>
    <b v="0"/>
    <n v="37"/>
    <b v="1"/>
    <s v="theater/musical"/>
    <n v="108"/>
    <n v="72.97"/>
    <x v="6"/>
    <s v="musical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622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23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624"/>
    <n v="1466767728"/>
    <b v="0"/>
    <n v="38"/>
    <b v="1"/>
    <s v="theater/plays"/>
    <n v="108"/>
    <n v="70.760000000000005"/>
    <x v="6"/>
    <s v="plays"/>
    <x v="1629"/>
    <x v="16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625"/>
    <n v="1418150018"/>
    <b v="0"/>
    <n v="33"/>
    <b v="1"/>
    <s v="theater/musical"/>
    <n v="107"/>
    <n v="81.239999999999995"/>
    <x v="6"/>
    <s v="musical"/>
    <x v="1630"/>
    <x v="16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626"/>
    <n v="1399666342"/>
    <b v="0"/>
    <n v="38"/>
    <b v="1"/>
    <s v="music/rock"/>
    <n v="134"/>
    <n v="70.55"/>
    <x v="7"/>
    <s v="rock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627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628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629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630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631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632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633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634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635"/>
    <n v="1404308883"/>
    <b v="0"/>
    <n v="9"/>
    <b v="1"/>
    <s v="theater/plays"/>
    <n v="146"/>
    <n v="292.77999999999997"/>
    <x v="6"/>
    <s v="plays"/>
    <x v="1640"/>
    <x v="16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1636"/>
    <n v="1442839533"/>
    <b v="0"/>
    <n v="27"/>
    <b v="0"/>
    <s v="technology/web"/>
    <n v="11"/>
    <n v="97.41"/>
    <x v="0"/>
    <s v="web"/>
    <x v="1641"/>
    <x v="163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37"/>
    <n v="1365348794"/>
    <b v="0"/>
    <n v="34"/>
    <b v="1"/>
    <s v="music/indie rock"/>
    <n v="103"/>
    <n v="77.349999999999994"/>
    <x v="7"/>
    <s v="indie rock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638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639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64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641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642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1643"/>
    <n v="1464815253"/>
    <b v="0"/>
    <n v="70"/>
    <b v="1"/>
    <s v="music/metal"/>
    <n v="130"/>
    <n v="37.270000000000003"/>
    <x v="7"/>
    <s v="metal"/>
    <x v="1648"/>
    <x v="16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644"/>
    <n v="1407435418"/>
    <b v="0"/>
    <n v="53"/>
    <b v="0"/>
    <s v="theater/musical"/>
    <n v="52"/>
    <n v="49.21"/>
    <x v="6"/>
    <s v="musical"/>
    <x v="1649"/>
    <x v="16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645"/>
    <n v="1378735983"/>
    <b v="1"/>
    <n v="39"/>
    <b v="1"/>
    <s v="music/metal"/>
    <n v="104"/>
    <n v="66.87"/>
    <x v="7"/>
    <s v="met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1646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647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48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649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65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651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652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653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54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55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56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657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658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x v="1659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60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661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2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663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664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665"/>
    <n v="1458647725"/>
    <b v="0"/>
    <n v="21"/>
    <b v="1"/>
    <s v="theater/plays"/>
    <n v="102"/>
    <n v="121.9"/>
    <x v="6"/>
    <s v="plays"/>
    <x v="1670"/>
    <x v="166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666"/>
    <n v="1437236378"/>
    <b v="0"/>
    <n v="54"/>
    <b v="1"/>
    <s v="theater/plays"/>
    <n v="102"/>
    <n v="47.41"/>
    <x v="6"/>
    <s v="plays"/>
    <x v="1671"/>
    <x v="16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667"/>
    <n v="1470692528"/>
    <b v="1"/>
    <n v="42"/>
    <b v="1"/>
    <s v="theater/plays"/>
    <n v="128"/>
    <n v="60.95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668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669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1670"/>
    <n v="1432593252"/>
    <b v="0"/>
    <n v="66"/>
    <b v="1"/>
    <s v="theater/plays"/>
    <n v="128"/>
    <n v="38.71"/>
    <x v="6"/>
    <s v="plays"/>
    <x v="1675"/>
    <x v="167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1671"/>
    <n v="1447698300"/>
    <b v="0"/>
    <n v="23"/>
    <b v="0"/>
    <s v="technology/wearables"/>
    <n v="13"/>
    <n v="110.87"/>
    <x v="0"/>
    <s v="wearables"/>
    <x v="1676"/>
    <x v="167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1672"/>
    <n v="1424587207"/>
    <b v="0"/>
    <n v="36"/>
    <b v="0"/>
    <s v="theater/musical"/>
    <n v="46"/>
    <n v="70.83"/>
    <x v="6"/>
    <s v="musical"/>
    <x v="1677"/>
    <x v="1672"/>
  </r>
  <r>
    <n v="758"/>
    <s v="Publish Waiting On Humanity"/>
    <s v="I am publishing my book, Waiting on Humanity and need some finishing funds to do so."/>
    <n v="2500"/>
    <n v="2550"/>
    <x v="0"/>
    <s v="US"/>
    <s v="USD"/>
    <x v="1673"/>
    <n v="1283976268"/>
    <b v="0"/>
    <n v="19"/>
    <b v="1"/>
    <s v="publishing/nonfiction"/>
    <n v="102"/>
    <n v="134.21"/>
    <x v="1"/>
    <s v="nonfiction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674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675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1676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1677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678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679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x v="1680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681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82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683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168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1685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x v="1686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687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688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x v="1689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x v="1690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691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92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693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694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695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1696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1697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698"/>
    <n v="1291428371"/>
    <b v="0"/>
    <n v="33"/>
    <b v="1"/>
    <s v="music/rock"/>
    <n v="167"/>
    <n v="75.77"/>
    <x v="7"/>
    <s v="rock"/>
    <x v="1703"/>
    <x v="169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1699"/>
    <n v="1432100004"/>
    <b v="0"/>
    <n v="2"/>
    <b v="0"/>
    <s v="theater/plays"/>
    <n v="31"/>
    <n v="1250"/>
    <x v="6"/>
    <s v="plays"/>
    <x v="1704"/>
    <x v="169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700"/>
    <n v="1477963411"/>
    <b v="0"/>
    <n v="50"/>
    <b v="1"/>
    <s v="theater/plays"/>
    <n v="100"/>
    <n v="50"/>
    <x v="6"/>
    <s v="plays"/>
    <x v="1705"/>
    <x v="17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701"/>
    <n v="1312392973"/>
    <b v="0"/>
    <n v="22"/>
    <b v="1"/>
    <s v="music/indie rock"/>
    <n v="100"/>
    <n v="113.64"/>
    <x v="7"/>
    <s v="indie rock"/>
    <x v="1706"/>
    <x v="170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702"/>
    <n v="1365474453"/>
    <b v="0"/>
    <n v="52"/>
    <b v="1"/>
    <s v="music/indie rock"/>
    <n v="100"/>
    <n v="48.08"/>
    <x v="7"/>
    <s v="indie rock"/>
    <x v="1707"/>
    <x v="1702"/>
  </r>
  <r>
    <n v="3287"/>
    <s v="Three Things: Stories About Life"/>
    <s v="An inspirational one-man play about crisis, community, and the search for wholeness."/>
    <n v="2500"/>
    <n v="2500"/>
    <x v="0"/>
    <s v="CA"/>
    <s v="CAD"/>
    <x v="1703"/>
    <n v="1446573628"/>
    <b v="0"/>
    <n v="34"/>
    <b v="1"/>
    <s v="theater/plays"/>
    <n v="100"/>
    <n v="73.53"/>
    <x v="6"/>
    <s v="plays"/>
    <x v="1708"/>
    <x v="17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704"/>
    <n v="1407197670"/>
    <b v="0"/>
    <n v="11"/>
    <b v="1"/>
    <s v="theater/plays"/>
    <n v="100"/>
    <n v="227.27"/>
    <x v="6"/>
    <s v="plays"/>
    <x v="1709"/>
    <x v="1704"/>
  </r>
  <r>
    <n v="3544"/>
    <s v="Gruoch, or Lady Macbeth"/>
    <s v="Death &amp; Pretzels presents the world premiere of Paul Pasulka's Gruoch, or Lady Macbeth"/>
    <n v="2500"/>
    <n v="2500"/>
    <x v="0"/>
    <s v="US"/>
    <s v="USD"/>
    <x v="1705"/>
    <n v="1423166257"/>
    <b v="0"/>
    <n v="24"/>
    <b v="1"/>
    <s v="theater/plays"/>
    <n v="100"/>
    <n v="104.17"/>
    <x v="6"/>
    <s v="plays"/>
    <x v="1710"/>
    <x v="170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706"/>
    <n v="1427223655"/>
    <b v="0"/>
    <n v="25"/>
    <b v="1"/>
    <s v="theater/musical"/>
    <n v="100"/>
    <n v="100"/>
    <x v="6"/>
    <s v="musical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1707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708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x v="1709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710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1711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x v="1712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713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714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1715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716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717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718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719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72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721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x v="1722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723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x v="1724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725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726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727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x v="1728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729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30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1731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732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x v="1733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1734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x v="1735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736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737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738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739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740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741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x v="1742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743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1744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745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1746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x v="1747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1748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174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750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751"/>
    <n v="1416192689"/>
    <b v="0"/>
    <n v="45"/>
    <b v="1"/>
    <s v="theater/plays"/>
    <n v="110"/>
    <n v="51.22"/>
    <x v="6"/>
    <s v="plays"/>
    <x v="1756"/>
    <x v="175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1752"/>
    <n v="1479860109"/>
    <b v="0"/>
    <n v="6"/>
    <b v="0"/>
    <s v="theater/plays"/>
    <n v="7"/>
    <n v="383.33"/>
    <x v="6"/>
    <s v="plays"/>
    <x v="1757"/>
    <x v="17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753"/>
    <n v="1326648668"/>
    <b v="1"/>
    <n v="29"/>
    <b v="1"/>
    <s v="theater/plays"/>
    <n v="115"/>
    <n v="79.31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1754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x v="1755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1756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757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1758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759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0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1761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762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763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76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765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1766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767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768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769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1770"/>
    <n v="1440042617"/>
    <b v="0"/>
    <n v="12"/>
    <b v="0"/>
    <s v="film &amp; video/drama"/>
    <n v="45"/>
    <n v="185.83"/>
    <x v="5"/>
    <s v="drama"/>
    <x v="1775"/>
    <x v="177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771"/>
    <n v="1441143397"/>
    <b v="0"/>
    <n v="43"/>
    <b v="1"/>
    <s v="music/indie rock"/>
    <n v="111"/>
    <n v="51.67"/>
    <x v="7"/>
    <s v="indie rock"/>
    <x v="1776"/>
    <x v="177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772"/>
    <n v="1332182049"/>
    <b v="0"/>
    <n v="35"/>
    <b v="1"/>
    <s v="music/rock"/>
    <n v="148"/>
    <n v="63.49"/>
    <x v="7"/>
    <s v="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773"/>
    <n v="1462806419"/>
    <b v="0"/>
    <n v="20"/>
    <b v="1"/>
    <s v="theater/plays"/>
    <n v="111"/>
    <n v="110.75"/>
    <x v="6"/>
    <s v="plays"/>
    <x v="1778"/>
    <x v="177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774"/>
    <n v="1403105724"/>
    <b v="0"/>
    <n v="20"/>
    <b v="1"/>
    <s v="theater/plays"/>
    <n v="100"/>
    <n v="110.5"/>
    <x v="6"/>
    <s v="plays"/>
    <x v="1779"/>
    <x v="177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1775"/>
    <n v="1461941527"/>
    <b v="0"/>
    <n v="15"/>
    <b v="1"/>
    <s v="theater/plays"/>
    <n v="126"/>
    <n v="147.33000000000001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776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777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x v="1778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779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80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781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782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783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37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84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785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786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87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788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789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790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791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92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793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794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795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796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797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798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799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80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801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x v="1802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803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804"/>
    <n v="1455647149"/>
    <b v="0"/>
    <n v="17"/>
    <b v="1"/>
    <s v="technology/wearables"/>
    <n v="107"/>
    <n v="125.94"/>
    <x v="0"/>
    <s v="wearables"/>
    <x v="1810"/>
    <x v="180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05"/>
    <n v="1455230214"/>
    <b v="0"/>
    <n v="13"/>
    <b v="1"/>
    <s v="theater/plays"/>
    <n v="102"/>
    <n v="164.62"/>
    <x v="6"/>
    <s v="plays"/>
    <x v="1811"/>
    <x v="18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806"/>
    <n v="1434440227"/>
    <b v="0"/>
    <n v="13"/>
    <b v="1"/>
    <s v="theater/plays"/>
    <n v="143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807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08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1809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81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1811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81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813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363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181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1815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816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817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x v="1818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1819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820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821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2"/>
    <n v="1371585703"/>
    <b v="0"/>
    <n v="50"/>
    <b v="1"/>
    <s v="music/rock"/>
    <n v="105"/>
    <n v="42.02"/>
    <x v="7"/>
    <s v="rock"/>
    <x v="1829"/>
    <x v="182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1823"/>
    <n v="1412885603"/>
    <b v="1"/>
    <n v="23"/>
    <b v="0"/>
    <s v="technology/space exploration"/>
    <n v="11"/>
    <n v="91.3"/>
    <x v="0"/>
    <s v="space exploration"/>
    <x v="1830"/>
    <x v="18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824"/>
    <n v="1257871712"/>
    <b v="0"/>
    <n v="14"/>
    <b v="1"/>
    <s v="music/classical music"/>
    <n v="105"/>
    <n v="150"/>
    <x v="7"/>
    <s v="classical music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825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82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827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828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829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830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831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1832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1833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834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835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836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837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838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839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1840"/>
    <n v="1421158542"/>
    <b v="0"/>
    <n v="39"/>
    <b v="0"/>
    <s v="theater/musical"/>
    <n v="59"/>
    <n v="53.08"/>
    <x v="6"/>
    <s v="musical"/>
    <x v="1847"/>
    <x v="18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841"/>
    <n v="1315439879"/>
    <b v="0"/>
    <n v="41"/>
    <b v="1"/>
    <s v="music/indie rock"/>
    <n v="103"/>
    <n v="50.37"/>
    <x v="7"/>
    <s v="indie rock"/>
    <x v="1848"/>
    <x v="184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1842"/>
    <n v="1398480559"/>
    <b v="0"/>
    <n v="48"/>
    <b v="1"/>
    <s v="film &amp; video/documentary"/>
    <n v="207"/>
    <n v="43.02"/>
    <x v="5"/>
    <s v="documentary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818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843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844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845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846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847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848"/>
    <n v="1422983847"/>
    <b v="0"/>
    <n v="51"/>
    <b v="1"/>
    <s v="theater/plays"/>
    <n v="103"/>
    <n v="40.29"/>
    <x v="6"/>
    <s v="plays"/>
    <x v="1856"/>
    <x v="18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1849"/>
    <n v="1486580435"/>
    <b v="1"/>
    <n v="52"/>
    <b v="0"/>
    <s v="technology/space exploration"/>
    <n v="2"/>
    <n v="39.479999999999997"/>
    <x v="0"/>
    <s v="space exploration"/>
    <x v="1857"/>
    <x v="18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50"/>
    <n v="1472750382"/>
    <b v="0"/>
    <n v="45"/>
    <b v="1"/>
    <s v="music/rock"/>
    <n v="205"/>
    <n v="45.62"/>
    <x v="7"/>
    <s v="rock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x v="1851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852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x v="185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854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x v="1855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856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x v="1857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58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1859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x v="186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61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862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863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186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65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866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67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x v="1868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69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70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871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872"/>
    <n v="1433042724"/>
    <b v="0"/>
    <n v="32"/>
    <b v="1"/>
    <s v="theater/plays"/>
    <n v="101"/>
    <n v="63.28"/>
    <x v="6"/>
    <s v="plays"/>
    <x v="1880"/>
    <x v="187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873"/>
    <n v="1436811769"/>
    <b v="0"/>
    <n v="3"/>
    <b v="0"/>
    <s v="publishing/translations"/>
    <n v="1"/>
    <n v="673.33"/>
    <x v="1"/>
    <s v="translations"/>
    <x v="1881"/>
    <x v="187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4"/>
    <n v="1481175482"/>
    <b v="0"/>
    <n v="31"/>
    <b v="1"/>
    <s v="theater/plays"/>
    <n v="101"/>
    <n v="65.16"/>
    <x v="6"/>
    <s v="play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x v="1875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876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877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878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79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880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x v="1881"/>
    <n v="1439322412"/>
    <b v="0"/>
    <n v="21"/>
    <b v="1"/>
    <s v="theater/plays"/>
    <n v="101"/>
    <n v="95.95"/>
    <x v="6"/>
    <s v="plays"/>
    <x v="1889"/>
    <x v="188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882"/>
    <n v="1474273294"/>
    <b v="0"/>
    <n v="33"/>
    <b v="1"/>
    <s v="theater/plays"/>
    <n v="101"/>
    <n v="61.06"/>
    <x v="6"/>
    <s v="plays"/>
    <x v="1890"/>
    <x v="188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1883"/>
    <n v="1470792982"/>
    <b v="0"/>
    <n v="36"/>
    <b v="1"/>
    <s v="theater/plays"/>
    <n v="126"/>
    <n v="55.97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x v="188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x v="1885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886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x v="1887"/>
    <n v="1398873969"/>
    <b v="0"/>
    <n v="38"/>
    <b v="1"/>
    <s v="music/indie rock"/>
    <n v="100"/>
    <n v="52.82"/>
    <x v="7"/>
    <s v="indie rock"/>
    <x v="1895"/>
    <x v="188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1888"/>
    <n v="1483131966"/>
    <b v="0"/>
    <n v="4"/>
    <b v="0"/>
    <s v="food/food trucks"/>
    <n v="1"/>
    <n v="501.25"/>
    <x v="4"/>
    <s v="food trucks"/>
    <x v="1896"/>
    <x v="188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889"/>
    <n v="1405109966"/>
    <b v="0"/>
    <n v="44"/>
    <b v="1"/>
    <s v="publishing/nonfiction"/>
    <n v="100"/>
    <n v="45.57"/>
    <x v="1"/>
    <s v="nonfiction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89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891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89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893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x v="1894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189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896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x v="1897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898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899"/>
    <n v="1408760537"/>
    <b v="0"/>
    <n v="15"/>
    <b v="1"/>
    <s v="film &amp; video/television"/>
    <n v="100"/>
    <n v="133.33000000000001"/>
    <x v="5"/>
    <s v="television"/>
    <x v="1907"/>
    <x v="189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1900"/>
    <n v="1381984773"/>
    <b v="0"/>
    <n v="7"/>
    <b v="1"/>
    <s v="music/electronic music"/>
    <n v="100"/>
    <n v="285.70999999999998"/>
    <x v="7"/>
    <s v="electronic music"/>
    <x v="1908"/>
    <x v="19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901"/>
    <n v="1349978269"/>
    <b v="0"/>
    <n v="47"/>
    <b v="1"/>
    <s v="music/indie rock"/>
    <n v="100"/>
    <n v="42.55"/>
    <x v="7"/>
    <s v="indie rock"/>
    <x v="1909"/>
    <x v="190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1902"/>
    <n v="1439332084"/>
    <b v="0"/>
    <n v="8"/>
    <b v="1"/>
    <s v="music/indie rock"/>
    <n v="100"/>
    <n v="250"/>
    <x v="7"/>
    <s v="indie rock"/>
    <x v="1910"/>
    <x v="190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903"/>
    <n v="1415652552"/>
    <b v="0"/>
    <n v="15"/>
    <b v="1"/>
    <s v="theater/plays"/>
    <n v="100"/>
    <n v="133.33000000000001"/>
    <x v="6"/>
    <s v="plays"/>
    <x v="1911"/>
    <x v="190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904"/>
    <n v="1432638324"/>
    <b v="0"/>
    <n v="17"/>
    <b v="1"/>
    <s v="theater/plays"/>
    <n v="100"/>
    <n v="117.65"/>
    <x v="6"/>
    <s v="plays"/>
    <x v="1912"/>
    <x v="190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905"/>
    <n v="1405791153"/>
    <b v="0"/>
    <n v="21"/>
    <b v="1"/>
    <s v="theater/plays"/>
    <n v="100"/>
    <n v="95.24"/>
    <x v="6"/>
    <s v="plays"/>
    <x v="1913"/>
    <x v="19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906"/>
    <n v="1443185036"/>
    <b v="0"/>
    <n v="31"/>
    <b v="1"/>
    <s v="theater/plays"/>
    <n v="100"/>
    <n v="64.52"/>
    <x v="6"/>
    <s v="plays"/>
    <x v="1914"/>
    <x v="190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907"/>
    <n v="1459446487"/>
    <b v="0"/>
    <n v="29"/>
    <b v="1"/>
    <s v="theater/plays"/>
    <n v="100"/>
    <n v="68.97"/>
    <x v="6"/>
    <s v="plays"/>
    <x v="1915"/>
    <x v="190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908"/>
    <n v="1431642010"/>
    <b v="0"/>
    <n v="20"/>
    <b v="1"/>
    <s v="theater/musical"/>
    <n v="100"/>
    <n v="100"/>
    <x v="6"/>
    <s v="musical"/>
    <x v="1916"/>
    <x v="19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909"/>
    <n v="1408940886"/>
    <b v="0"/>
    <n v="23"/>
    <b v="1"/>
    <s v="music/rock"/>
    <n v="133"/>
    <n v="86.96"/>
    <x v="7"/>
    <s v="rock"/>
    <x v="1917"/>
    <x v="1909"/>
  </r>
  <r>
    <n v="2937"/>
    <s v="UCAS"/>
    <s v="UCAS is a new British musical premiering at the Edinburgh Fringe Festival 2014."/>
    <n v="1500"/>
    <n v="2000"/>
    <x v="0"/>
    <s v="GB"/>
    <s v="GBP"/>
    <x v="1910"/>
    <n v="1402657113"/>
    <b v="0"/>
    <n v="55"/>
    <b v="1"/>
    <s v="theater/musical"/>
    <n v="133"/>
    <n v="36.36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911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912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1913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914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915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916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x v="1917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918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1919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92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x v="1921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922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1923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924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1925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1926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1927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1928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929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1930"/>
    <n v="1336482857"/>
    <b v="1"/>
    <n v="50"/>
    <b v="1"/>
    <s v="music/indie rock"/>
    <n v="157"/>
    <n v="37.67"/>
    <x v="7"/>
    <s v="indie rock"/>
    <x v="1938"/>
    <x v="19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931"/>
    <n v="1417803298"/>
    <b v="1"/>
    <n v="19"/>
    <b v="0"/>
    <s v="photography/photobooks"/>
    <n v="6"/>
    <n v="98.79"/>
    <x v="2"/>
    <s v="photobooks"/>
    <x v="1939"/>
    <x v="19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932"/>
    <n v="1354909863"/>
    <b v="1"/>
    <n v="81"/>
    <b v="1"/>
    <s v="publishing/radio &amp; podcasts"/>
    <n v="125"/>
    <n v="23.17"/>
    <x v="1"/>
    <s v="radio &amp; podcast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1933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934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935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1936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937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x v="1938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939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1940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1941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942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1943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944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94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946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1947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948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194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950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1951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952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x v="1953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954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955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x v="1956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957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x v="1958"/>
    <n v="1394821095"/>
    <b v="0"/>
    <n v="22"/>
    <b v="0"/>
    <s v="games/video games"/>
    <n v="7"/>
    <n v="81.95"/>
    <x v="3"/>
    <s v="video games"/>
    <x v="1966"/>
    <x v="195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1959"/>
    <n v="1433254875"/>
    <b v="0"/>
    <n v="6"/>
    <b v="0"/>
    <s v="theater/musical"/>
    <n v="0"/>
    <n v="300"/>
    <x v="6"/>
    <s v="musical"/>
    <x v="1967"/>
    <x v="195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960"/>
    <n v="1328197165"/>
    <b v="0"/>
    <n v="19"/>
    <b v="1"/>
    <s v="music/rock"/>
    <n v="100"/>
    <n v="94.74"/>
    <x v="7"/>
    <s v="rock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1961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962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x v="1963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964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965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1966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1967"/>
    <n v="1473174932"/>
    <b v="0"/>
    <n v="30"/>
    <b v="0"/>
    <s v="technology/wearables"/>
    <n v="15"/>
    <n v="59.2"/>
    <x v="0"/>
    <s v="wearables"/>
    <x v="1975"/>
    <x v="1967"/>
  </r>
  <r>
    <n v="2603"/>
    <s v="Manned Mock Mars Mission"/>
    <s v="I will be building a mock space station and simulate living on Mars for two weeks."/>
    <n v="1750"/>
    <n v="1776"/>
    <x v="0"/>
    <s v="US"/>
    <s v="USD"/>
    <x v="1968"/>
    <n v="1386626054"/>
    <b v="1"/>
    <n v="50"/>
    <b v="1"/>
    <s v="technology/space exploration"/>
    <n v="101"/>
    <n v="35.520000000000003"/>
    <x v="0"/>
    <s v="space exploration"/>
    <x v="1976"/>
    <x v="196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969"/>
    <n v="1390509071"/>
    <b v="0"/>
    <n v="49"/>
    <b v="1"/>
    <s v="music/pop"/>
    <n v="118"/>
    <n v="36.24"/>
    <x v="7"/>
    <s v="pop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97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971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972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1973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1974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1975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1976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977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197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979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980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1981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x v="1982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983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984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1985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986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987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x v="1988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989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99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991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1992"/>
    <n v="1413838540"/>
    <b v="0"/>
    <n v="20"/>
    <b v="0"/>
    <s v="food/food trucks"/>
    <n v="28"/>
    <n v="84.9"/>
    <x v="4"/>
    <s v="food trucks"/>
    <x v="2000"/>
    <x v="199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1993"/>
    <n v="1433395391"/>
    <b v="1"/>
    <n v="9"/>
    <b v="0"/>
    <s v="theater/plays"/>
    <n v="16"/>
    <n v="188.56"/>
    <x v="6"/>
    <s v="plays"/>
    <x v="2001"/>
    <x v="1993"/>
  </r>
  <r>
    <n v="1802"/>
    <s v="Out Of The Dark"/>
    <s v="Inner Darkness turned into a photobook. Personal work i shot during my recovery...in Berlin."/>
    <n v="3500"/>
    <n v="1697"/>
    <x v="2"/>
    <s v="DE"/>
    <s v="EUR"/>
    <x v="1994"/>
    <n v="1433416830"/>
    <b v="1"/>
    <n v="18"/>
    <b v="0"/>
    <s v="photography/photobooks"/>
    <n v="48"/>
    <n v="94.28"/>
    <x v="2"/>
    <s v="photobook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995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996"/>
    <n v="1459309704"/>
    <b v="0"/>
    <n v="42"/>
    <b v="1"/>
    <s v="theater/plays"/>
    <n v="102"/>
    <n v="40.24"/>
    <x v="6"/>
    <s v="plays"/>
    <x v="2004"/>
    <x v="19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997"/>
    <n v="1463852904"/>
    <b v="0"/>
    <n v="49"/>
    <b v="1"/>
    <s v="theater/plays"/>
    <n v="109"/>
    <n v="34.409999999999997"/>
    <x v="6"/>
    <s v="plays"/>
    <x v="2005"/>
    <x v="1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998"/>
    <n v="1413766384"/>
    <b v="0"/>
    <n v="48"/>
    <b v="1"/>
    <s v="technology/wearables"/>
    <n v="112"/>
    <n v="35.130000000000003"/>
    <x v="0"/>
    <s v="wearables"/>
    <x v="2006"/>
    <x v="199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1999"/>
    <n v="1428733511"/>
    <b v="0"/>
    <n v="58"/>
    <b v="1"/>
    <s v="theater/plays"/>
    <n v="211"/>
    <n v="29.0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x v="2000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2001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2002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2003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2004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05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2006"/>
    <n v="1432315966"/>
    <b v="1"/>
    <n v="20"/>
    <b v="1"/>
    <s v="theater/plays"/>
    <n v="111"/>
    <n v="83.05"/>
    <x v="6"/>
    <s v="plays"/>
    <x v="2014"/>
    <x v="20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2007"/>
    <n v="1451839080"/>
    <b v="0"/>
    <n v="30"/>
    <b v="1"/>
    <s v="theater/plays"/>
    <n v="101"/>
    <n v="55.33"/>
    <x v="6"/>
    <s v="plays"/>
    <x v="2015"/>
    <x v="200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008"/>
    <n v="1452550416"/>
    <b v="0"/>
    <n v="18"/>
    <b v="1"/>
    <s v="technology/makerspaces"/>
    <n v="111"/>
    <n v="92.22"/>
    <x v="0"/>
    <s v="makerspace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2009"/>
    <n v="1385510094"/>
    <b v="0"/>
    <n v="52"/>
    <b v="0"/>
    <s v="publishing/fiction"/>
    <n v="41"/>
    <n v="31.85"/>
    <x v="1"/>
    <s v="fiction"/>
    <x v="2017"/>
    <x v="200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010"/>
    <n v="1431414476"/>
    <b v="0"/>
    <n v="36"/>
    <b v="0"/>
    <s v="publishing/children's books"/>
    <n v="8"/>
    <n v="45.97"/>
    <x v="1"/>
    <s v="children's books"/>
    <x v="2018"/>
    <x v="20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2011"/>
    <n v="1379540288"/>
    <b v="0"/>
    <n v="52"/>
    <b v="1"/>
    <s v="music/indie rock"/>
    <n v="110"/>
    <n v="31.83"/>
    <x v="7"/>
    <s v="indie rock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2012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2013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2014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2015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2016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017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01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2019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02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2021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2022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023"/>
    <n v="1428572115"/>
    <b v="0"/>
    <n v="64"/>
    <b v="1"/>
    <s v="theater/plays"/>
    <n v="108"/>
    <n v="25.25"/>
    <x v="6"/>
    <s v="plays"/>
    <x v="2031"/>
    <x v="202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024"/>
    <n v="1366999870"/>
    <b v="0"/>
    <n v="37"/>
    <b v="1"/>
    <s v="music/classical music"/>
    <n v="103"/>
    <n v="43.62"/>
    <x v="7"/>
    <s v="classical music"/>
    <x v="2032"/>
    <x v="2024"/>
  </r>
  <r>
    <n v="2179"/>
    <s v="Woodhouse EP"/>
    <s v="Woodhouse is making an EP!  If you are a fan of whiskey and loud guitars, contribute to the cause!"/>
    <n v="1000"/>
    <n v="1614"/>
    <x v="0"/>
    <s v="US"/>
    <s v="USD"/>
    <x v="2025"/>
    <n v="1426133192"/>
    <b v="0"/>
    <n v="21"/>
    <b v="1"/>
    <s v="music/rock"/>
    <n v="161"/>
    <n v="76.86"/>
    <x v="7"/>
    <s v="rock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026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202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028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1276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2029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2030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2031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2032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2033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2034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x v="2035"/>
    <n v="1359301335"/>
    <b v="0"/>
    <n v="27"/>
    <b v="1"/>
    <s v="music/rock"/>
    <n v="105"/>
    <n v="58.37"/>
    <x v="7"/>
    <s v="rock"/>
    <x v="2044"/>
    <x v="203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036"/>
    <n v="1405181320"/>
    <b v="0"/>
    <n v="7"/>
    <b v="0"/>
    <s v="publishing/translations"/>
    <n v="11"/>
    <n v="225"/>
    <x v="1"/>
    <s v="translations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x v="2037"/>
    <n v="1348864913"/>
    <b v="0"/>
    <n v="28"/>
    <b v="0"/>
    <s v="music/jazz"/>
    <n v="11"/>
    <n v="56.25"/>
    <x v="7"/>
    <s v="jazz"/>
    <x v="2046"/>
    <x v="20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2038"/>
    <n v="1343870462"/>
    <b v="0"/>
    <n v="27"/>
    <b v="1"/>
    <s v="music/rock"/>
    <n v="105"/>
    <n v="58.33"/>
    <x v="7"/>
    <s v="rock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2039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x v="2040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041"/>
    <n v="1426112848"/>
    <b v="0"/>
    <n v="7"/>
    <b v="0"/>
    <s v="technology/web"/>
    <n v="2"/>
    <n v="224.43"/>
    <x v="0"/>
    <s v="web"/>
    <x v="2050"/>
    <x v="204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042"/>
    <n v="1488911734"/>
    <b v="0"/>
    <n v="46"/>
    <b v="0"/>
    <s v="theater/spaces"/>
    <n v="46"/>
    <n v="34.130000000000003"/>
    <x v="6"/>
    <s v="spaces"/>
    <x v="2051"/>
    <x v="20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2043"/>
    <n v="1432663659"/>
    <b v="0"/>
    <n v="29"/>
    <b v="1"/>
    <s v="theater/plays"/>
    <n v="105"/>
    <n v="54.14"/>
    <x v="6"/>
    <s v="plays"/>
    <x v="2052"/>
    <x v="2043"/>
  </r>
  <r>
    <n v="77"/>
    <s v="Jonah and the Crab"/>
    <s v="A short film about a boy searching for companionship in a hermit crab he finds on the beach."/>
    <n v="400"/>
    <n v="1570"/>
    <x v="0"/>
    <s v="US"/>
    <s v="USD"/>
    <x v="2044"/>
    <n v="1332991717"/>
    <b v="0"/>
    <n v="26"/>
    <b v="1"/>
    <s v="film &amp; video/shorts"/>
    <n v="393"/>
    <n v="60.38"/>
    <x v="5"/>
    <s v="shorts"/>
    <x v="2053"/>
    <x v="20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618"/>
    <n v="1399286589"/>
    <b v="0"/>
    <n v="28"/>
    <b v="1"/>
    <s v="theater/plays"/>
    <n v="104"/>
    <n v="55.89"/>
    <x v="6"/>
    <s v="plays"/>
    <x v="2054"/>
    <x v="16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2045"/>
    <n v="1482281094"/>
    <b v="0"/>
    <n v="18"/>
    <b v="1"/>
    <s v="theater/plays"/>
    <n v="130"/>
    <n v="86.94"/>
    <x v="6"/>
    <s v="plays"/>
    <x v="2055"/>
    <x v="204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2046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047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48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2049"/>
    <n v="1432033441"/>
    <b v="0"/>
    <n v="45"/>
    <b v="1"/>
    <s v="theater/plays"/>
    <n v="104"/>
    <n v="34.6"/>
    <x v="6"/>
    <s v="plays"/>
    <x v="2059"/>
    <x v="2049"/>
  </r>
  <r>
    <n v="2324"/>
    <s v="Pies not Lies"/>
    <s v="A city centre shop selling great locally made food with room to chat and learn about eachother."/>
    <n v="7500"/>
    <n v="1555"/>
    <x v="3"/>
    <s v="GB"/>
    <s v="GBP"/>
    <x v="2050"/>
    <n v="1487970885"/>
    <b v="0"/>
    <n v="61"/>
    <b v="0"/>
    <s v="food/small batch"/>
    <n v="21"/>
    <n v="25.49"/>
    <x v="4"/>
    <s v="small batch"/>
    <x v="2060"/>
    <x v="2050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2051"/>
    <n v="1380585890"/>
    <b v="0"/>
    <n v="20"/>
    <b v="1"/>
    <s v="music/rock"/>
    <n v="104"/>
    <n v="77.75"/>
    <x v="7"/>
    <s v="rock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52"/>
    <n v="1312865658"/>
    <b v="0"/>
    <n v="25"/>
    <b v="1"/>
    <s v="music/indie rock"/>
    <n v="104"/>
    <n v="62.12"/>
    <x v="7"/>
    <s v="indie rock"/>
    <x v="2062"/>
    <x v="205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2053"/>
    <n v="1465832123"/>
    <b v="0"/>
    <n v="2"/>
    <b v="0"/>
    <s v="theater/spaces"/>
    <n v="0"/>
    <n v="775"/>
    <x v="6"/>
    <s v="spaces"/>
    <x v="2063"/>
    <x v="205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2054"/>
    <n v="1392847312"/>
    <b v="0"/>
    <n v="23"/>
    <b v="1"/>
    <s v="publishing/nonfiction"/>
    <n v="111"/>
    <n v="67.39"/>
    <x v="1"/>
    <s v="nonfiction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2055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205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057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58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2059"/>
    <n v="1403721345"/>
    <b v="0"/>
    <n v="22"/>
    <b v="1"/>
    <s v="theater/plays"/>
    <n v="102"/>
    <n v="69.819999999999993"/>
    <x v="6"/>
    <s v="plays"/>
    <x v="2069"/>
    <x v="2059"/>
  </r>
  <r>
    <n v="3758"/>
    <s v="Luigi's Ladies"/>
    <s v="LUIGI'S LADIES: an original one-woman musical comedy"/>
    <n v="1500"/>
    <n v="1535"/>
    <x v="0"/>
    <s v="US"/>
    <s v="USD"/>
    <x v="2060"/>
    <n v="1397819938"/>
    <b v="0"/>
    <n v="26"/>
    <b v="1"/>
    <s v="theater/musical"/>
    <n v="102"/>
    <n v="59.04"/>
    <x v="6"/>
    <s v="musical"/>
    <x v="2070"/>
    <x v="206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2061"/>
    <n v="1345741300"/>
    <b v="0"/>
    <n v="22"/>
    <b v="1"/>
    <s v="film &amp; video/documentary"/>
    <n v="256"/>
    <n v="69.77"/>
    <x v="5"/>
    <s v="documentary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2062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x v="2063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2064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2065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2066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2067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x v="2068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2069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2070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2071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x v="2072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073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074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2075"/>
    <n v="1412530422"/>
    <b v="0"/>
    <n v="36"/>
    <b v="1"/>
    <s v="film &amp; video/television"/>
    <n v="101"/>
    <n v="41.94"/>
    <x v="5"/>
    <s v="television"/>
    <x v="2085"/>
    <x v="20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2076"/>
    <n v="1439835595"/>
    <b v="0"/>
    <n v="42"/>
    <b v="1"/>
    <s v="theater/plays"/>
    <n v="101"/>
    <n v="35.950000000000003"/>
    <x v="6"/>
    <s v="plays"/>
    <x v="2086"/>
    <x v="2076"/>
  </r>
  <r>
    <n v="3658"/>
    <s v="Mr. Marmalade"/>
    <s v="Life is hard when your own imaginary friend can't make time for you."/>
    <n v="1500"/>
    <n v="1510"/>
    <x v="0"/>
    <s v="US"/>
    <s v="USD"/>
    <x v="2077"/>
    <n v="1400272580"/>
    <b v="0"/>
    <n v="20"/>
    <b v="1"/>
    <s v="theater/plays"/>
    <n v="101"/>
    <n v="75.5"/>
    <x v="6"/>
    <s v="plays"/>
    <x v="2087"/>
    <x v="207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2078"/>
    <n v="1484198170"/>
    <b v="0"/>
    <n v="31"/>
    <b v="1"/>
    <s v="music/rock"/>
    <n v="116"/>
    <n v="48.71"/>
    <x v="7"/>
    <s v="rock"/>
    <x v="2088"/>
    <x v="2078"/>
  </r>
  <r>
    <n v="3076"/>
    <s v="10,000 Hours"/>
    <s v="Helping female comedians get in their 10,000 Hours of practice!"/>
    <n v="10000"/>
    <n v="1506"/>
    <x v="2"/>
    <s v="US"/>
    <s v="USD"/>
    <x v="2079"/>
    <n v="1439221123"/>
    <b v="0"/>
    <n v="50"/>
    <b v="0"/>
    <s v="theater/spaces"/>
    <n v="15"/>
    <n v="30.12"/>
    <x v="6"/>
    <s v="spaces"/>
    <x v="2089"/>
    <x v="207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2080"/>
    <n v="1314154837"/>
    <b v="0"/>
    <n v="21"/>
    <b v="1"/>
    <s v="film &amp; video/shorts"/>
    <n v="126"/>
    <n v="71.709999999999994"/>
    <x v="5"/>
    <s v="short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081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082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83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84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85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086"/>
    <n v="1459445777"/>
    <b v="0"/>
    <n v="37"/>
    <b v="1"/>
    <s v="theater/plays"/>
    <n v="100"/>
    <n v="40.549999999999997"/>
    <x v="6"/>
    <s v="plays"/>
    <x v="2096"/>
    <x v="208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087"/>
    <n v="1401768478"/>
    <b v="0"/>
    <n v="10"/>
    <b v="0"/>
    <s v="theater/musical"/>
    <n v="15"/>
    <n v="150"/>
    <x v="6"/>
    <s v="music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88"/>
    <n v="1471295447"/>
    <b v="0"/>
    <n v="29"/>
    <b v="1"/>
    <s v="theater/spaces"/>
    <n v="100"/>
    <n v="51.72"/>
    <x v="6"/>
    <s v="spaces"/>
    <x v="2098"/>
    <x v="208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089"/>
    <n v="1401722952"/>
    <b v="0"/>
    <n v="29"/>
    <b v="1"/>
    <s v="theater/plays"/>
    <n v="100"/>
    <n v="51.72"/>
    <x v="6"/>
    <s v="plays"/>
    <x v="2099"/>
    <x v="208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090"/>
    <n v="1406580436"/>
    <b v="0"/>
    <n v="29"/>
    <b v="1"/>
    <s v="theater/plays"/>
    <n v="100"/>
    <n v="51.72"/>
    <x v="6"/>
    <s v="plays"/>
    <x v="2100"/>
    <x v="209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091"/>
    <n v="1405509510"/>
    <b v="0"/>
    <n v="45"/>
    <b v="1"/>
    <s v="theater/plays"/>
    <n v="100"/>
    <n v="33.33"/>
    <x v="6"/>
    <s v="plays"/>
    <x v="2101"/>
    <x v="209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092"/>
    <n v="1462824832"/>
    <b v="0"/>
    <n v="27"/>
    <b v="1"/>
    <s v="theater/musical"/>
    <n v="100"/>
    <n v="55.56"/>
    <x v="6"/>
    <s v="musical"/>
    <x v="2102"/>
    <x v="209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2093"/>
    <n v="1466737217"/>
    <b v="0"/>
    <n v="47"/>
    <b v="1"/>
    <s v="music/metal"/>
    <n v="103"/>
    <n v="31.91"/>
    <x v="7"/>
    <s v="metal"/>
    <x v="2103"/>
    <x v="209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2094"/>
    <n v="1482095436"/>
    <b v="0"/>
    <n v="30"/>
    <b v="1"/>
    <s v="theater/plays"/>
    <n v="125"/>
    <n v="50"/>
    <x v="6"/>
    <s v="plays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x v="2095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2096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097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098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099"/>
    <n v="1462325339"/>
    <b v="0"/>
    <n v="42"/>
    <b v="1"/>
    <s v="technology/space exploration"/>
    <n v="137"/>
    <n v="34.9"/>
    <x v="0"/>
    <s v="space exploration"/>
    <x v="2109"/>
    <x v="209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100"/>
    <n v="1312047008"/>
    <b v="0"/>
    <n v="24"/>
    <b v="0"/>
    <s v="music/world music"/>
    <n v="29"/>
    <n v="61.04"/>
    <x v="7"/>
    <s v="world music"/>
    <x v="2110"/>
    <x v="21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2101"/>
    <n v="1442062898"/>
    <b v="0"/>
    <n v="19"/>
    <b v="0"/>
    <s v="film &amp; video/drama"/>
    <n v="42"/>
    <n v="77.11"/>
    <x v="5"/>
    <s v="drama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210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2103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x v="2104"/>
    <n v="1462307652"/>
    <b v="0"/>
    <n v="38"/>
    <b v="1"/>
    <s v="theater/musical"/>
    <n v="146"/>
    <n v="38.42"/>
    <x v="6"/>
    <s v="musical"/>
    <x v="2114"/>
    <x v="210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2105"/>
    <n v="1484912974"/>
    <b v="0"/>
    <n v="16"/>
    <b v="0"/>
    <s v="games/mobile games"/>
    <n v="8"/>
    <n v="90.94"/>
    <x v="3"/>
    <s v="mobile games"/>
    <x v="2115"/>
    <x v="210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106"/>
    <n v="1264565507"/>
    <b v="1"/>
    <n v="36"/>
    <b v="1"/>
    <s v="film &amp; video/documentary"/>
    <n v="146"/>
    <n v="40.42"/>
    <x v="5"/>
    <s v="documentary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2107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x v="2108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210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110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111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2112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2113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2114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211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2116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117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2118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119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2120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2121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2122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2123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24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2125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x v="212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2127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128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2129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130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x v="2131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x v="2132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133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2134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x v="2135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136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2137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2138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13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140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141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42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143"/>
    <n v="1421362930"/>
    <b v="0"/>
    <n v="21"/>
    <b v="1"/>
    <s v="theater/plays"/>
    <n v="170"/>
    <n v="64.760000000000005"/>
    <x v="6"/>
    <s v="plays"/>
    <x v="2153"/>
    <x v="214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2144"/>
    <n v="1384887360"/>
    <b v="0"/>
    <n v="29"/>
    <b v="0"/>
    <s v="music/jazz"/>
    <n v="68"/>
    <n v="46.59"/>
    <x v="7"/>
    <s v="jazz"/>
    <x v="2154"/>
    <x v="214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2145"/>
    <n v="1350967535"/>
    <b v="0"/>
    <n v="26"/>
    <b v="1"/>
    <s v="music/indie rock"/>
    <n v="135"/>
    <n v="51.96"/>
    <x v="7"/>
    <s v="indie rock"/>
    <x v="2155"/>
    <x v="21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2146"/>
    <n v="1471887121"/>
    <b v="0"/>
    <n v="35"/>
    <b v="1"/>
    <s v="film &amp; video/shorts"/>
    <n v="2702"/>
    <n v="38.6"/>
    <x v="5"/>
    <s v="shorts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x v="2147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148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2149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215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2151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x v="2152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153"/>
    <n v="1458665146"/>
    <b v="0"/>
    <n v="44"/>
    <b v="0"/>
    <s v="technology/wearables"/>
    <n v="9"/>
    <n v="30.27"/>
    <x v="0"/>
    <s v="wearables"/>
    <x v="2163"/>
    <x v="2153"/>
  </r>
  <r>
    <n v="1741"/>
    <s v="Caught off Guard"/>
    <s v="A photo journal documenting my experiences and travels across New Zealand"/>
    <n v="1200"/>
    <n v="1330"/>
    <x v="0"/>
    <s v="GB"/>
    <s v="GBP"/>
    <x v="2154"/>
    <n v="1430060671"/>
    <b v="0"/>
    <n v="52"/>
    <b v="1"/>
    <s v="photography/photobooks"/>
    <n v="111"/>
    <n v="25.58"/>
    <x v="2"/>
    <s v="photobooks"/>
    <x v="2164"/>
    <x v="2154"/>
  </r>
  <r>
    <n v="528"/>
    <s v="Devastated No Matter What"/>
    <s v="A Festival Backed Production of a Full-Length Play."/>
    <n v="1150"/>
    <n v="1330"/>
    <x v="0"/>
    <s v="US"/>
    <s v="USD"/>
    <x v="2155"/>
    <n v="1433109907"/>
    <b v="0"/>
    <n v="30"/>
    <b v="1"/>
    <s v="theater/plays"/>
    <n v="116"/>
    <n v="44.33"/>
    <x v="6"/>
    <s v="play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15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2157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2158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159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2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161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2162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2163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2164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165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2166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167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168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2169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2170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2171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2172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17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2174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x v="2175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x v="2176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217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178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x v="2179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x v="2180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2181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2182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183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2184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2185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186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2187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x v="2188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2189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2190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191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2192"/>
    <n v="1311699753"/>
    <b v="0"/>
    <n v="11"/>
    <b v="0"/>
    <s v="film &amp; video/animation"/>
    <n v="2"/>
    <n v="113.64"/>
    <x v="5"/>
    <s v="animation"/>
    <x v="2202"/>
    <x v="2192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193"/>
    <n v="1401372574"/>
    <b v="0"/>
    <n v="20"/>
    <b v="1"/>
    <s v="theater/plays"/>
    <n v="100"/>
    <n v="62.5"/>
    <x v="6"/>
    <s v="plays"/>
    <x v="2203"/>
    <x v="219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2194"/>
    <n v="1443621612"/>
    <b v="1"/>
    <n v="21"/>
    <b v="1"/>
    <s v="theater/plays"/>
    <n v="104"/>
    <n v="59.52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2195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196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2197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198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2199"/>
    <n v="1434828934"/>
    <b v="0"/>
    <n v="22"/>
    <b v="1"/>
    <s v="film &amp; video/television"/>
    <n v="145"/>
    <n v="56.14"/>
    <x v="5"/>
    <s v="television"/>
    <x v="2209"/>
    <x v="2199"/>
  </r>
  <r>
    <n v="3981"/>
    <s v="BEIRUT, LADY OF LEBANON"/>
    <s v="A Theatrical Production Celebrating the Lebanese Culture and the Human Spirit in Time of War."/>
    <n v="30000"/>
    <n v="1225"/>
    <x v="2"/>
    <s v="US"/>
    <s v="USD"/>
    <x v="2200"/>
    <n v="1463545149"/>
    <b v="0"/>
    <n v="7"/>
    <b v="0"/>
    <s v="theater/plays"/>
    <n v="4"/>
    <n v="175"/>
    <x v="6"/>
    <s v="plays"/>
    <x v="2210"/>
    <x v="22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2201"/>
    <n v="1413236738"/>
    <b v="0"/>
    <n v="29"/>
    <b v="1"/>
    <s v="music/indie rock"/>
    <n v="102"/>
    <n v="42.24"/>
    <x v="7"/>
    <s v="indie rock"/>
    <x v="2211"/>
    <x v="22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2202"/>
    <n v="1419979544"/>
    <b v="0"/>
    <n v="18"/>
    <b v="1"/>
    <s v="theater/plays"/>
    <n v="175"/>
    <n v="68.06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203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2204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205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2206"/>
    <n v="1413016216"/>
    <b v="0"/>
    <n v="28"/>
    <b v="1"/>
    <s v="theater/plays"/>
    <n v="180"/>
    <n v="43.5"/>
    <x v="6"/>
    <s v="plays"/>
    <x v="2216"/>
    <x v="220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207"/>
    <n v="1448899953"/>
    <b v="0"/>
    <n v="6"/>
    <b v="0"/>
    <s v="food/food trucks"/>
    <n v="2"/>
    <n v="202.83"/>
    <x v="4"/>
    <s v="food trucks"/>
    <x v="2217"/>
    <x v="220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2208"/>
    <n v="1448044925"/>
    <b v="0"/>
    <n v="17"/>
    <b v="0"/>
    <s v="games/mobile games"/>
    <n v="5"/>
    <n v="71.59"/>
    <x v="3"/>
    <s v="mobile game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2209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221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221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2212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x v="2213"/>
    <n v="1444831031"/>
    <b v="0"/>
    <n v="24"/>
    <b v="1"/>
    <s v="music/metal"/>
    <n v="100"/>
    <n v="50"/>
    <x v="7"/>
    <s v="metal"/>
    <x v="2223"/>
    <x v="221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214"/>
    <n v="1306283727"/>
    <b v="0"/>
    <n v="28"/>
    <b v="1"/>
    <s v="music/pop"/>
    <n v="100"/>
    <n v="42.86"/>
    <x v="7"/>
    <s v="pop"/>
    <x v="2224"/>
    <x v="2214"/>
  </r>
  <r>
    <n v="3666"/>
    <s v="Israel LÃ³pez @ Ojai Playwrights Conference"/>
    <s v="Artistic Internship @ Ojai Playwrights Conference"/>
    <n v="1200"/>
    <n v="1200"/>
    <x v="0"/>
    <s v="US"/>
    <s v="USD"/>
    <x v="2215"/>
    <n v="1404337382"/>
    <b v="0"/>
    <n v="38"/>
    <b v="1"/>
    <s v="theater/plays"/>
    <n v="100"/>
    <n v="31.58"/>
    <x v="6"/>
    <s v="plays"/>
    <x v="2225"/>
    <x v="22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216"/>
    <n v="1421964718"/>
    <b v="0"/>
    <n v="18"/>
    <b v="1"/>
    <s v="theater/plays"/>
    <n v="120"/>
    <n v="66.67"/>
    <x v="6"/>
    <s v="plays"/>
    <x v="2226"/>
    <x v="22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2217"/>
    <n v="1424730966"/>
    <b v="0"/>
    <n v="42"/>
    <b v="1"/>
    <s v="music/indie rock"/>
    <n v="133"/>
    <n v="28.57"/>
    <x v="7"/>
    <s v="indie rock"/>
    <x v="2227"/>
    <x v="22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2218"/>
    <n v="1456189973"/>
    <b v="0"/>
    <n v="23"/>
    <b v="1"/>
    <s v="theater/plays"/>
    <n v="141"/>
    <n v="52.17"/>
    <x v="6"/>
    <s v="plays"/>
    <x v="2228"/>
    <x v="221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2219"/>
    <n v="1458770384"/>
    <b v="0"/>
    <n v="23"/>
    <b v="1"/>
    <s v="theater/plays"/>
    <n v="171"/>
    <n v="52.17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220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2221"/>
    <n v="1422465075"/>
    <b v="0"/>
    <n v="46"/>
    <b v="1"/>
    <s v="theater/plays"/>
    <n v="239"/>
    <n v="26.02"/>
    <x v="6"/>
    <s v="plays"/>
    <x v="2231"/>
    <x v="222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2222"/>
    <n v="1420235311"/>
    <b v="0"/>
    <n v="5"/>
    <b v="0"/>
    <s v="theater/spaces"/>
    <n v="30"/>
    <n v="237"/>
    <x v="6"/>
    <s v="spaces"/>
    <x v="2232"/>
    <x v="222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2223"/>
    <n v="1407258582"/>
    <b v="0"/>
    <n v="15"/>
    <b v="1"/>
    <s v="theater/plays"/>
    <n v="108"/>
    <n v="79"/>
    <x v="6"/>
    <s v="plays"/>
    <x v="2233"/>
    <x v="222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224"/>
    <n v="1335473931"/>
    <b v="0"/>
    <n v="43"/>
    <b v="1"/>
    <s v="music/indie rock"/>
    <n v="119"/>
    <n v="27.56"/>
    <x v="7"/>
    <s v="indie rock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225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2226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x v="222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222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x v="2229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230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2231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2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2233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234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2235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236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2237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2238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2239"/>
    <n v="1463352992"/>
    <b v="0"/>
    <n v="27"/>
    <b v="1"/>
    <s v="photography/photobooks"/>
    <n v="115"/>
    <n v="42.48"/>
    <x v="2"/>
    <s v="photobooks"/>
    <x v="2249"/>
    <x v="223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240"/>
    <n v="1487709714"/>
    <b v="0"/>
    <n v="7"/>
    <b v="0"/>
    <s v="theater/spaces"/>
    <n v="6"/>
    <n v="163.57"/>
    <x v="6"/>
    <s v="spaces"/>
    <x v="2250"/>
    <x v="2240"/>
  </r>
  <r>
    <n v="3197"/>
    <s v="Mirror, mirror on the wall"/>
    <s v="This years most important stage project for young artists in our region. www.ungespor.no"/>
    <n v="10000"/>
    <n v="1145"/>
    <x v="2"/>
    <s v="NO"/>
    <s v="NOK"/>
    <x v="2241"/>
    <n v="1420458618"/>
    <b v="0"/>
    <n v="4"/>
    <b v="0"/>
    <s v="theater/musical"/>
    <n v="11"/>
    <n v="286.25"/>
    <x v="6"/>
    <s v="musical"/>
    <x v="2251"/>
    <x v="2241"/>
  </r>
  <r>
    <n v="1894"/>
    <s v="Help me release my first 3 song EP!!"/>
    <s v="Im trying to raise $1000 for a 3 song EP in a studio!"/>
    <n v="1000"/>
    <n v="1145"/>
    <x v="0"/>
    <s v="US"/>
    <s v="USD"/>
    <x v="2242"/>
    <n v="1326404583"/>
    <b v="0"/>
    <n v="20"/>
    <b v="1"/>
    <s v="music/indie rock"/>
    <n v="115"/>
    <n v="57.25"/>
    <x v="7"/>
    <s v="indie rock"/>
    <x v="2252"/>
    <x v="224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243"/>
    <n v="1428583846"/>
    <b v="0"/>
    <n v="61"/>
    <b v="1"/>
    <s v="theater/plays"/>
    <n v="115"/>
    <n v="18.77"/>
    <x v="6"/>
    <s v="plays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244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2245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46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x v="2247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2248"/>
    <n v="1417460428"/>
    <b v="0"/>
    <n v="11"/>
    <b v="0"/>
    <s v="technology/wearables"/>
    <n v="1"/>
    <n v="102.73"/>
    <x v="0"/>
    <s v="wearables"/>
    <x v="2258"/>
    <x v="224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49"/>
    <n v="1333001424"/>
    <b v="0"/>
    <n v="34"/>
    <b v="1"/>
    <s v="music/electronic music"/>
    <n v="103"/>
    <n v="33.24"/>
    <x v="7"/>
    <s v="electronic music"/>
    <x v="2259"/>
    <x v="2249"/>
  </r>
  <r>
    <n v="1620"/>
    <s v="Kickstart my music career with 300 CDs"/>
    <s v="Kickstarting my music career with 300 hard copy CDs of my first release."/>
    <n v="1000"/>
    <n v="1130"/>
    <x v="0"/>
    <s v="US"/>
    <s v="USD"/>
    <x v="2250"/>
    <n v="1361002140"/>
    <b v="0"/>
    <n v="17"/>
    <b v="1"/>
    <s v="music/rock"/>
    <n v="113"/>
    <n v="66.47"/>
    <x v="7"/>
    <s v="rock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2251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x v="2252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2253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1821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254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2255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2256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2257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258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2259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2260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2261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2262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263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2264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265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x v="2266"/>
    <n v="1408129822"/>
    <b v="0"/>
    <n v="27"/>
    <b v="1"/>
    <s v="theater/plays"/>
    <n v="110"/>
    <n v="40.78"/>
    <x v="6"/>
    <s v="plays"/>
    <x v="2277"/>
    <x v="226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267"/>
    <n v="1440529765"/>
    <b v="0"/>
    <n v="2"/>
    <b v="0"/>
    <s v="technology/makerspaces"/>
    <n v="0"/>
    <n v="550"/>
    <x v="0"/>
    <s v="makerspaces"/>
    <x v="2278"/>
    <x v="22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268"/>
    <n v="1458138079"/>
    <b v="0"/>
    <n v="15"/>
    <b v="1"/>
    <s v="theater/musical"/>
    <n v="100"/>
    <n v="73.33"/>
    <x v="6"/>
    <s v="musical"/>
    <x v="2279"/>
    <x v="226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269"/>
    <n v="1307028855"/>
    <b v="0"/>
    <n v="11"/>
    <b v="1"/>
    <s v="music/classical music"/>
    <n v="110"/>
    <n v="100"/>
    <x v="7"/>
    <s v="classical music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2270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271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2272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273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227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2275"/>
    <n v="1401123546"/>
    <b v="0"/>
    <n v="35"/>
    <b v="1"/>
    <s v="theater/plays"/>
    <n v="108"/>
    <n v="30.93"/>
    <x v="6"/>
    <s v="plays"/>
    <x v="2286"/>
    <x v="227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2276"/>
    <n v="1421092725"/>
    <b v="0"/>
    <n v="25"/>
    <b v="1"/>
    <s v="theater/plays"/>
    <n v="108"/>
    <n v="43.28"/>
    <x v="6"/>
    <s v="plays"/>
    <x v="2287"/>
    <x v="227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2277"/>
    <n v="1380556483"/>
    <b v="1"/>
    <n v="34"/>
    <b v="1"/>
    <s v="music/rock"/>
    <n v="166"/>
    <n v="31.82"/>
    <x v="7"/>
    <s v="rock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2278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2279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x v="2280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x v="2281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82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283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84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2285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x v="22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87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2288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2289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29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2291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29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2293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29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295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2296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297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7"/>
    <s v="rock"/>
    <x v="2309"/>
    <x v="229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2299"/>
    <n v="1406907034"/>
    <b v="0"/>
    <n v="2"/>
    <b v="0"/>
    <s v="music/faith"/>
    <n v="11"/>
    <n v="525"/>
    <x v="7"/>
    <s v="faith"/>
    <x v="2310"/>
    <x v="2299"/>
  </r>
  <r>
    <n v="1638"/>
    <s v="Avenues EP 2013"/>
    <s v="Avenues will be going in to the studio to record a new EP with Matt Allison!"/>
    <n v="1000"/>
    <n v="1050"/>
    <x v="0"/>
    <s v="US"/>
    <s v="USD"/>
    <x v="2300"/>
    <n v="1358180968"/>
    <b v="0"/>
    <n v="27"/>
    <b v="1"/>
    <s v="music/rock"/>
    <n v="105"/>
    <n v="38.89"/>
    <x v="7"/>
    <s v="rock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2301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302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2303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2304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2305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2306"/>
    <n v="1317788623"/>
    <b v="1"/>
    <n v="36"/>
    <b v="1"/>
    <s v="film &amp; video/documentary"/>
    <n v="104"/>
    <n v="28.92"/>
    <x v="5"/>
    <s v="documentary"/>
    <x v="2317"/>
    <x v="230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307"/>
    <n v="1456532762"/>
    <b v="0"/>
    <n v="17"/>
    <b v="0"/>
    <s v="theater/spaces"/>
    <n v="4"/>
    <n v="61.18"/>
    <x v="6"/>
    <s v="spaces"/>
    <x v="2318"/>
    <x v="230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2308"/>
    <n v="1362860257"/>
    <b v="0"/>
    <n v="3"/>
    <b v="0"/>
    <s v="music/jazz"/>
    <n v="12"/>
    <n v="346.67"/>
    <x v="7"/>
    <s v="jazz"/>
    <x v="2319"/>
    <x v="230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2309"/>
    <n v="1301847025"/>
    <b v="0"/>
    <n v="27"/>
    <b v="1"/>
    <s v="music/rock"/>
    <n v="104"/>
    <n v="38.520000000000003"/>
    <x v="7"/>
    <s v="rock"/>
    <x v="2320"/>
    <x v="2309"/>
  </r>
  <r>
    <n v="811"/>
    <s v="Love Water Tour"/>
    <s v="We need your financial support to cover the tour costs!  (Sound, lights, travel, stage design)"/>
    <n v="1000"/>
    <n v="1040"/>
    <x v="0"/>
    <s v="US"/>
    <s v="USD"/>
    <x v="2310"/>
    <n v="1371569202"/>
    <b v="0"/>
    <n v="12"/>
    <b v="1"/>
    <s v="music/rock"/>
    <n v="104"/>
    <n v="86.67"/>
    <x v="7"/>
    <s v="rock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311"/>
    <n v="1367286434"/>
    <b v="0"/>
    <n v="37"/>
    <b v="1"/>
    <s v="music/indie rock"/>
    <n v="130"/>
    <n v="28"/>
    <x v="7"/>
    <s v="indie rock"/>
    <x v="2322"/>
    <x v="2311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344"/>
    <n v="1407157756"/>
    <b v="0"/>
    <n v="27"/>
    <b v="1"/>
    <s v="theater/plays"/>
    <n v="104"/>
    <n v="38.33"/>
    <x v="6"/>
    <s v="plays"/>
    <x v="2323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312"/>
    <n v="1436408308"/>
    <b v="0"/>
    <n v="24"/>
    <b v="1"/>
    <s v="theater/plays"/>
    <n v="104"/>
    <n v="43.13"/>
    <x v="6"/>
    <s v="plays"/>
    <x v="2324"/>
    <x v="23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313"/>
    <n v="1435670452"/>
    <b v="0"/>
    <n v="28"/>
    <b v="1"/>
    <s v="theater/plays"/>
    <n v="104"/>
    <n v="36.96"/>
    <x v="6"/>
    <s v="plays"/>
    <x v="2325"/>
    <x v="23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2314"/>
    <n v="1486406253"/>
    <b v="0"/>
    <n v="32"/>
    <b v="1"/>
    <s v="photography/photobooks"/>
    <n v="115"/>
    <n v="32.340000000000003"/>
    <x v="2"/>
    <s v="photobook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31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2316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2317"/>
    <n v="1408995284"/>
    <b v="0"/>
    <n v="16"/>
    <b v="1"/>
    <s v="theater/plays"/>
    <n v="129"/>
    <n v="64.38"/>
    <x v="6"/>
    <s v="plays"/>
    <x v="2329"/>
    <x v="23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18"/>
    <n v="1465311740"/>
    <b v="0"/>
    <n v="3"/>
    <b v="0"/>
    <s v="technology/web"/>
    <n v="1"/>
    <n v="342"/>
    <x v="0"/>
    <s v="web"/>
    <x v="2330"/>
    <x v="2318"/>
  </r>
  <r>
    <n v="1085"/>
    <s v="Sun Dryd Studios"/>
    <s v="The new kid on the block. Re-imagining old games and creating new ones. Ship, Lazer, Rock is first."/>
    <n v="30000"/>
    <n v="1026"/>
    <x v="2"/>
    <s v="CA"/>
    <s v="CAD"/>
    <x v="2319"/>
    <n v="1455379575"/>
    <b v="0"/>
    <n v="9"/>
    <b v="0"/>
    <s v="games/video games"/>
    <n v="3"/>
    <n v="114"/>
    <x v="3"/>
    <s v="video games"/>
    <x v="2331"/>
    <x v="23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2320"/>
    <n v="1273961999"/>
    <b v="0"/>
    <n v="23"/>
    <b v="1"/>
    <s v="music/pop"/>
    <n v="103"/>
    <n v="44.61"/>
    <x v="7"/>
    <s v="pop"/>
    <x v="2332"/>
    <x v="23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321"/>
    <n v="1405099248"/>
    <b v="0"/>
    <n v="5"/>
    <b v="0"/>
    <s v="theater/musical"/>
    <n v="1"/>
    <n v="205"/>
    <x v="6"/>
    <s v="musical"/>
    <x v="2333"/>
    <x v="23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2322"/>
    <n v="1391571319"/>
    <b v="0"/>
    <n v="10"/>
    <b v="1"/>
    <s v="music/rock"/>
    <n v="103"/>
    <n v="102.5"/>
    <x v="7"/>
    <s v="rock"/>
    <x v="2334"/>
    <x v="232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1743"/>
    <n v="1421900022"/>
    <b v="0"/>
    <n v="27"/>
    <b v="1"/>
    <s v="theater/plays"/>
    <n v="114"/>
    <n v="37.96"/>
    <x v="6"/>
    <s v="plays"/>
    <x v="2335"/>
    <x v="174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323"/>
    <n v="1429991062"/>
    <b v="0"/>
    <n v="21"/>
    <b v="1"/>
    <s v="music/electronic music"/>
    <n v="102"/>
    <n v="48.62"/>
    <x v="7"/>
    <s v="electronic music"/>
    <x v="2336"/>
    <x v="2323"/>
  </r>
  <r>
    <n v="1590"/>
    <s v="An Italian Adventure"/>
    <s v="Discover Italy through photography."/>
    <n v="60000"/>
    <n v="1020"/>
    <x v="2"/>
    <s v="IT"/>
    <s v="EUR"/>
    <x v="2324"/>
    <n v="1440448464"/>
    <b v="0"/>
    <n v="2"/>
    <b v="0"/>
    <s v="photography/places"/>
    <n v="2"/>
    <n v="510"/>
    <x v="2"/>
    <s v="places"/>
    <x v="2337"/>
    <x v="23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2325"/>
    <n v="1471915065"/>
    <b v="0"/>
    <n v="3"/>
    <b v="0"/>
    <s v="food/food trucks"/>
    <n v="6"/>
    <n v="340"/>
    <x v="4"/>
    <s v="food truck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2326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327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2328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329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2330"/>
    <n v="1464209261"/>
    <b v="0"/>
    <n v="6"/>
    <b v="1"/>
    <s v="photography/photobooks"/>
    <n v="101"/>
    <n v="168.5"/>
    <x v="2"/>
    <s v="photobooks"/>
    <x v="2343"/>
    <x v="233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2331"/>
    <n v="1432072893"/>
    <b v="0"/>
    <n v="16"/>
    <b v="0"/>
    <s v="theater/plays"/>
    <n v="67"/>
    <n v="63.13"/>
    <x v="6"/>
    <s v="plays"/>
    <x v="2344"/>
    <x v="233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332"/>
    <n v="1438715077"/>
    <b v="0"/>
    <n v="17"/>
    <b v="1"/>
    <s v="theater/plays"/>
    <n v="202"/>
    <n v="59.41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x v="2333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2334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x v="2335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x v="2336"/>
    <n v="1456839380"/>
    <b v="0"/>
    <n v="24"/>
    <b v="0"/>
    <s v="games/mobile games"/>
    <n v="20"/>
    <n v="41.83"/>
    <x v="3"/>
    <s v="mobile games"/>
    <x v="2349"/>
    <x v="2336"/>
  </r>
  <r>
    <n v="2993"/>
    <s v="TRUE WEST: Think, Dog! Productions"/>
    <s v="Help us build the Kitchen from Hell!"/>
    <n v="1000"/>
    <n v="1003"/>
    <x v="0"/>
    <s v="US"/>
    <s v="USD"/>
    <x v="2337"/>
    <n v="1453406867"/>
    <b v="0"/>
    <n v="22"/>
    <b v="1"/>
    <s v="theater/spaces"/>
    <n v="100"/>
    <n v="45.59"/>
    <x v="6"/>
    <s v="spaces"/>
    <x v="2350"/>
    <x v="233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338"/>
    <n v="1459355950"/>
    <b v="0"/>
    <n v="36"/>
    <b v="1"/>
    <s v="music/pop"/>
    <n v="1254"/>
    <n v="27.86"/>
    <x v="7"/>
    <s v="pop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339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865"/>
    <n v="1314989557"/>
    <b v="0"/>
    <n v="28"/>
    <b v="1"/>
    <s v="music/rock"/>
    <n v="100"/>
    <n v="35.770000000000003"/>
    <x v="7"/>
    <s v="rock"/>
    <x v="2353"/>
    <x v="8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340"/>
    <n v="1339098689"/>
    <b v="0"/>
    <n v="25"/>
    <b v="1"/>
    <s v="music/rock"/>
    <n v="100"/>
    <n v="40.04"/>
    <x v="7"/>
    <s v="rock"/>
    <x v="2354"/>
    <x v="234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341"/>
    <n v="1308336383"/>
    <b v="0"/>
    <n v="25"/>
    <b v="1"/>
    <s v="music/indie rock"/>
    <n v="100"/>
    <n v="40.04"/>
    <x v="7"/>
    <s v="indie rock"/>
    <x v="2355"/>
    <x v="2341"/>
  </r>
  <r>
    <n v="1611"/>
    <s v="Skelton-Luns CD/7&quot;             No Big Deal."/>
    <s v="Skelton-Luns CD/7&quot; No Big Deal."/>
    <n v="800"/>
    <n v="1001"/>
    <x v="0"/>
    <s v="US"/>
    <s v="USD"/>
    <x v="2342"/>
    <n v="1368576032"/>
    <b v="0"/>
    <n v="27"/>
    <b v="1"/>
    <s v="music/rock"/>
    <n v="125"/>
    <n v="37.07"/>
    <x v="7"/>
    <s v="rock"/>
    <x v="2356"/>
    <x v="23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343"/>
    <n v="1447203096"/>
    <b v="0"/>
    <n v="11"/>
    <b v="1"/>
    <s v="technology/makerspaces"/>
    <n v="125"/>
    <n v="91"/>
    <x v="0"/>
    <s v="makerspaces"/>
    <x v="2357"/>
    <x v="234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2344"/>
    <n v="1389891684"/>
    <b v="0"/>
    <n v="19"/>
    <b v="1"/>
    <s v="music/rock"/>
    <n v="133"/>
    <n v="52.68"/>
    <x v="7"/>
    <s v="rock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345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x v="2346"/>
    <n v="1437545657"/>
    <b v="0"/>
    <n v="20"/>
    <b v="1"/>
    <s v="theater/plays"/>
    <n v="100"/>
    <n v="50"/>
    <x v="6"/>
    <s v="plays"/>
    <x v="2360"/>
    <x v="234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347"/>
    <n v="1424719549"/>
    <b v="0"/>
    <n v="28"/>
    <b v="0"/>
    <s v="food/restaurants"/>
    <n v="1"/>
    <n v="35.71"/>
    <x v="4"/>
    <s v="restaurants"/>
    <x v="2361"/>
    <x v="234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2348"/>
    <n v="1446267849"/>
    <b v="0"/>
    <n v="7"/>
    <b v="0"/>
    <s v="theater/plays"/>
    <n v="10"/>
    <n v="142.86000000000001"/>
    <x v="6"/>
    <s v="plays"/>
    <x v="2362"/>
    <x v="23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349"/>
    <n v="1429318372"/>
    <b v="0"/>
    <n v="14"/>
    <b v="1"/>
    <s v="film &amp; video/documentary"/>
    <n v="100"/>
    <n v="71.430000000000007"/>
    <x v="5"/>
    <s v="documentary"/>
    <x v="2363"/>
    <x v="23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350"/>
    <n v="1464854398"/>
    <b v="0"/>
    <n v="19"/>
    <b v="1"/>
    <s v="music/rock"/>
    <n v="100"/>
    <n v="52.63"/>
    <x v="7"/>
    <s v="rock"/>
    <x v="2364"/>
    <x v="235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351"/>
    <n v="1426773320"/>
    <b v="0"/>
    <n v="13"/>
    <b v="1"/>
    <s v="music/rock"/>
    <n v="100"/>
    <n v="76.92"/>
    <x v="7"/>
    <s v="rock"/>
    <x v="2365"/>
    <x v="235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352"/>
    <n v="1408918135"/>
    <b v="0"/>
    <n v="35"/>
    <b v="1"/>
    <s v="theater/plays"/>
    <n v="100"/>
    <n v="28.57"/>
    <x v="6"/>
    <s v="plays"/>
    <x v="2366"/>
    <x v="235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353"/>
    <n v="1454543846"/>
    <b v="0"/>
    <n v="24"/>
    <b v="1"/>
    <s v="theater/musical"/>
    <n v="100"/>
    <n v="41.67"/>
    <x v="6"/>
    <s v="musical"/>
    <x v="2367"/>
    <x v="235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354"/>
    <n v="1463820081"/>
    <b v="0"/>
    <n v="28"/>
    <b v="1"/>
    <s v="theater/spaces"/>
    <n v="100"/>
    <n v="35.71"/>
    <x v="6"/>
    <s v="spaces"/>
    <x v="2368"/>
    <x v="235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355"/>
    <n v="1404948441"/>
    <b v="1"/>
    <n v="24"/>
    <b v="1"/>
    <s v="theater/plays"/>
    <n v="100"/>
    <n v="41.67"/>
    <x v="6"/>
    <s v="plays"/>
    <x v="2369"/>
    <x v="235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356"/>
    <n v="1445363891"/>
    <b v="0"/>
    <n v="8"/>
    <b v="1"/>
    <s v="theater/plays"/>
    <n v="100"/>
    <n v="125"/>
    <x v="6"/>
    <s v="plays"/>
    <x v="2370"/>
    <x v="235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357"/>
    <n v="1424609592"/>
    <b v="0"/>
    <n v="17"/>
    <b v="1"/>
    <s v="theater/plays"/>
    <n v="100"/>
    <n v="58.82"/>
    <x v="6"/>
    <s v="plays"/>
    <x v="2371"/>
    <x v="23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358"/>
    <n v="1424775219"/>
    <b v="0"/>
    <n v="24"/>
    <b v="1"/>
    <s v="theater/plays"/>
    <n v="100"/>
    <n v="41.67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2359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2360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361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362"/>
    <n v="1472571921"/>
    <b v="0"/>
    <n v="25"/>
    <b v="1"/>
    <s v="technology/space exploration"/>
    <n v="106"/>
    <n v="39.44"/>
    <x v="0"/>
    <s v="space exploration"/>
    <x v="2376"/>
    <x v="236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871"/>
    <n v="1403724820"/>
    <b v="0"/>
    <n v="17"/>
    <b v="0"/>
    <s v="theater/musical"/>
    <n v="13"/>
    <n v="57.65"/>
    <x v="6"/>
    <s v="musical"/>
    <x v="2377"/>
    <x v="187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2363"/>
    <n v="1366251510"/>
    <b v="0"/>
    <n v="13"/>
    <b v="1"/>
    <s v="music/rock"/>
    <n v="109"/>
    <n v="75.38"/>
    <x v="7"/>
    <s v="rock"/>
    <x v="2378"/>
    <x v="236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2364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x v="2365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366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367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2368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369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370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371"/>
    <n v="1422043753"/>
    <b v="0"/>
    <n v="12"/>
    <b v="0"/>
    <s v="food/restaurants"/>
    <n v="19"/>
    <n v="77.5"/>
    <x v="4"/>
    <s v="restaurants"/>
    <x v="2386"/>
    <x v="237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2372"/>
    <n v="1417538935"/>
    <b v="0"/>
    <n v="14"/>
    <b v="0"/>
    <s v="theater/musical"/>
    <n v="31"/>
    <n v="66.14"/>
    <x v="6"/>
    <s v="musical"/>
    <x v="2387"/>
    <x v="2372"/>
  </r>
  <r>
    <n v="2628"/>
    <s v="Pie In Space!"/>
    <s v="A high school freshman is sending pie into space and you can be a part of it.  GO SCIENCE!!!"/>
    <n v="839"/>
    <n v="926"/>
    <x v="0"/>
    <s v="US"/>
    <s v="USD"/>
    <x v="2373"/>
    <n v="1415661067"/>
    <b v="0"/>
    <n v="21"/>
    <b v="1"/>
    <s v="technology/space exploration"/>
    <n v="110"/>
    <n v="44.1"/>
    <x v="0"/>
    <s v="space exploration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374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x v="2375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x v="2376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2377"/>
    <n v="1484623726"/>
    <b v="0"/>
    <n v="17"/>
    <b v="1"/>
    <s v="music/rock"/>
    <n v="122"/>
    <n v="53.88"/>
    <x v="7"/>
    <s v="rock"/>
    <x v="2392"/>
    <x v="2377"/>
  </r>
  <r>
    <n v="1152"/>
    <s v="Peruvian King Food Truck"/>
    <s v="Peruvian food truck with an LA twist."/>
    <n v="16000"/>
    <n v="911"/>
    <x v="2"/>
    <s v="US"/>
    <s v="USD"/>
    <x v="2378"/>
    <n v="1429117312"/>
    <b v="0"/>
    <n v="15"/>
    <b v="0"/>
    <s v="food/food trucks"/>
    <n v="6"/>
    <n v="60.73"/>
    <x v="4"/>
    <s v="food trucks"/>
    <x v="2393"/>
    <x v="237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2379"/>
    <n v="1357604752"/>
    <b v="0"/>
    <n v="33"/>
    <b v="1"/>
    <s v="music/rock"/>
    <n v="152"/>
    <n v="27.61"/>
    <x v="7"/>
    <s v="rock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1618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2380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2381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2382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2383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2384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38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2204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2386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387"/>
    <n v="1486065627"/>
    <b v="0"/>
    <n v="25"/>
    <b v="1"/>
    <s v="games/tabletop games"/>
    <n v="120"/>
    <n v="35.92"/>
    <x v="3"/>
    <s v="tabletop games"/>
    <x v="2404"/>
    <x v="238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2388"/>
    <n v="1411515040"/>
    <b v="1"/>
    <n v="25"/>
    <b v="0"/>
    <s v="photography/photobooks"/>
    <n v="21"/>
    <n v="35.799999999999997"/>
    <x v="2"/>
    <s v="photobooks"/>
    <x v="2405"/>
    <x v="23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2389"/>
    <n v="1378214874"/>
    <b v="0"/>
    <n v="19"/>
    <b v="0"/>
    <s v="publishing/fiction"/>
    <n v="31"/>
    <n v="47.11"/>
    <x v="1"/>
    <s v="fiction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239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391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392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2393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2394"/>
    <n v="1361483538"/>
    <b v="1"/>
    <n v="25"/>
    <b v="1"/>
    <s v="publishing/radio &amp; podcasts"/>
    <n v="148"/>
    <n v="35.44"/>
    <x v="1"/>
    <s v="radio &amp; podcasts"/>
    <x v="2411"/>
    <x v="23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395"/>
    <n v="1415591325"/>
    <b v="0"/>
    <n v="11"/>
    <b v="0"/>
    <s v="technology/space exploration"/>
    <n v="1"/>
    <n v="80.45"/>
    <x v="0"/>
    <s v="space exploration"/>
    <x v="2412"/>
    <x v="2395"/>
  </r>
  <r>
    <n v="1762"/>
    <s v="&quot;The Naked Pixel&quot; Ali Pakele"/>
    <s v="Project rewards $25 gets you 190+ digital images"/>
    <n v="100"/>
    <n v="885"/>
    <x v="0"/>
    <s v="US"/>
    <s v="USD"/>
    <x v="2396"/>
    <n v="1455147245"/>
    <b v="0"/>
    <n v="25"/>
    <b v="1"/>
    <s v="photography/photobooks"/>
    <n v="885"/>
    <n v="35.4"/>
    <x v="2"/>
    <s v="photobooks"/>
    <x v="2413"/>
    <x v="23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2397"/>
    <n v="1418146883"/>
    <b v="0"/>
    <n v="16"/>
    <b v="0"/>
    <s v="theater/musical"/>
    <n v="4"/>
    <n v="55.06"/>
    <x v="6"/>
    <s v="musical"/>
    <x v="2414"/>
    <x v="239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2398"/>
    <n v="1426792563"/>
    <b v="0"/>
    <n v="17"/>
    <b v="0"/>
    <s v="technology/wearables"/>
    <n v="11"/>
    <n v="51.82"/>
    <x v="0"/>
    <s v="wearables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2399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24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401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402"/>
    <n v="1403810965"/>
    <b v="0"/>
    <n v="9"/>
    <b v="0"/>
    <s v="technology/wearables"/>
    <n v="15"/>
    <n v="97.33"/>
    <x v="0"/>
    <s v="wearables"/>
    <x v="2419"/>
    <x v="240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2403"/>
    <n v="1464847089"/>
    <b v="0"/>
    <n v="19"/>
    <b v="1"/>
    <s v="theater/plays"/>
    <n v="109"/>
    <n v="46.05"/>
    <x v="6"/>
    <s v="plays"/>
    <x v="2420"/>
    <x v="2403"/>
  </r>
  <r>
    <n v="1386"/>
    <s v="MALTESE CROSS: The First Album"/>
    <s v="We are a classic hard rock/heavy metal band just trying to keep rock alive!"/>
    <n v="400"/>
    <n v="875"/>
    <x v="0"/>
    <s v="US"/>
    <s v="USD"/>
    <x v="2404"/>
    <n v="1435591889"/>
    <b v="0"/>
    <n v="14"/>
    <b v="1"/>
    <s v="music/rock"/>
    <n v="219"/>
    <n v="62.5"/>
    <x v="7"/>
    <s v="rock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2405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2406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2407"/>
    <n v="1464939536"/>
    <b v="0"/>
    <n v="23"/>
    <b v="0"/>
    <s v="photography/photobooks"/>
    <n v="13"/>
    <n v="37.61"/>
    <x v="2"/>
    <s v="photobooks"/>
    <x v="2424"/>
    <x v="240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2408"/>
    <n v="1424901359"/>
    <b v="0"/>
    <n v="17"/>
    <b v="0"/>
    <s v="technology/wearables"/>
    <n v="2"/>
    <n v="50.65"/>
    <x v="0"/>
    <s v="wearables"/>
    <x v="2425"/>
    <x v="240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2409"/>
    <n v="1408380319"/>
    <b v="0"/>
    <n v="14"/>
    <b v="0"/>
    <s v="film &amp; video/animation"/>
    <n v="3"/>
    <n v="61.5"/>
    <x v="5"/>
    <s v="animation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x v="241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x v="2411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2412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41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2414"/>
    <n v="1434537179"/>
    <b v="1"/>
    <n v="24"/>
    <b v="0"/>
    <s v="theater/plays"/>
    <n v="34"/>
    <n v="35.5"/>
    <x v="6"/>
    <s v="plays"/>
    <x v="2431"/>
    <x v="241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2415"/>
    <n v="1434840392"/>
    <b v="0"/>
    <n v="15"/>
    <b v="0"/>
    <s v="music/faith"/>
    <n v="21"/>
    <n v="56.67"/>
    <x v="7"/>
    <s v="faith"/>
    <x v="2432"/>
    <x v="2415"/>
  </r>
  <r>
    <n v="598"/>
    <s v="Goals not creeds"/>
    <s v="This is a project to create a crowd-funding site for Urantia Book readers worldwide."/>
    <n v="2500"/>
    <n v="850"/>
    <x v="2"/>
    <s v="US"/>
    <s v="USD"/>
    <x v="2416"/>
    <n v="1415145781"/>
    <b v="0"/>
    <n v="7"/>
    <b v="0"/>
    <s v="technology/web"/>
    <n v="34"/>
    <n v="121.43"/>
    <x v="0"/>
    <s v="web"/>
    <x v="2433"/>
    <x v="24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2417"/>
    <n v="1382679059"/>
    <b v="0"/>
    <n v="21"/>
    <b v="0"/>
    <s v="games/video games"/>
    <n v="39"/>
    <n v="40.479999999999997"/>
    <x v="3"/>
    <s v="video games"/>
    <x v="2434"/>
    <x v="24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418"/>
    <n v="1446241684"/>
    <b v="0"/>
    <n v="21"/>
    <b v="1"/>
    <s v="theater/plays"/>
    <n v="100"/>
    <n v="40.479999999999997"/>
    <x v="6"/>
    <s v="plays"/>
    <x v="2435"/>
    <x v="241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419"/>
    <n v="1336238395"/>
    <b v="0"/>
    <n v="25"/>
    <b v="1"/>
    <s v="music/indie rock"/>
    <n v="113"/>
    <n v="34"/>
    <x v="7"/>
    <s v="indie rock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2420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2421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2422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423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424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242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2426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2427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2428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2429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43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2431"/>
    <n v="1348536417"/>
    <b v="0"/>
    <n v="14"/>
    <b v="1"/>
    <s v="music/rock"/>
    <n v="102"/>
    <n v="58.21"/>
    <x v="7"/>
    <s v="rock"/>
    <x v="2448"/>
    <x v="24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2432"/>
    <n v="1436355270"/>
    <b v="0"/>
    <n v="16"/>
    <b v="0"/>
    <s v="theater/plays"/>
    <n v="33"/>
    <n v="50.88"/>
    <x v="6"/>
    <s v="plays"/>
    <x v="2449"/>
    <x v="24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433"/>
    <n v="1332435685"/>
    <b v="0"/>
    <n v="15"/>
    <b v="1"/>
    <s v="publishing/nonfiction"/>
    <n v="148"/>
    <n v="54.27"/>
    <x v="1"/>
    <s v="nonfiction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434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2435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43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2437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2438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2439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244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2441"/>
    <n v="1467024468"/>
    <b v="0"/>
    <n v="8"/>
    <b v="0"/>
    <s v="theater/plays"/>
    <n v="20"/>
    <n v="100.63"/>
    <x v="6"/>
    <s v="plays"/>
    <x v="2458"/>
    <x v="24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442"/>
    <n v="1406745911"/>
    <b v="0"/>
    <n v="19"/>
    <b v="0"/>
    <s v="publishing/children's books"/>
    <n v="27"/>
    <n v="42.16"/>
    <x v="1"/>
    <s v="children's books"/>
    <x v="2459"/>
    <x v="244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43"/>
    <n v="1448914500"/>
    <b v="0"/>
    <n v="15"/>
    <b v="1"/>
    <s v="food/small batch"/>
    <n v="134"/>
    <n v="53.4"/>
    <x v="4"/>
    <s v="small batch"/>
    <x v="2460"/>
    <x v="244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444"/>
    <n v="1404165425"/>
    <b v="0"/>
    <n v="4"/>
    <b v="0"/>
    <s v="food/food trucks"/>
    <n v="1"/>
    <n v="200"/>
    <x v="4"/>
    <s v="food trucks"/>
    <x v="2461"/>
    <x v="2444"/>
  </r>
  <r>
    <n v="4095"/>
    <s v="LOPE ENAMORADO"/>
    <s v="Proyecto teatral dirigido por MartÃ­n Acosta que habla y reflexiona sobre el amor y su naturaleza."/>
    <n v="30000"/>
    <n v="800"/>
    <x v="2"/>
    <s v="MX"/>
    <s v="MXN"/>
    <x v="2445"/>
    <n v="1479516350"/>
    <b v="0"/>
    <n v="1"/>
    <b v="0"/>
    <s v="theater/plays"/>
    <n v="3"/>
    <n v="800"/>
    <x v="6"/>
    <s v="plays"/>
    <x v="2462"/>
    <x v="244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2446"/>
    <n v="1435383457"/>
    <b v="0"/>
    <n v="5"/>
    <b v="0"/>
    <s v="film &amp; video/drama"/>
    <n v="16"/>
    <n v="160"/>
    <x v="5"/>
    <s v="drama"/>
    <x v="2463"/>
    <x v="244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2447"/>
    <n v="1436285591"/>
    <b v="0"/>
    <n v="9"/>
    <b v="0"/>
    <s v="publishing/translations"/>
    <n v="18"/>
    <n v="88.89"/>
    <x v="1"/>
    <s v="translation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448"/>
    <n v="1463418090"/>
    <b v="0"/>
    <n v="27"/>
    <b v="1"/>
    <s v="theater/plays"/>
    <n v="100"/>
    <n v="29.63"/>
    <x v="6"/>
    <s v="plays"/>
    <x v="2465"/>
    <x v="244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449"/>
    <n v="1447115761"/>
    <b v="0"/>
    <n v="14"/>
    <b v="1"/>
    <s v="film &amp; video/television"/>
    <n v="133"/>
    <n v="57.14"/>
    <x v="5"/>
    <s v="television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50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2451"/>
    <n v="1468622743"/>
    <b v="0"/>
    <n v="9"/>
    <b v="0"/>
    <s v="theater/spaces"/>
    <n v="16"/>
    <n v="88.44"/>
    <x v="6"/>
    <s v="spaces"/>
    <x v="2468"/>
    <x v="245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2452"/>
    <n v="1429559326"/>
    <b v="0"/>
    <n v="14"/>
    <b v="0"/>
    <s v="theater/spaces"/>
    <n v="4"/>
    <n v="56.79"/>
    <x v="6"/>
    <s v="spaces"/>
    <x v="2469"/>
    <x v="245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2453"/>
    <n v="1465856639"/>
    <b v="0"/>
    <n v="9"/>
    <b v="0"/>
    <s v="theater/plays"/>
    <n v="53"/>
    <n v="88.33"/>
    <x v="6"/>
    <s v="plays"/>
    <x v="2470"/>
    <x v="245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454"/>
    <n v="1408604363"/>
    <b v="0"/>
    <n v="9"/>
    <b v="1"/>
    <s v="theater/musical"/>
    <n v="106"/>
    <n v="88.33"/>
    <x v="6"/>
    <s v="musical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2455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456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4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2458"/>
    <n v="1403878645"/>
    <b v="0"/>
    <n v="27"/>
    <b v="1"/>
    <s v="theater/plays"/>
    <n v="142"/>
    <n v="29"/>
    <x v="6"/>
    <s v="plays"/>
    <x v="2475"/>
    <x v="245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2459"/>
    <n v="1400691994"/>
    <b v="0"/>
    <n v="8"/>
    <b v="1"/>
    <s v="theater/plays"/>
    <n v="104"/>
    <n v="97.5"/>
    <x v="6"/>
    <s v="plays"/>
    <x v="2476"/>
    <x v="245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460"/>
    <n v="1421680462"/>
    <b v="0"/>
    <n v="33"/>
    <b v="1"/>
    <s v="theater/plays"/>
    <n v="130"/>
    <n v="23.64"/>
    <x v="6"/>
    <s v="plays"/>
    <x v="2477"/>
    <x v="24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2461"/>
    <n v="1427741583"/>
    <b v="0"/>
    <n v="27"/>
    <b v="1"/>
    <s v="theater/plays"/>
    <n v="130"/>
    <n v="28.89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2462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463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2464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2465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2466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67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x v="2468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2469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2470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2471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472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2473"/>
    <n v="1471188502"/>
    <b v="0"/>
    <n v="17"/>
    <b v="1"/>
    <s v="theater/plays"/>
    <n v="251"/>
    <n v="44.24"/>
    <x v="6"/>
    <s v="plays"/>
    <x v="2490"/>
    <x v="24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474"/>
    <n v="1397709165"/>
    <b v="0"/>
    <n v="9"/>
    <b v="0"/>
    <s v="theater/plays"/>
    <n v="15"/>
    <n v="83.33"/>
    <x v="6"/>
    <s v="plays"/>
    <x v="2491"/>
    <x v="247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475"/>
    <n v="1481322911"/>
    <b v="0"/>
    <n v="21"/>
    <b v="0"/>
    <s v="music/indie rock"/>
    <n v="75"/>
    <n v="35.71"/>
    <x v="7"/>
    <s v="indie rock"/>
    <x v="2492"/>
    <x v="2475"/>
  </r>
  <r>
    <n v="2492"/>
    <s v="SUPER NICE EP 2012"/>
    <s v="We're a band from Hawaii trying to produce our first EP and we need help!"/>
    <n v="600"/>
    <n v="750"/>
    <x v="0"/>
    <s v="US"/>
    <s v="USD"/>
    <x v="2476"/>
    <n v="1335397188"/>
    <b v="0"/>
    <n v="27"/>
    <b v="1"/>
    <s v="music/indie rock"/>
    <n v="125"/>
    <n v="27.78"/>
    <x v="7"/>
    <s v="indie rock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x v="2477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2478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2479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2480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x v="2481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2482"/>
    <n v="1365084034"/>
    <b v="0"/>
    <n v="21"/>
    <b v="0"/>
    <s v="music/jazz"/>
    <n v="24"/>
    <n v="34.76"/>
    <x v="7"/>
    <s v="jazz"/>
    <x v="2499"/>
    <x v="248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2483"/>
    <n v="1410141900"/>
    <b v="0"/>
    <n v="8"/>
    <b v="0"/>
    <s v="theater/plays"/>
    <n v="37"/>
    <n v="91.25"/>
    <x v="6"/>
    <s v="plays"/>
    <x v="2500"/>
    <x v="248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484"/>
    <n v="1400675841"/>
    <b v="0"/>
    <n v="20"/>
    <b v="1"/>
    <s v="theater/plays"/>
    <n v="104"/>
    <n v="36.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x v="2485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2486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487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2488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2489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2490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2491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2492"/>
    <n v="1414511307"/>
    <b v="0"/>
    <n v="16"/>
    <b v="0"/>
    <s v="technology/wearables"/>
    <n v="10"/>
    <n v="44.69"/>
    <x v="0"/>
    <s v="wearables"/>
    <x v="2509"/>
    <x v="249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2493"/>
    <n v="1424992026"/>
    <b v="0"/>
    <n v="12"/>
    <b v="0"/>
    <s v="theater/plays"/>
    <n v="57"/>
    <n v="59.58"/>
    <x v="6"/>
    <s v="plays"/>
    <x v="2510"/>
    <x v="249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494"/>
    <n v="1431884849"/>
    <b v="0"/>
    <n v="11"/>
    <b v="0"/>
    <s v="theater/spaces"/>
    <n v="60"/>
    <n v="65"/>
    <x v="6"/>
    <s v="spaces"/>
    <x v="2511"/>
    <x v="249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2495"/>
    <n v="1428401394"/>
    <b v="0"/>
    <n v="26"/>
    <b v="1"/>
    <s v="theater/plays"/>
    <n v="119"/>
    <n v="27.5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496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249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2498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499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2500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2501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502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503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2504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2505"/>
    <n v="1461954729"/>
    <b v="0"/>
    <n v="9"/>
    <b v="0"/>
    <s v="technology/web"/>
    <n v="1"/>
    <n v="76.67"/>
    <x v="0"/>
    <s v="web"/>
    <x v="2522"/>
    <x v="250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2506"/>
    <n v="1427486222"/>
    <b v="0"/>
    <n v="25"/>
    <b v="0"/>
    <s v="technology/wearables"/>
    <n v="5"/>
    <n v="27.36"/>
    <x v="0"/>
    <s v="wearables"/>
    <x v="2523"/>
    <x v="250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2507"/>
    <n v="1466628144"/>
    <b v="0"/>
    <n v="15"/>
    <b v="1"/>
    <s v="film &amp; video/documentary"/>
    <n v="137"/>
    <n v="45.6"/>
    <x v="5"/>
    <s v="documentary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2508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09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251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511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2512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x v="2513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2514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515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5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2517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x v="2518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519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52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521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522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2523"/>
    <n v="1402973438"/>
    <b v="0"/>
    <n v="3"/>
    <b v="0"/>
    <s v="photography/people"/>
    <n v="26"/>
    <n v="218.33"/>
    <x v="2"/>
    <s v="people"/>
    <x v="2540"/>
    <x v="252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2524"/>
    <n v="1442593427"/>
    <b v="0"/>
    <n v="7"/>
    <b v="0"/>
    <s v="theater/plays"/>
    <n v="13"/>
    <n v="93"/>
    <x v="6"/>
    <s v="plays"/>
    <x v="2541"/>
    <x v="25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2525"/>
    <n v="1421829253"/>
    <b v="1"/>
    <n v="10"/>
    <b v="0"/>
    <s v="photography/photobooks"/>
    <n v="14"/>
    <n v="65.099999999999994"/>
    <x v="2"/>
    <s v="photobooks"/>
    <x v="2542"/>
    <x v="25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526"/>
    <n v="1430855315"/>
    <b v="0"/>
    <n v="3"/>
    <b v="0"/>
    <s v="music/faith"/>
    <n v="7"/>
    <n v="216.67"/>
    <x v="7"/>
    <s v="faith"/>
    <x v="2543"/>
    <x v="25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527"/>
    <n v="1477781724"/>
    <b v="0"/>
    <n v="6"/>
    <b v="0"/>
    <s v="theater/plays"/>
    <n v="11"/>
    <n v="108.33"/>
    <x v="6"/>
    <s v="plays"/>
    <x v="2544"/>
    <x v="2527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528"/>
    <n v="1431810368"/>
    <b v="0"/>
    <n v="10"/>
    <b v="0"/>
    <s v="publishing/art books"/>
    <n v="13"/>
    <n v="65"/>
    <x v="1"/>
    <s v="art books"/>
    <x v="2545"/>
    <x v="252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2529"/>
    <n v="1405957098"/>
    <b v="0"/>
    <n v="14"/>
    <b v="0"/>
    <s v="theater/plays"/>
    <n v="27"/>
    <n v="46.43"/>
    <x v="6"/>
    <s v="plays"/>
    <x v="2546"/>
    <x v="252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2530"/>
    <n v="1424226768"/>
    <b v="0"/>
    <n v="13"/>
    <b v="1"/>
    <s v="theater/plays"/>
    <n v="130"/>
    <n v="50"/>
    <x v="6"/>
    <s v="plays"/>
    <x v="2547"/>
    <x v="25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2531"/>
    <n v="1424280938"/>
    <b v="0"/>
    <n v="14"/>
    <b v="1"/>
    <s v="theater/plays"/>
    <n v="130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532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x v="2533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2534"/>
    <n v="1336506905"/>
    <b v="0"/>
    <n v="30"/>
    <b v="0"/>
    <s v="music/jazz"/>
    <n v="31"/>
    <n v="21.47"/>
    <x v="7"/>
    <s v="jazz"/>
    <x v="2551"/>
    <x v="25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2535"/>
    <n v="1474958434"/>
    <b v="0"/>
    <n v="14"/>
    <b v="0"/>
    <s v="theater/plays"/>
    <n v="21"/>
    <n v="45.79"/>
    <x v="6"/>
    <s v="plays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2536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2537"/>
    <n v="1454173120"/>
    <b v="0"/>
    <n v="19"/>
    <b v="0"/>
    <s v="theater/plays"/>
    <n v="32"/>
    <n v="33.74"/>
    <x v="6"/>
    <s v="plays"/>
    <x v="2554"/>
    <x v="25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2538"/>
    <n v="1479436646"/>
    <b v="0"/>
    <n v="30"/>
    <b v="1"/>
    <s v="music/electronic music"/>
    <n v="128"/>
    <n v="21.37"/>
    <x v="7"/>
    <s v="electronic music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2539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2540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2541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54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2543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x v="2544"/>
    <n v="1410178578"/>
    <b v="0"/>
    <n v="26"/>
    <b v="0"/>
    <s v="technology/gadgets"/>
    <n v="1"/>
    <n v="24.5"/>
    <x v="0"/>
    <s v="gadgets"/>
    <x v="2561"/>
    <x v="254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545"/>
    <n v="1412166620"/>
    <b v="0"/>
    <n v="7"/>
    <b v="0"/>
    <s v="technology/wearables"/>
    <n v="1"/>
    <n v="90.86"/>
    <x v="0"/>
    <s v="wearables"/>
    <x v="2562"/>
    <x v="254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2546"/>
    <n v="1459828960"/>
    <b v="0"/>
    <n v="9"/>
    <b v="1"/>
    <s v="theater/spaces"/>
    <n v="106"/>
    <n v="70.67"/>
    <x v="6"/>
    <s v="spaces"/>
    <x v="2563"/>
    <x v="254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2547"/>
    <n v="1309987845"/>
    <b v="0"/>
    <n v="17"/>
    <b v="1"/>
    <s v="film &amp; video/shorts"/>
    <n v="127"/>
    <n v="37.409999999999997"/>
    <x v="5"/>
    <s v="short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548"/>
    <n v="1488882042"/>
    <b v="0"/>
    <n v="11"/>
    <b v="0"/>
    <s v="music/faith"/>
    <n v="25"/>
    <n v="57.73"/>
    <x v="7"/>
    <s v="faith"/>
    <x v="2565"/>
    <x v="254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2549"/>
    <n v="1463144254"/>
    <b v="0"/>
    <n v="28"/>
    <b v="1"/>
    <s v="theater/plays"/>
    <n v="127"/>
    <n v="22.61"/>
    <x v="6"/>
    <s v="plays"/>
    <x v="2566"/>
    <x v="2549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550"/>
    <n v="1436810422"/>
    <b v="0"/>
    <n v="19"/>
    <b v="1"/>
    <s v="music/rock"/>
    <n v="181"/>
    <n v="33.32"/>
    <x v="7"/>
    <s v="rock"/>
    <x v="2567"/>
    <x v="2550"/>
  </r>
  <r>
    <n v="115"/>
    <s v="The World's Greatest Lover"/>
    <s v="Never judge a book (or a lover) by their cover."/>
    <n v="450"/>
    <n v="632"/>
    <x v="0"/>
    <s v="US"/>
    <s v="USD"/>
    <x v="2551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2552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553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255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x v="2555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2556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557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558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x v="2559"/>
    <n v="1465904933"/>
    <b v="0"/>
    <n v="7"/>
    <b v="0"/>
    <s v="technology/wearables"/>
    <n v="3"/>
    <n v="88.71"/>
    <x v="0"/>
    <s v="wearables"/>
    <x v="2576"/>
    <x v="25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2560"/>
    <n v="1418234646"/>
    <b v="0"/>
    <n v="12"/>
    <b v="0"/>
    <s v="theater/plays"/>
    <n v="11"/>
    <n v="51.67"/>
    <x v="6"/>
    <s v="plays"/>
    <x v="2577"/>
    <x v="256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2561"/>
    <n v="1405024561"/>
    <b v="0"/>
    <n v="10"/>
    <b v="0"/>
    <s v="theater/plays"/>
    <n v="48"/>
    <n v="62"/>
    <x v="6"/>
    <s v="plays"/>
    <x v="2578"/>
    <x v="2561"/>
  </r>
  <r>
    <n v="1927"/>
    <s v="GBS Detroit Presents Hampshire"/>
    <s v="Hampshire is headed to GBS Detroit."/>
    <n v="600"/>
    <n v="620"/>
    <x v="0"/>
    <s v="US"/>
    <s v="USD"/>
    <x v="2562"/>
    <n v="1329856839"/>
    <b v="0"/>
    <n v="11"/>
    <b v="1"/>
    <s v="music/indie rock"/>
    <n v="103"/>
    <n v="56.36"/>
    <x v="7"/>
    <s v="indie rock"/>
    <x v="2579"/>
    <x v="2562"/>
  </r>
  <r>
    <n v="1372"/>
    <s v="Ted Lukas &amp; the Misled new CD - &quot;FEED&quot;"/>
    <s v="Please help us raise funds to press our new CD!"/>
    <n v="500"/>
    <n v="620"/>
    <x v="0"/>
    <s v="US"/>
    <s v="USD"/>
    <x v="2563"/>
    <n v="1339523132"/>
    <b v="0"/>
    <n v="16"/>
    <b v="1"/>
    <s v="music/rock"/>
    <n v="124"/>
    <n v="38.75"/>
    <x v="7"/>
    <s v="rock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2564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565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566"/>
    <n v="1455528790"/>
    <b v="0"/>
    <n v="3"/>
    <b v="0"/>
    <s v="theater/plays"/>
    <n v="61"/>
    <n v="203.67"/>
    <x v="6"/>
    <s v="plays"/>
    <x v="2583"/>
    <x v="256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2567"/>
    <n v="1440969159"/>
    <b v="0"/>
    <n v="9"/>
    <b v="0"/>
    <s v="theater/spaces"/>
    <n v="2"/>
    <n v="67.78"/>
    <x v="6"/>
    <s v="space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568"/>
    <n v="1349892735"/>
    <b v="0"/>
    <n v="14"/>
    <b v="1"/>
    <s v="music/indie rock"/>
    <n v="102"/>
    <n v="43.57"/>
    <x v="7"/>
    <s v="indie rock"/>
    <x v="2585"/>
    <x v="256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2569"/>
    <n v="1443696797"/>
    <b v="0"/>
    <n v="22"/>
    <b v="1"/>
    <s v="theater/plays"/>
    <n v="122"/>
    <n v="27.73"/>
    <x v="6"/>
    <s v="play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570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x v="2571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572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x v="2573"/>
    <n v="1409493800"/>
    <b v="0"/>
    <n v="18"/>
    <b v="1"/>
    <s v="theater/plays"/>
    <n v="121"/>
    <n v="33.67"/>
    <x v="6"/>
    <s v="plays"/>
    <x v="2590"/>
    <x v="257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574"/>
    <n v="1441738821"/>
    <b v="0"/>
    <n v="3"/>
    <b v="0"/>
    <s v="theater/spaces"/>
    <n v="0"/>
    <n v="201.67"/>
    <x v="6"/>
    <s v="spaces"/>
    <x v="2591"/>
    <x v="257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2575"/>
    <n v="1428936856"/>
    <b v="0"/>
    <n v="25"/>
    <b v="1"/>
    <s v="theater/plays"/>
    <n v="242"/>
    <n v="24.2"/>
    <x v="6"/>
    <s v="plays"/>
    <x v="2592"/>
    <x v="257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576"/>
    <n v="1468003109"/>
    <b v="0"/>
    <n v="14"/>
    <b v="1"/>
    <s v="theater/plays"/>
    <n v="242"/>
    <n v="43.21"/>
    <x v="6"/>
    <s v="plays"/>
    <x v="2593"/>
    <x v="25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577"/>
    <n v="1449075010"/>
    <b v="0"/>
    <n v="12"/>
    <b v="0"/>
    <s v="games/video games"/>
    <n v="6"/>
    <n v="50.08"/>
    <x v="3"/>
    <s v="video games"/>
    <x v="2594"/>
    <x v="257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578"/>
    <n v="1437950991"/>
    <b v="0"/>
    <n v="13"/>
    <b v="1"/>
    <s v="film &amp; video/documentary"/>
    <n v="100"/>
    <n v="46.23"/>
    <x v="5"/>
    <s v="documentary"/>
    <x v="2595"/>
    <x v="257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2579"/>
    <n v="1459198499"/>
    <b v="0"/>
    <n v="8"/>
    <b v="0"/>
    <s v="publishing/translations"/>
    <n v="3"/>
    <n v="75"/>
    <x v="1"/>
    <s v="translations"/>
    <x v="2596"/>
    <x v="257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2580"/>
    <n v="1419271458"/>
    <b v="0"/>
    <n v="22"/>
    <b v="1"/>
    <s v="film &amp; video/television"/>
    <n v="100"/>
    <n v="27.27"/>
    <x v="5"/>
    <s v="television"/>
    <x v="2597"/>
    <x v="2580"/>
  </r>
  <r>
    <n v="104"/>
    <s v="Good 'Ol Trumpet"/>
    <s v="UCF short film about an old man, his love for music, and his misplaced trumpet.  "/>
    <n v="500"/>
    <n v="600"/>
    <x v="0"/>
    <s v="US"/>
    <s v="USD"/>
    <x v="2581"/>
    <n v="1299775266"/>
    <b v="0"/>
    <n v="10"/>
    <b v="1"/>
    <s v="film &amp; video/shorts"/>
    <n v="120"/>
    <n v="60"/>
    <x v="5"/>
    <s v="shorts"/>
    <x v="2598"/>
    <x v="258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2582"/>
    <n v="1390088311"/>
    <b v="0"/>
    <n v="14"/>
    <b v="1"/>
    <s v="film &amp; video/documentary"/>
    <n v="120"/>
    <n v="42.86"/>
    <x v="5"/>
    <s v="documentary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583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258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2585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2586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2587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588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589"/>
    <n v="1483372559"/>
    <b v="0"/>
    <n v="7"/>
    <b v="0"/>
    <s v="technology/wearables"/>
    <n v="0"/>
    <n v="84.29"/>
    <x v="0"/>
    <s v="wearables"/>
    <x v="2606"/>
    <x v="258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2590"/>
    <n v="1420586056"/>
    <b v="0"/>
    <n v="24"/>
    <b v="0"/>
    <s v="theater/musical"/>
    <n v="12"/>
    <n v="24.46"/>
    <x v="6"/>
    <s v="musical"/>
    <x v="2607"/>
    <x v="2590"/>
  </r>
  <r>
    <n v="3063"/>
    <s v="Spec Haus"/>
    <s v="Members of the local Miami music scene are putting together a venue/creative space in Kendall!"/>
    <n v="3000"/>
    <n v="587"/>
    <x v="2"/>
    <s v="US"/>
    <s v="USD"/>
    <x v="2591"/>
    <n v="1474150138"/>
    <b v="0"/>
    <n v="23"/>
    <b v="0"/>
    <s v="theater/spaces"/>
    <n v="20"/>
    <n v="25.52"/>
    <x v="6"/>
    <s v="spaces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2592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2593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2594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x v="2595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2596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2597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59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599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x v="26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601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602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2603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604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2605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2606"/>
    <n v="1399415500"/>
    <b v="0"/>
    <n v="11"/>
    <b v="0"/>
    <s v="theater/plays"/>
    <n v="28"/>
    <n v="51"/>
    <x v="6"/>
    <s v="plays"/>
    <x v="2623"/>
    <x v="26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607"/>
    <n v="1355342424"/>
    <b v="0"/>
    <n v="11"/>
    <b v="0"/>
    <s v="games/video games"/>
    <n v="0"/>
    <n v="50.91"/>
    <x v="3"/>
    <s v="video games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2608"/>
    <n v="1406330049"/>
    <b v="0"/>
    <n v="9"/>
    <b v="0"/>
    <s v="music/faith"/>
    <n v="10"/>
    <n v="62.22"/>
    <x v="7"/>
    <s v="faith"/>
    <x v="2625"/>
    <x v="260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2609"/>
    <n v="1411042059"/>
    <b v="0"/>
    <n v="10"/>
    <b v="0"/>
    <s v="film &amp; video/drama"/>
    <n v="22"/>
    <n v="56"/>
    <x v="5"/>
    <s v="drama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2610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x v="2611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612"/>
    <n v="1306219897"/>
    <b v="0"/>
    <n v="11"/>
    <b v="1"/>
    <s v="music/rock"/>
    <n v="185"/>
    <n v="50.45"/>
    <x v="7"/>
    <s v="rock"/>
    <x v="2629"/>
    <x v="2612"/>
  </r>
  <r>
    <n v="1807"/>
    <s v="Anywhere but Here"/>
    <s v="I want to explore alternative cultures and lifestyles in America."/>
    <n v="5000"/>
    <n v="553"/>
    <x v="2"/>
    <s v="US"/>
    <s v="USD"/>
    <x v="2613"/>
    <n v="1409276313"/>
    <b v="1"/>
    <n v="8"/>
    <b v="0"/>
    <s v="photography/photobooks"/>
    <n v="11"/>
    <n v="69.13"/>
    <x v="2"/>
    <s v="photobooks"/>
    <x v="2630"/>
    <x v="26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2614"/>
    <n v="1417207672"/>
    <b v="0"/>
    <n v="10"/>
    <b v="0"/>
    <s v="technology/wearables"/>
    <n v="28"/>
    <n v="55.3"/>
    <x v="0"/>
    <s v="wearable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x v="2615"/>
    <n v="1436369818"/>
    <b v="0"/>
    <n v="13"/>
    <b v="1"/>
    <s v="music/rock"/>
    <n v="110"/>
    <n v="42.38"/>
    <x v="7"/>
    <s v="rock"/>
    <x v="2632"/>
    <x v="261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616"/>
    <n v="1441985458"/>
    <b v="0"/>
    <n v="3"/>
    <b v="0"/>
    <s v="theater/plays"/>
    <n v="5"/>
    <n v="183.33"/>
    <x v="6"/>
    <s v="plays"/>
    <x v="2633"/>
    <x v="26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2617"/>
    <n v="1439827639"/>
    <b v="0"/>
    <n v="12"/>
    <b v="0"/>
    <s v="theater/plays"/>
    <n v="11"/>
    <n v="45.83"/>
    <x v="6"/>
    <s v="plays"/>
    <x v="2634"/>
    <x v="261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618"/>
    <n v="1320776504"/>
    <b v="0"/>
    <n v="14"/>
    <b v="0"/>
    <s v="publishing/children's books"/>
    <n v="11"/>
    <n v="39.29"/>
    <x v="1"/>
    <s v="children's books"/>
    <x v="2635"/>
    <x v="261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2619"/>
    <n v="1354568384"/>
    <b v="0"/>
    <n v="11"/>
    <b v="1"/>
    <s v="music/rock"/>
    <n v="110"/>
    <n v="50"/>
    <x v="7"/>
    <s v="rock"/>
    <x v="2636"/>
    <x v="26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2620"/>
    <n v="1421439552"/>
    <b v="0"/>
    <n v="10"/>
    <b v="1"/>
    <s v="theater/plays"/>
    <n v="110"/>
    <n v="55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621"/>
    <n v="1458758750"/>
    <b v="0"/>
    <n v="16"/>
    <b v="1"/>
    <s v="food/small batch"/>
    <n v="182"/>
    <n v="34.130000000000003"/>
    <x v="4"/>
    <s v="small batch"/>
    <x v="2638"/>
    <x v="262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2600"/>
    <n v="1400570787"/>
    <b v="1"/>
    <n v="15"/>
    <b v="1"/>
    <s v="theater/plays"/>
    <n v="109"/>
    <n v="36.33"/>
    <x v="6"/>
    <s v="plays"/>
    <x v="2639"/>
    <x v="26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2622"/>
    <n v="1343682681"/>
    <b v="0"/>
    <n v="19"/>
    <b v="1"/>
    <s v="music/rock"/>
    <n v="156"/>
    <n v="28.68"/>
    <x v="7"/>
    <s v="rock"/>
    <x v="2640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623"/>
    <n v="1472282956"/>
    <b v="0"/>
    <n v="28"/>
    <b v="1"/>
    <s v="music/metal"/>
    <n v="218"/>
    <n v="19.46"/>
    <x v="7"/>
    <s v="metal"/>
    <x v="2641"/>
    <x v="26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2624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2625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2626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2627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2628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2629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2630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631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844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2632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263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634"/>
    <n v="1454691083"/>
    <b v="0"/>
    <n v="35"/>
    <b v="1"/>
    <s v="film &amp; video/television"/>
    <n v="105"/>
    <n v="15"/>
    <x v="5"/>
    <s v="television"/>
    <x v="2653"/>
    <x v="263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2635"/>
    <n v="1459220588"/>
    <b v="0"/>
    <n v="7"/>
    <b v="1"/>
    <s v="theater/musical"/>
    <n v="105"/>
    <n v="75"/>
    <x v="6"/>
    <s v="musical"/>
    <x v="2654"/>
    <x v="263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2636"/>
    <n v="1410114375"/>
    <b v="1"/>
    <n v="18"/>
    <b v="1"/>
    <s v="theater/plays"/>
    <n v="175"/>
    <n v="29.17"/>
    <x v="6"/>
    <s v="plays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2637"/>
    <n v="1472784934"/>
    <b v="0"/>
    <n v="9"/>
    <b v="0"/>
    <s v="theater/spaces"/>
    <n v="5"/>
    <n v="57.89"/>
    <x v="6"/>
    <s v="spaces"/>
    <x v="2656"/>
    <x v="26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2638"/>
    <n v="1340296440"/>
    <b v="0"/>
    <n v="8"/>
    <b v="0"/>
    <s v="music/jazz"/>
    <n v="3"/>
    <n v="65"/>
    <x v="7"/>
    <s v="jazz"/>
    <x v="2657"/>
    <x v="263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2639"/>
    <n v="1478386812"/>
    <b v="0"/>
    <n v="11"/>
    <b v="0"/>
    <s v="theater/plays"/>
    <n v="3"/>
    <n v="47.27"/>
    <x v="6"/>
    <s v="plays"/>
    <x v="2658"/>
    <x v="263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2640"/>
    <n v="1463253240"/>
    <b v="0"/>
    <n v="16"/>
    <b v="1"/>
    <s v="music/rock"/>
    <n v="104"/>
    <n v="32.5"/>
    <x v="7"/>
    <s v="rock"/>
    <x v="2659"/>
    <x v="26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2641"/>
    <n v="1456851071"/>
    <b v="0"/>
    <n v="11"/>
    <b v="1"/>
    <s v="music/rock"/>
    <n v="104"/>
    <n v="47.27"/>
    <x v="7"/>
    <s v="rock"/>
    <x v="2660"/>
    <x v="26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2642"/>
    <n v="1404833442"/>
    <b v="0"/>
    <n v="9"/>
    <b v="1"/>
    <s v="theater/plays"/>
    <n v="104"/>
    <n v="57.78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2643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644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2645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2646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647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648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649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65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2651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2652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653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654"/>
    <n v="1470948371"/>
    <b v="0"/>
    <n v="8"/>
    <b v="1"/>
    <s v="theater/plays"/>
    <n v="100"/>
    <n v="62.63"/>
    <x v="6"/>
    <s v="plays"/>
    <x v="2673"/>
    <x v="265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655"/>
    <n v="1448469719"/>
    <b v="0"/>
    <n v="1"/>
    <b v="0"/>
    <s v="theater/musical"/>
    <n v="1"/>
    <n v="500"/>
    <x v="6"/>
    <s v="musical"/>
    <x v="2674"/>
    <x v="265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656"/>
    <n v="1408381704"/>
    <b v="0"/>
    <n v="17"/>
    <b v="0"/>
    <s v="theater/plays"/>
    <n v="9"/>
    <n v="29.41"/>
    <x v="6"/>
    <s v="plays"/>
    <x v="2675"/>
    <x v="265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657"/>
    <n v="1302891086"/>
    <b v="0"/>
    <n v="7"/>
    <b v="1"/>
    <s v="film &amp; video/shorts"/>
    <n v="100"/>
    <n v="71.430000000000007"/>
    <x v="5"/>
    <s v="shorts"/>
    <x v="2676"/>
    <x v="2657"/>
  </r>
  <r>
    <n v="139"/>
    <s v="Roman Dead (Canceled)"/>
    <s v="When  Rome is infected with a zombie plague, Lucius Agrippa and a small group fights for survival"/>
    <n v="500"/>
    <n v="500"/>
    <x v="1"/>
    <s v="US"/>
    <s v="USD"/>
    <x v="2658"/>
    <n v="1435874772"/>
    <b v="0"/>
    <n v="1"/>
    <b v="0"/>
    <s v="film &amp; video/science fiction"/>
    <n v="100"/>
    <n v="500"/>
    <x v="5"/>
    <s v="science fiction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659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66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661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x v="266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663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66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665"/>
    <n v="1434625937"/>
    <b v="0"/>
    <n v="3"/>
    <b v="1"/>
    <s v="theater/musical"/>
    <n v="100"/>
    <n v="166.67"/>
    <x v="6"/>
    <s v="musical"/>
    <x v="2684"/>
    <x v="266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2666"/>
    <n v="1296651427"/>
    <b v="0"/>
    <n v="20"/>
    <b v="1"/>
    <s v="music/rock"/>
    <n v="143"/>
    <n v="25"/>
    <x v="7"/>
    <s v="rock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667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6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2669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267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2671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2672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673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2674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2675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2676"/>
    <n v="1431770802"/>
    <b v="0"/>
    <n v="8"/>
    <b v="0"/>
    <s v="theater/musical"/>
    <n v="5"/>
    <n v="60.13"/>
    <x v="6"/>
    <s v="musical"/>
    <x v="2695"/>
    <x v="267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2677"/>
    <n v="1455220364"/>
    <b v="0"/>
    <n v="8"/>
    <b v="0"/>
    <s v="technology/wearables"/>
    <n v="12"/>
    <n v="60"/>
    <x v="0"/>
    <s v="wearables"/>
    <x v="2696"/>
    <x v="2677"/>
  </r>
  <r>
    <n v="452"/>
    <s v="Lost in the Shadows"/>
    <s v="A man must find his way out of the depths of the shadows by using the aid of a little girl."/>
    <n v="750"/>
    <n v="480"/>
    <x v="2"/>
    <s v="US"/>
    <s v="USD"/>
    <x v="2678"/>
    <n v="1428944015"/>
    <b v="0"/>
    <n v="12"/>
    <b v="0"/>
    <s v="film &amp; video/animation"/>
    <n v="64"/>
    <n v="40"/>
    <x v="5"/>
    <s v="animation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679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2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2681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x v="2682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683"/>
    <n v="1417455813"/>
    <b v="0"/>
    <n v="13"/>
    <b v="0"/>
    <s v="theater/plays"/>
    <n v="5"/>
    <n v="35.92"/>
    <x v="6"/>
    <s v="plays"/>
    <x v="2702"/>
    <x v="26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684"/>
    <n v="1418761759"/>
    <b v="0"/>
    <n v="8"/>
    <b v="0"/>
    <s v="technology/web"/>
    <n v="1"/>
    <n v="57.88"/>
    <x v="0"/>
    <s v="web"/>
    <x v="2703"/>
    <x v="2684"/>
  </r>
  <r>
    <n v="2161"/>
    <s v="CallMeGhost DEBUT ALBUM preorder!"/>
    <s v="We're trying to fund hard copies of our debut album!"/>
    <n v="400"/>
    <n v="463"/>
    <x v="0"/>
    <s v="US"/>
    <s v="USD"/>
    <x v="2685"/>
    <n v="1440448059"/>
    <b v="0"/>
    <n v="13"/>
    <b v="1"/>
    <s v="music/rock"/>
    <n v="116"/>
    <n v="35.619999999999997"/>
    <x v="7"/>
    <s v="rock"/>
    <x v="2704"/>
    <x v="268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686"/>
    <n v="1437339675"/>
    <b v="0"/>
    <n v="6"/>
    <b v="0"/>
    <s v="food/food trucks"/>
    <n v="2"/>
    <n v="76.67"/>
    <x v="4"/>
    <s v="food trucks"/>
    <x v="2705"/>
    <x v="268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687"/>
    <n v="1436805660"/>
    <b v="0"/>
    <n v="13"/>
    <b v="0"/>
    <s v="food/food trucks"/>
    <n v="3"/>
    <n v="35.380000000000003"/>
    <x v="4"/>
    <s v="food trucks"/>
    <x v="2706"/>
    <x v="268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2688"/>
    <n v="1411400210"/>
    <b v="0"/>
    <n v="12"/>
    <b v="0"/>
    <s v="theater/plays"/>
    <n v="8"/>
    <n v="38.33"/>
    <x v="6"/>
    <s v="plays"/>
    <x v="2707"/>
    <x v="26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689"/>
    <n v="1327622841"/>
    <b v="0"/>
    <n v="21"/>
    <b v="1"/>
    <s v="film &amp; video/shorts"/>
    <n v="131"/>
    <n v="21.9"/>
    <x v="5"/>
    <s v="shorts"/>
    <x v="2708"/>
    <x v="268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2690"/>
    <n v="1319819758"/>
    <b v="0"/>
    <n v="15"/>
    <b v="1"/>
    <s v="film &amp; video/shorts"/>
    <n v="153"/>
    <n v="30.67"/>
    <x v="5"/>
    <s v="shorts"/>
    <x v="2709"/>
    <x v="26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691"/>
    <n v="1452798126"/>
    <b v="0"/>
    <n v="15"/>
    <b v="1"/>
    <s v="theater/plays"/>
    <n v="184"/>
    <n v="30.67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2692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2693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585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x v="2694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2695"/>
    <n v="1404944846"/>
    <b v="0"/>
    <n v="11"/>
    <b v="0"/>
    <s v="theater/spaces"/>
    <n v="3"/>
    <n v="41"/>
    <x v="6"/>
    <s v="spaces"/>
    <x v="2715"/>
    <x v="269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2696"/>
    <n v="1401978147"/>
    <b v="0"/>
    <n v="7"/>
    <b v="0"/>
    <s v="theater/plays"/>
    <n v="18"/>
    <n v="64.290000000000006"/>
    <x v="6"/>
    <s v="plays"/>
    <x v="2716"/>
    <x v="269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697"/>
    <n v="1425235877"/>
    <b v="0"/>
    <n v="15"/>
    <b v="1"/>
    <s v="theater/plays"/>
    <n v="113"/>
    <n v="30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2698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2699"/>
    <n v="1425489613"/>
    <b v="0"/>
    <n v="11"/>
    <b v="0"/>
    <s v="publishing/fiction"/>
    <n v="9"/>
    <n v="40.450000000000003"/>
    <x v="1"/>
    <s v="fiction"/>
    <x v="2719"/>
    <x v="269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2700"/>
    <n v="1418158683"/>
    <b v="0"/>
    <n v="10"/>
    <b v="0"/>
    <s v="theater/plays"/>
    <n v="18"/>
    <n v="44"/>
    <x v="6"/>
    <s v="plays"/>
    <x v="2720"/>
    <x v="27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701"/>
    <n v="1438085273"/>
    <b v="0"/>
    <n v="18"/>
    <b v="1"/>
    <s v="theater/plays"/>
    <n v="110"/>
    <n v="24.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702"/>
    <n v="1440826647"/>
    <b v="0"/>
    <n v="9"/>
    <b v="0"/>
    <s v="theater/plays"/>
    <n v="22"/>
    <n v="48.56"/>
    <x v="6"/>
    <s v="plays"/>
    <x v="2722"/>
    <x v="270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703"/>
    <n v="1421976107"/>
    <b v="0"/>
    <n v="3"/>
    <b v="0"/>
    <s v="technology/web"/>
    <n v="4"/>
    <n v="145"/>
    <x v="0"/>
    <s v="web"/>
    <x v="2723"/>
    <x v="270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2704"/>
    <n v="1405393356"/>
    <b v="0"/>
    <n v="10"/>
    <b v="0"/>
    <s v="film &amp; video/drama"/>
    <n v="16"/>
    <n v="43.5"/>
    <x v="5"/>
    <s v="drama"/>
    <x v="2724"/>
    <x v="2704"/>
  </r>
  <r>
    <n v="819"/>
    <s v="Winter Tour"/>
    <s v="We are touring the Southeast in support of our new EP"/>
    <n v="400"/>
    <n v="435"/>
    <x v="0"/>
    <s v="US"/>
    <s v="USD"/>
    <x v="2705"/>
    <n v="1386806254"/>
    <b v="0"/>
    <n v="14"/>
    <b v="1"/>
    <s v="music/rock"/>
    <n v="109"/>
    <n v="31.07"/>
    <x v="7"/>
    <s v="rock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2706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707"/>
    <n v="1407824097"/>
    <b v="0"/>
    <n v="12"/>
    <b v="0"/>
    <s v="film &amp; video/animation"/>
    <n v="1"/>
    <n v="35.83"/>
    <x v="5"/>
    <s v="animation"/>
    <x v="2727"/>
    <x v="270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2708"/>
    <n v="1421596356"/>
    <b v="0"/>
    <n v="13"/>
    <b v="0"/>
    <s v="theater/plays"/>
    <n v="34"/>
    <n v="33.08"/>
    <x v="6"/>
    <s v="plays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x v="2709"/>
    <n v="1426681325"/>
    <b v="0"/>
    <n v="10"/>
    <b v="0"/>
    <s v="theater/spaces"/>
    <n v="57"/>
    <n v="43"/>
    <x v="6"/>
    <s v="spaces"/>
    <x v="2729"/>
    <x v="270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710"/>
    <n v="1472110513"/>
    <b v="0"/>
    <n v="9"/>
    <b v="1"/>
    <s v="food/small batch"/>
    <n v="108"/>
    <n v="47.78"/>
    <x v="4"/>
    <s v="small batch"/>
    <x v="2730"/>
    <x v="27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711"/>
    <n v="1446352529"/>
    <b v="0"/>
    <n v="14"/>
    <b v="1"/>
    <s v="theater/plays"/>
    <n v="129"/>
    <n v="30.71"/>
    <x v="6"/>
    <s v="plays"/>
    <x v="2731"/>
    <x v="27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2712"/>
    <n v="1433518717"/>
    <b v="0"/>
    <n v="20"/>
    <b v="1"/>
    <s v="theater/plays"/>
    <n v="143"/>
    <n v="21.5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2713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2714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2715"/>
    <n v="1417536816"/>
    <b v="0"/>
    <n v="9"/>
    <b v="0"/>
    <s v="theater/musical"/>
    <n v="9"/>
    <n v="47.33"/>
    <x v="6"/>
    <s v="musical"/>
    <x v="2735"/>
    <x v="27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716"/>
    <n v="1427817651"/>
    <b v="0"/>
    <n v="7"/>
    <b v="0"/>
    <s v="games/mobile games"/>
    <n v="0"/>
    <n v="60.71"/>
    <x v="3"/>
    <s v="mobile game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2717"/>
    <n v="1383095125"/>
    <b v="0"/>
    <n v="24"/>
    <b v="0"/>
    <s v="games/video games"/>
    <n v="5"/>
    <n v="17.71"/>
    <x v="3"/>
    <s v="video games"/>
    <x v="2737"/>
    <x v="27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2718"/>
    <n v="1446150141"/>
    <b v="0"/>
    <n v="8"/>
    <b v="0"/>
    <s v="theater/plays"/>
    <n v="24"/>
    <n v="53.13"/>
    <x v="6"/>
    <s v="play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719"/>
    <n v="1445539113"/>
    <b v="0"/>
    <n v="9"/>
    <b v="1"/>
    <s v="music/electronic music"/>
    <n v="101"/>
    <n v="47.22"/>
    <x v="7"/>
    <s v="electronic music"/>
    <x v="2739"/>
    <x v="27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2720"/>
    <n v="1307848482"/>
    <b v="0"/>
    <n v="8"/>
    <b v="1"/>
    <s v="film &amp; video/shorts"/>
    <n v="106"/>
    <n v="53.13"/>
    <x v="5"/>
    <s v="short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721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x v="2722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2723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724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725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2726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2727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2728"/>
    <n v="1441844493"/>
    <b v="0"/>
    <n v="8"/>
    <b v="0"/>
    <s v="technology/wearables"/>
    <n v="2"/>
    <n v="51.38"/>
    <x v="0"/>
    <s v="wearables"/>
    <x v="2748"/>
    <x v="27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729"/>
    <n v="1401810583"/>
    <b v="0"/>
    <n v="1"/>
    <b v="0"/>
    <s v="games/video games"/>
    <n v="1"/>
    <n v="410"/>
    <x v="3"/>
    <s v="video games"/>
    <x v="2749"/>
    <x v="272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2730"/>
    <n v="1486191507"/>
    <b v="0"/>
    <n v="10"/>
    <b v="0"/>
    <s v="theater/plays"/>
    <n v="24"/>
    <n v="41"/>
    <x v="6"/>
    <s v="plays"/>
    <x v="2750"/>
    <x v="2730"/>
  </r>
  <r>
    <n v="22"/>
    <s v="CREATURES OF HABIT!"/>
    <s v="Meet Gary, and Troy: Two unlikely friends that investigate &quot;strange phenomenon&quot;."/>
    <n v="350"/>
    <n v="410"/>
    <x v="0"/>
    <s v="US"/>
    <s v="USD"/>
    <x v="2731"/>
    <n v="1418766740"/>
    <b v="0"/>
    <n v="8"/>
    <b v="1"/>
    <s v="film &amp; video/television"/>
    <n v="117"/>
    <n v="51.25"/>
    <x v="5"/>
    <s v="television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2732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2733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x v="2734"/>
    <n v="1465800599"/>
    <b v="0"/>
    <n v="4"/>
    <b v="0"/>
    <s v="games/video games"/>
    <n v="1"/>
    <n v="101.25"/>
    <x v="3"/>
    <s v="video games"/>
    <x v="2754"/>
    <x v="27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2735"/>
    <n v="1481473881"/>
    <b v="0"/>
    <n v="31"/>
    <b v="0"/>
    <s v="technology/wearables"/>
    <n v="3"/>
    <n v="13"/>
    <x v="0"/>
    <s v="wearables"/>
    <x v="2755"/>
    <x v="273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2736"/>
    <n v="1416339088"/>
    <b v="0"/>
    <n v="5"/>
    <b v="0"/>
    <s v="publishing/translations"/>
    <n v="8"/>
    <n v="80.599999999999994"/>
    <x v="1"/>
    <s v="translations"/>
    <x v="2756"/>
    <x v="27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737"/>
    <n v="1401354597"/>
    <b v="0"/>
    <n v="5"/>
    <b v="0"/>
    <s v="film &amp; video/science fiction"/>
    <n v="13"/>
    <n v="80.599999999999994"/>
    <x v="5"/>
    <s v="science fiction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x v="2738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2739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740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x v="2741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742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2743"/>
    <n v="1284567905"/>
    <b v="0"/>
    <n v="6"/>
    <b v="0"/>
    <s v="publishing/fiction"/>
    <n v="3"/>
    <n v="66.67"/>
    <x v="1"/>
    <s v="fiction"/>
    <x v="2763"/>
    <x v="274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2744"/>
    <n v="1484484219"/>
    <b v="0"/>
    <n v="5"/>
    <b v="0"/>
    <s v="theater/plays"/>
    <n v="11"/>
    <n v="80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2745"/>
    <n v="1452008599"/>
    <b v="0"/>
    <n v="6"/>
    <b v="0"/>
    <s v="theater/plays"/>
    <n v="16"/>
    <n v="66.67"/>
    <x v="6"/>
    <s v="plays"/>
    <x v="2765"/>
    <x v="274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746"/>
    <n v="1479186575"/>
    <b v="0"/>
    <n v="13"/>
    <b v="1"/>
    <s v="theater/plays"/>
    <n v="100"/>
    <n v="30.77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2747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2748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749"/>
    <n v="1291257298"/>
    <b v="0"/>
    <n v="13"/>
    <b v="1"/>
    <s v="music/classical music"/>
    <n v="156"/>
    <n v="30.08"/>
    <x v="7"/>
    <s v="classical music"/>
    <x v="2769"/>
    <x v="27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2750"/>
    <n v="1427724426"/>
    <b v="0"/>
    <n v="6"/>
    <b v="0"/>
    <s v="theater/plays"/>
    <n v="19"/>
    <n v="64.17"/>
    <x v="6"/>
    <s v="plays"/>
    <x v="2770"/>
    <x v="275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2751"/>
    <n v="1465946956"/>
    <b v="0"/>
    <n v="14"/>
    <b v="1"/>
    <s v="theater/plays"/>
    <n v="128"/>
    <n v="27.5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2752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2753"/>
    <n v="1454366467"/>
    <b v="0"/>
    <n v="15"/>
    <b v="1"/>
    <s v="theater/plays"/>
    <n v="127"/>
    <n v="25.4"/>
    <x v="6"/>
    <s v="plays"/>
    <x v="2773"/>
    <x v="275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2754"/>
    <n v="1422222439"/>
    <b v="1"/>
    <n v="9"/>
    <b v="0"/>
    <s v="photography/photobooks"/>
    <n v="11"/>
    <n v="42.22"/>
    <x v="2"/>
    <s v="photobooks"/>
    <x v="2774"/>
    <x v="275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55"/>
    <n v="1343425023"/>
    <b v="0"/>
    <n v="8"/>
    <b v="0"/>
    <s v="publishing/children's books"/>
    <n v="19"/>
    <n v="47.5"/>
    <x v="1"/>
    <s v="children's books"/>
    <x v="2775"/>
    <x v="275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756"/>
    <n v="1421696329"/>
    <b v="0"/>
    <n v="7"/>
    <b v="0"/>
    <s v="film &amp; video/drama"/>
    <n v="58"/>
    <n v="54.29"/>
    <x v="5"/>
    <s v="drama"/>
    <x v="2776"/>
    <x v="2756"/>
  </r>
  <r>
    <n v="963"/>
    <s v="The Ultimate Learning Center"/>
    <s v="WE are molding an educated, motivated, non violent GENERATION!"/>
    <n v="35000"/>
    <n v="377"/>
    <x v="2"/>
    <s v="US"/>
    <s v="USD"/>
    <x v="2757"/>
    <n v="1473693319"/>
    <b v="0"/>
    <n v="9"/>
    <b v="0"/>
    <s v="technology/wearables"/>
    <n v="1"/>
    <n v="41.89"/>
    <x v="0"/>
    <s v="wearables"/>
    <x v="2777"/>
    <x v="275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758"/>
    <n v="1414456844"/>
    <b v="0"/>
    <n v="7"/>
    <b v="0"/>
    <s v="theater/spaces"/>
    <n v="0"/>
    <n v="53.71"/>
    <x v="6"/>
    <s v="spaces"/>
    <x v="2778"/>
    <x v="2758"/>
  </r>
  <r>
    <n v="372"/>
    <s v="Wild Equus"/>
    <s v="A short documentary exploring the uses of 'Natural Horsemanship' across Europe"/>
    <n v="300"/>
    <n v="376"/>
    <x v="0"/>
    <s v="GB"/>
    <s v="GBP"/>
    <x v="2759"/>
    <n v="1456408244"/>
    <b v="0"/>
    <n v="9"/>
    <b v="1"/>
    <s v="film &amp; video/documentary"/>
    <n v="125"/>
    <n v="41.78"/>
    <x v="5"/>
    <s v="documentary"/>
    <x v="2779"/>
    <x v="2759"/>
  </r>
  <r>
    <n v="3130"/>
    <s v="MEDEA | A New Vision"/>
    <s v="A shockingly relevant modern take on a 2,000-year-old tragedy that confronts current gender politics."/>
    <n v="10000"/>
    <n v="375"/>
    <x v="3"/>
    <s v="US"/>
    <s v="USD"/>
    <x v="2760"/>
    <n v="1489504916"/>
    <b v="0"/>
    <n v="4"/>
    <b v="0"/>
    <s v="theater/plays"/>
    <n v="4"/>
    <n v="93.75"/>
    <x v="6"/>
    <s v="plays"/>
    <x v="2780"/>
    <x v="276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2761"/>
    <n v="1327853914"/>
    <b v="0"/>
    <n v="9"/>
    <b v="0"/>
    <s v="music/jazz"/>
    <n v="6"/>
    <n v="41.67"/>
    <x v="7"/>
    <s v="jazz"/>
    <x v="2781"/>
    <x v="276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2762"/>
    <n v="1402342359"/>
    <b v="0"/>
    <n v="7"/>
    <b v="1"/>
    <s v="publishing/nonfiction"/>
    <n v="125"/>
    <n v="53.57"/>
    <x v="1"/>
    <s v="nonfiction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x v="2763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2764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2765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2766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2767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2768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769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x v="277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2771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2772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77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2774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2775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776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2777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17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277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779"/>
    <n v="1391293745"/>
    <b v="0"/>
    <n v="13"/>
    <b v="0"/>
    <s v="publishing/art books"/>
    <n v="4"/>
    <n v="26.92"/>
    <x v="1"/>
    <s v="art books"/>
    <x v="2800"/>
    <x v="277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2780"/>
    <n v="1423231025"/>
    <b v="0"/>
    <n v="12"/>
    <b v="0"/>
    <s v="theater/plays"/>
    <n v="16"/>
    <n v="29.17"/>
    <x v="6"/>
    <s v="plays"/>
    <x v="2801"/>
    <x v="278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2781"/>
    <n v="1427320341"/>
    <b v="0"/>
    <n v="10"/>
    <b v="1"/>
    <s v="theater/plays"/>
    <n v="140"/>
    <n v="35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782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783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2784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5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2786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87"/>
    <n v="1436965252"/>
    <b v="0"/>
    <n v="9"/>
    <b v="0"/>
    <s v="film &amp; video/science fiction"/>
    <n v="8"/>
    <n v="37.56"/>
    <x v="5"/>
    <s v="science fiction"/>
    <x v="2808"/>
    <x v="2787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2788"/>
    <n v="1440830134"/>
    <b v="0"/>
    <n v="6"/>
    <b v="0"/>
    <s v="theater/spaces"/>
    <n v="0"/>
    <n v="55.83"/>
    <x v="6"/>
    <s v="spaces"/>
    <x v="2809"/>
    <x v="278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789"/>
    <n v="1466023346"/>
    <b v="0"/>
    <n v="6"/>
    <b v="0"/>
    <s v="food/food trucks"/>
    <n v="1"/>
    <n v="55.83"/>
    <x v="4"/>
    <s v="food trucks"/>
    <x v="2810"/>
    <x v="27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790"/>
    <n v="1328916987"/>
    <b v="0"/>
    <n v="5"/>
    <b v="0"/>
    <s v="film &amp; video/animation"/>
    <n v="1"/>
    <n v="67"/>
    <x v="5"/>
    <s v="animation"/>
    <x v="2811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2791"/>
    <n v="1411513071"/>
    <b v="1"/>
    <n v="4"/>
    <b v="0"/>
    <s v="photography/photobooks"/>
    <n v="7"/>
    <n v="83.75"/>
    <x v="2"/>
    <s v="photobook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2792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279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2794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795"/>
    <n v="1447193566"/>
    <b v="0"/>
    <n v="4"/>
    <b v="0"/>
    <s v="technology/web"/>
    <n v="11"/>
    <n v="81.58"/>
    <x v="0"/>
    <s v="web"/>
    <x v="2816"/>
    <x v="279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2796"/>
    <n v="1438385283"/>
    <b v="0"/>
    <n v="10"/>
    <b v="0"/>
    <s v="film &amp; video/drama"/>
    <n v="3"/>
    <n v="32.5"/>
    <x v="5"/>
    <s v="drama"/>
    <x v="2817"/>
    <x v="279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2797"/>
    <n v="1424203370"/>
    <b v="0"/>
    <n v="3"/>
    <b v="0"/>
    <s v="film &amp; video/drama"/>
    <n v="4"/>
    <n v="108.33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2798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2799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2800"/>
    <n v="1415064699"/>
    <b v="0"/>
    <n v="13"/>
    <b v="0"/>
    <s v="publishing/translations"/>
    <n v="5"/>
    <n v="24.62"/>
    <x v="1"/>
    <s v="translations"/>
    <x v="2821"/>
    <x v="28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2801"/>
    <n v="1462280848"/>
    <b v="0"/>
    <n v="11"/>
    <b v="0"/>
    <s v="theater/plays"/>
    <n v="32"/>
    <n v="29.09"/>
    <x v="6"/>
    <s v="plays"/>
    <x v="2822"/>
    <x v="28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2802"/>
    <n v="1459463808"/>
    <b v="0"/>
    <n v="8"/>
    <b v="1"/>
    <s v="theater/plays"/>
    <n v="160"/>
    <n v="40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803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04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2805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06"/>
    <n v="1407370211"/>
    <b v="0"/>
    <n v="13"/>
    <b v="0"/>
    <s v="theater/plays"/>
    <n v="4"/>
    <n v="23.92"/>
    <x v="6"/>
    <s v="plays"/>
    <x v="2827"/>
    <x v="280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807"/>
    <n v="1481181169"/>
    <b v="0"/>
    <n v="3"/>
    <b v="0"/>
    <s v="games/video games"/>
    <n v="0"/>
    <n v="103.33"/>
    <x v="3"/>
    <s v="video games"/>
    <x v="2828"/>
    <x v="2807"/>
  </r>
  <r>
    <n v="2424"/>
    <s v="Lily and Memphs"/>
    <s v="Great and creative food from the heart in the form of a sweet food truck!"/>
    <n v="25000"/>
    <n v="310"/>
    <x v="2"/>
    <s v="US"/>
    <s v="USD"/>
    <x v="2808"/>
    <n v="1411853108"/>
    <b v="0"/>
    <n v="9"/>
    <b v="0"/>
    <s v="food/food trucks"/>
    <n v="1"/>
    <n v="34.44"/>
    <x v="4"/>
    <s v="food trucks"/>
    <x v="2829"/>
    <x v="28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809"/>
    <n v="1326972107"/>
    <b v="0"/>
    <n v="11"/>
    <b v="1"/>
    <s v="music/rock"/>
    <n v="103"/>
    <n v="28.18"/>
    <x v="7"/>
    <s v="rock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810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x v="2811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2812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2813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2814"/>
    <n v="1474223286"/>
    <b v="0"/>
    <n v="2"/>
    <b v="0"/>
    <s v="technology/web"/>
    <n v="3"/>
    <n v="150.5"/>
    <x v="0"/>
    <s v="web"/>
    <x v="2835"/>
    <x v="28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2815"/>
    <n v="1408389010"/>
    <b v="0"/>
    <n v="4"/>
    <b v="0"/>
    <s v="theater/plays"/>
    <n v="12"/>
    <n v="75.25"/>
    <x v="6"/>
    <s v="plays"/>
    <x v="2836"/>
    <x v="2815"/>
  </r>
  <r>
    <n v="1849"/>
    <s v="Release the Skyline Album"/>
    <s v="Release the Skylines is a small, local Cleveland metal band looking to record an album."/>
    <n v="300"/>
    <n v="301"/>
    <x v="0"/>
    <s v="US"/>
    <s v="USD"/>
    <x v="2816"/>
    <n v="1347913059"/>
    <b v="0"/>
    <n v="8"/>
    <b v="1"/>
    <s v="music/rock"/>
    <n v="100"/>
    <n v="37.630000000000003"/>
    <x v="7"/>
    <s v="rock"/>
    <x v="2837"/>
    <x v="281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2817"/>
    <n v="1313612532"/>
    <b v="0"/>
    <n v="13"/>
    <b v="1"/>
    <s v="music/indie rock"/>
    <n v="241"/>
    <n v="23.15"/>
    <x v="7"/>
    <s v="indie rock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2818"/>
    <n v="1405098738"/>
    <b v="0"/>
    <n v="1"/>
    <b v="0"/>
    <s v="technology/web"/>
    <n v="1"/>
    <n v="300"/>
    <x v="0"/>
    <s v="web"/>
    <x v="2839"/>
    <x v="28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819"/>
    <n v="1447962505"/>
    <b v="0"/>
    <n v="1"/>
    <b v="0"/>
    <s v="technology/web"/>
    <n v="3"/>
    <n v="300"/>
    <x v="0"/>
    <s v="web"/>
    <x v="2840"/>
    <x v="281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2820"/>
    <n v="1462531427"/>
    <b v="0"/>
    <n v="1"/>
    <b v="0"/>
    <s v="theater/spaces"/>
    <n v="3"/>
    <n v="300"/>
    <x v="6"/>
    <s v="spaces"/>
    <x v="2841"/>
    <x v="282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2821"/>
    <n v="1434445937"/>
    <b v="0"/>
    <n v="12"/>
    <b v="0"/>
    <s v="theater/spaces"/>
    <n v="12"/>
    <n v="25"/>
    <x v="6"/>
    <s v="spaces"/>
    <x v="2842"/>
    <x v="282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22"/>
    <n v="1451607071"/>
    <b v="0"/>
    <n v="5"/>
    <b v="0"/>
    <s v="theater/plays"/>
    <n v="50"/>
    <n v="60"/>
    <x v="6"/>
    <s v="plays"/>
    <x v="2843"/>
    <x v="282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2823"/>
    <n v="1446048367"/>
    <b v="0"/>
    <n v="5"/>
    <b v="0"/>
    <s v="theater/plays"/>
    <n v="60"/>
    <n v="60"/>
    <x v="6"/>
    <s v="plays"/>
    <x v="2844"/>
    <x v="282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824"/>
    <n v="1426446033"/>
    <b v="0"/>
    <n v="16"/>
    <b v="1"/>
    <s v="music/metal"/>
    <n v="100"/>
    <n v="18.75"/>
    <x v="7"/>
    <s v="metal"/>
    <x v="2845"/>
    <x v="282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825"/>
    <n v="1421524709"/>
    <b v="0"/>
    <n v="10"/>
    <b v="1"/>
    <s v="music/metal"/>
    <n v="100"/>
    <n v="30"/>
    <x v="7"/>
    <s v="metal"/>
    <x v="2846"/>
    <x v="282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826"/>
    <n v="1388084862"/>
    <b v="0"/>
    <n v="11"/>
    <b v="1"/>
    <s v="music/rock"/>
    <n v="100"/>
    <n v="27.27"/>
    <x v="7"/>
    <s v="rock"/>
    <x v="2847"/>
    <x v="282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827"/>
    <n v="1364854593"/>
    <b v="0"/>
    <n v="11"/>
    <b v="1"/>
    <s v="music/indie rock"/>
    <n v="100"/>
    <n v="27.27"/>
    <x v="7"/>
    <s v="indie rock"/>
    <x v="2848"/>
    <x v="28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828"/>
    <n v="1420774779"/>
    <b v="0"/>
    <n v="10"/>
    <b v="1"/>
    <s v="theater/musical"/>
    <n v="100"/>
    <n v="30"/>
    <x v="6"/>
    <s v="musical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29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3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2831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x v="2832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x v="2833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2834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835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x v="2836"/>
    <n v="1470852048"/>
    <b v="0"/>
    <n v="5"/>
    <b v="0"/>
    <s v="technology/wearables"/>
    <n v="2"/>
    <n v="57.2"/>
    <x v="0"/>
    <s v="wearables"/>
    <x v="2857"/>
    <x v="28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2837"/>
    <n v="1400604056"/>
    <b v="0"/>
    <n v="5"/>
    <b v="0"/>
    <s v="theater/plays"/>
    <n v="3"/>
    <n v="57"/>
    <x v="6"/>
    <s v="plays"/>
    <x v="2858"/>
    <x v="28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2838"/>
    <n v="1455428380"/>
    <b v="0"/>
    <n v="4"/>
    <b v="0"/>
    <s v="theater/plays"/>
    <n v="14"/>
    <n v="71.25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x v="2839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840"/>
    <n v="1440787104"/>
    <b v="0"/>
    <n v="7"/>
    <b v="0"/>
    <s v="food/restaurants"/>
    <n v="3"/>
    <n v="40.14"/>
    <x v="4"/>
    <s v="restaurants"/>
    <x v="2861"/>
    <x v="28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841"/>
    <n v="1400634728"/>
    <b v="0"/>
    <n v="7"/>
    <b v="0"/>
    <s v="photography/places"/>
    <n v="0"/>
    <n v="40"/>
    <x v="2"/>
    <s v="places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2842"/>
    <n v="1456336756"/>
    <b v="0"/>
    <n v="3"/>
    <b v="0"/>
    <s v="technology/wearables"/>
    <n v="1"/>
    <n v="93.33"/>
    <x v="0"/>
    <s v="wearables"/>
    <x v="2863"/>
    <x v="284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843"/>
    <n v="1422317772"/>
    <b v="0"/>
    <n v="3"/>
    <b v="0"/>
    <s v="theater/spaces"/>
    <n v="2"/>
    <n v="93.33"/>
    <x v="6"/>
    <s v="sp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844"/>
    <n v="1489097112"/>
    <b v="0"/>
    <n v="8"/>
    <b v="0"/>
    <s v="music/faith"/>
    <n v="9"/>
    <n v="35"/>
    <x v="7"/>
    <s v="faith"/>
    <x v="2865"/>
    <x v="2844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2845"/>
    <n v="1302661362"/>
    <b v="0"/>
    <n v="8"/>
    <b v="0"/>
    <s v="music/indie rock"/>
    <n v="37"/>
    <n v="35"/>
    <x v="7"/>
    <s v="indie rock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2846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2847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2848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849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2850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x v="285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2852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53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2854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55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56"/>
    <n v="1482092186"/>
    <b v="0"/>
    <n v="3"/>
    <b v="0"/>
    <s v="theater/plays"/>
    <n v="5"/>
    <n v="90.33"/>
    <x v="6"/>
    <s v="plays"/>
    <x v="2877"/>
    <x v="28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857"/>
    <n v="1450822938"/>
    <b v="0"/>
    <n v="5"/>
    <b v="0"/>
    <s v="technology/web"/>
    <n v="0"/>
    <n v="54"/>
    <x v="0"/>
    <s v="web"/>
    <x v="2878"/>
    <x v="28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2858"/>
    <n v="1447949229"/>
    <b v="0"/>
    <n v="6"/>
    <b v="0"/>
    <s v="games/mobile games"/>
    <n v="6"/>
    <n v="45"/>
    <x v="3"/>
    <s v="mobile games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2859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2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861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62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863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2864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2865"/>
    <n v="1465342937"/>
    <b v="0"/>
    <n v="3"/>
    <b v="0"/>
    <s v="technology/web"/>
    <n v="1"/>
    <n v="87"/>
    <x v="0"/>
    <s v="web"/>
    <x v="2886"/>
    <x v="286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866"/>
    <n v="1433292046"/>
    <b v="0"/>
    <n v="10"/>
    <b v="0"/>
    <s v="technology/wearables"/>
    <n v="1"/>
    <n v="26"/>
    <x v="0"/>
    <s v="wearables"/>
    <x v="2887"/>
    <x v="28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867"/>
    <n v="1404845851"/>
    <b v="0"/>
    <n v="9"/>
    <b v="0"/>
    <s v="technology/gadgets"/>
    <n v="1"/>
    <n v="28.89"/>
    <x v="0"/>
    <s v="gadget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2868"/>
    <n v="1405989930"/>
    <b v="0"/>
    <n v="9"/>
    <b v="0"/>
    <s v="music/indie rock"/>
    <n v="3"/>
    <n v="28.89"/>
    <x v="7"/>
    <s v="indie rock"/>
    <x v="2889"/>
    <x v="286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2869"/>
    <n v="1404927690"/>
    <b v="0"/>
    <n v="4"/>
    <b v="0"/>
    <s v="theater/plays"/>
    <n v="5"/>
    <n v="65"/>
    <x v="6"/>
    <s v="plays"/>
    <x v="2890"/>
    <x v="2869"/>
  </r>
  <r>
    <n v="3891"/>
    <s v="Out of the Box: A Mime Story"/>
    <s v="A comedy about a mime who dreams of becoming a stand up comedian."/>
    <n v="800"/>
    <n v="260"/>
    <x v="2"/>
    <s v="US"/>
    <s v="USD"/>
    <x v="2870"/>
    <n v="1424488244"/>
    <b v="0"/>
    <n v="7"/>
    <b v="0"/>
    <s v="theater/plays"/>
    <n v="33"/>
    <n v="37.14"/>
    <x v="6"/>
    <s v="plays"/>
    <x v="2891"/>
    <x v="287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871"/>
    <n v="1425927527"/>
    <b v="0"/>
    <n v="15"/>
    <b v="0"/>
    <s v="publishing/children's books"/>
    <n v="52"/>
    <n v="17.329999999999998"/>
    <x v="1"/>
    <s v="children's books"/>
    <x v="2892"/>
    <x v="287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2872"/>
    <n v="1395162822"/>
    <b v="0"/>
    <n v="12"/>
    <b v="1"/>
    <s v="film &amp; video/shorts"/>
    <n v="104"/>
    <n v="21.67"/>
    <x v="5"/>
    <s v="short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87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2874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2875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x v="2876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7"/>
    <n v="1459520318"/>
    <b v="0"/>
    <n v="4"/>
    <b v="0"/>
    <s v="theater/plays"/>
    <n v="34"/>
    <n v="63"/>
    <x v="6"/>
    <s v="plays"/>
    <x v="2898"/>
    <x v="287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2878"/>
    <n v="1463686339"/>
    <b v="0"/>
    <n v="5"/>
    <b v="0"/>
    <s v="theater/plays"/>
    <n v="13"/>
    <n v="50.2"/>
    <x v="6"/>
    <s v="plays"/>
    <x v="2899"/>
    <x v="287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879"/>
    <n v="1426188159"/>
    <b v="0"/>
    <n v="8"/>
    <b v="1"/>
    <s v="theater/plays"/>
    <n v="100"/>
    <n v="31.38"/>
    <x v="6"/>
    <s v="plays"/>
    <x v="2900"/>
    <x v="287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2880"/>
    <n v="1373548520"/>
    <b v="0"/>
    <n v="1"/>
    <b v="0"/>
    <s v="film &amp; video/animation"/>
    <n v="0"/>
    <n v="250"/>
    <x v="5"/>
    <s v="animation"/>
    <x v="2901"/>
    <x v="288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881"/>
    <n v="1458461521"/>
    <b v="0"/>
    <n v="4"/>
    <b v="0"/>
    <s v="food/food trucks"/>
    <n v="0"/>
    <n v="62.5"/>
    <x v="4"/>
    <s v="food trucks"/>
    <x v="2902"/>
    <x v="288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2882"/>
    <n v="1480361115"/>
    <b v="0"/>
    <n v="1"/>
    <b v="0"/>
    <s v="technology/wearables"/>
    <n v="0"/>
    <n v="250"/>
    <x v="0"/>
    <s v="wearables"/>
    <x v="2903"/>
    <x v="288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2883"/>
    <n v="1469725209"/>
    <b v="0"/>
    <n v="1"/>
    <b v="0"/>
    <s v="journalism/audio"/>
    <n v="0"/>
    <n v="250"/>
    <x v="8"/>
    <s v="audio"/>
    <x v="2904"/>
    <x v="2883"/>
  </r>
  <r>
    <n v="226"/>
    <s v="MAGGIE Film"/>
    <s v="A TRUE STORY OF DOMESTIC VILOLENCE THAT SEEKS TO OFFER THE VIEWER OUTLEST OF SUPPORT."/>
    <n v="29000"/>
    <n v="250"/>
    <x v="2"/>
    <s v="GB"/>
    <s v="GBP"/>
    <x v="2884"/>
    <n v="1428854344"/>
    <b v="0"/>
    <n v="2"/>
    <b v="0"/>
    <s v="film &amp; video/drama"/>
    <n v="1"/>
    <n v="125"/>
    <x v="5"/>
    <s v="drama"/>
    <x v="2905"/>
    <x v="288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2885"/>
    <n v="1408116152"/>
    <b v="0"/>
    <n v="7"/>
    <b v="0"/>
    <s v="theater/plays"/>
    <n v="3"/>
    <n v="35.71"/>
    <x v="6"/>
    <s v="plays"/>
    <x v="2906"/>
    <x v="288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2886"/>
    <n v="1414992860"/>
    <b v="0"/>
    <n v="1"/>
    <b v="0"/>
    <s v="technology/web"/>
    <n v="3"/>
    <n v="250"/>
    <x v="0"/>
    <s v="web"/>
    <x v="2907"/>
    <x v="288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2887"/>
    <n v="1440326138"/>
    <b v="0"/>
    <n v="3"/>
    <b v="0"/>
    <s v="film &amp; video/drama"/>
    <n v="5"/>
    <n v="83.33"/>
    <x v="5"/>
    <s v="drama"/>
    <x v="2908"/>
    <x v="288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2888"/>
    <n v="1432705336"/>
    <b v="0"/>
    <n v="4"/>
    <b v="0"/>
    <s v="theater/plays"/>
    <n v="5"/>
    <n v="62.5"/>
    <x v="6"/>
    <s v="plays"/>
    <x v="2909"/>
    <x v="288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889"/>
    <n v="1445308730"/>
    <b v="0"/>
    <n v="5"/>
    <b v="0"/>
    <s v="film &amp; video/drama"/>
    <n v="25"/>
    <n v="50"/>
    <x v="5"/>
    <s v="drama"/>
    <x v="2910"/>
    <x v="288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2890"/>
    <n v="1440632622"/>
    <b v="0"/>
    <n v="6"/>
    <b v="0"/>
    <s v="theater/musical"/>
    <n v="25"/>
    <n v="41.67"/>
    <x v="6"/>
    <s v="musical"/>
    <x v="2911"/>
    <x v="289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891"/>
    <n v="1457429646"/>
    <b v="0"/>
    <n v="9"/>
    <b v="1"/>
    <s v="theater/plays"/>
    <n v="100"/>
    <n v="27.78"/>
    <x v="6"/>
    <s v="plays"/>
    <x v="2912"/>
    <x v="289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892"/>
    <n v="1430424672"/>
    <b v="0"/>
    <n v="8"/>
    <b v="1"/>
    <s v="theater/plays"/>
    <n v="100"/>
    <n v="31.25"/>
    <x v="6"/>
    <s v="plays"/>
    <x v="2913"/>
    <x v="28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893"/>
    <n v="1417208925"/>
    <b v="0"/>
    <n v="22"/>
    <b v="1"/>
    <s v="theater/plays"/>
    <n v="100"/>
    <n v="11.36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894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2895"/>
    <n v="1461043190"/>
    <b v="0"/>
    <n v="15"/>
    <b v="0"/>
    <s v="games/video games"/>
    <n v="2"/>
    <n v="16.2"/>
    <x v="3"/>
    <s v="video games"/>
    <x v="2916"/>
    <x v="289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2896"/>
    <n v="1422447285"/>
    <b v="1"/>
    <n v="5"/>
    <b v="0"/>
    <s v="publishing/translations"/>
    <n v="2"/>
    <n v="48.2"/>
    <x v="1"/>
    <s v="translations"/>
    <x v="2917"/>
    <x v="289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897"/>
    <n v="1368579457"/>
    <b v="0"/>
    <n v="8"/>
    <b v="0"/>
    <s v="music/world music"/>
    <n v="3"/>
    <n v="30.13"/>
    <x v="7"/>
    <s v="world music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898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899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29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2901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x v="2902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903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2904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905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906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2907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x v="2908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909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2910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2911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912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2913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914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2915"/>
    <n v="1488820619"/>
    <b v="0"/>
    <n v="12"/>
    <b v="0"/>
    <s v="theater/plays"/>
    <n v="23"/>
    <n v="18.75"/>
    <x v="6"/>
    <s v="plays"/>
    <x v="2936"/>
    <x v="29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2916"/>
    <n v="1426050982"/>
    <b v="0"/>
    <n v="4"/>
    <b v="0"/>
    <s v="theater/plays"/>
    <n v="38"/>
    <n v="56.25"/>
    <x v="6"/>
    <s v="plays"/>
    <x v="2937"/>
    <x v="2916"/>
  </r>
  <r>
    <n v="3830"/>
    <s v="Run Away"/>
    <s v="The Aeon Theatre company is producing another original play by Parker Hale at the Manhattan Reportory Theatre"/>
    <n v="100"/>
    <n v="225"/>
    <x v="0"/>
    <s v="US"/>
    <s v="USD"/>
    <x v="2917"/>
    <n v="1463161611"/>
    <b v="0"/>
    <n v="3"/>
    <b v="1"/>
    <s v="theater/plays"/>
    <n v="225"/>
    <n v="75"/>
    <x v="6"/>
    <s v="plays"/>
    <x v="2938"/>
    <x v="291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2918"/>
    <n v="1487548802"/>
    <b v="0"/>
    <n v="3"/>
    <b v="0"/>
    <s v="publishing/art books"/>
    <n v="2"/>
    <n v="74.33"/>
    <x v="1"/>
    <s v="art books"/>
    <x v="2939"/>
    <x v="29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919"/>
    <n v="1452259131"/>
    <b v="0"/>
    <n v="9"/>
    <b v="0"/>
    <s v="technology/web"/>
    <n v="4"/>
    <n v="24.78"/>
    <x v="0"/>
    <s v="web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292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2921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x v="292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2923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2924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2925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2926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2927"/>
    <n v="1417533953"/>
    <b v="0"/>
    <n v="8"/>
    <b v="0"/>
    <s v="theater/plays"/>
    <n v="11"/>
    <n v="26.75"/>
    <x v="6"/>
    <s v="plays"/>
    <x v="2948"/>
    <x v="292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2928"/>
    <n v="1433041602"/>
    <b v="0"/>
    <n v="13"/>
    <b v="0"/>
    <s v="games/mobile games"/>
    <n v="1"/>
    <n v="16.309999999999999"/>
    <x v="3"/>
    <s v="mobile gam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2929"/>
    <n v="1471310189"/>
    <b v="0"/>
    <n v="4"/>
    <b v="0"/>
    <s v="journalism/audio"/>
    <n v="1"/>
    <n v="53"/>
    <x v="8"/>
    <s v="audio"/>
    <x v="2950"/>
    <x v="29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2930"/>
    <n v="1466186988"/>
    <b v="0"/>
    <n v="7"/>
    <b v="0"/>
    <s v="technology/wearables"/>
    <n v="4"/>
    <n v="30.29"/>
    <x v="0"/>
    <s v="wearabl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2931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x v="2932"/>
    <n v="1418002634"/>
    <b v="0"/>
    <n v="8"/>
    <b v="0"/>
    <s v="theater/plays"/>
    <n v="21"/>
    <n v="26.38"/>
    <x v="6"/>
    <s v="plays"/>
    <x v="2953"/>
    <x v="293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933"/>
    <n v="1407057677"/>
    <b v="0"/>
    <n v="4"/>
    <b v="0"/>
    <s v="food/restaurants"/>
    <n v="2"/>
    <n v="52.5"/>
    <x v="4"/>
    <s v="restaurants"/>
    <x v="2954"/>
    <x v="293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34"/>
    <n v="1383621299"/>
    <b v="0"/>
    <n v="6"/>
    <b v="0"/>
    <s v="music/world music"/>
    <n v="3"/>
    <n v="35"/>
    <x v="7"/>
    <s v="world music"/>
    <x v="2955"/>
    <x v="293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935"/>
    <n v="1405714217"/>
    <b v="0"/>
    <n v="3"/>
    <b v="0"/>
    <s v="technology/wearables"/>
    <n v="0"/>
    <n v="68.33"/>
    <x v="0"/>
    <s v="wearable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936"/>
    <n v="1483454761"/>
    <b v="0"/>
    <n v="3"/>
    <b v="0"/>
    <s v="film &amp; video/animation"/>
    <n v="1"/>
    <n v="68.33"/>
    <x v="5"/>
    <s v="animation"/>
    <x v="2957"/>
    <x v="293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937"/>
    <n v="1281317691"/>
    <b v="0"/>
    <n v="4"/>
    <b v="0"/>
    <s v="publishing/art books"/>
    <n v="11"/>
    <n v="51.25"/>
    <x v="1"/>
    <s v="art books"/>
    <x v="2958"/>
    <x v="2937"/>
  </r>
  <r>
    <n v="1594"/>
    <s v="Scenes and Things from New Orleans"/>
    <s v="I photograph my love of New Orleans, create canvases and share those memories with you."/>
    <n v="1000"/>
    <n v="205"/>
    <x v="2"/>
    <s v="US"/>
    <s v="USD"/>
    <x v="2938"/>
    <n v="1458147982"/>
    <b v="0"/>
    <n v="10"/>
    <b v="0"/>
    <s v="photography/places"/>
    <n v="21"/>
    <n v="20.5"/>
    <x v="2"/>
    <s v="places"/>
    <x v="2959"/>
    <x v="293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2939"/>
    <n v="1471812813"/>
    <b v="0"/>
    <n v="7"/>
    <b v="0"/>
    <s v="music/indie rock"/>
    <n v="41"/>
    <n v="29.29"/>
    <x v="7"/>
    <s v="indie rock"/>
    <x v="2960"/>
    <x v="293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2940"/>
    <n v="1423320389"/>
    <b v="0"/>
    <n v="13"/>
    <b v="1"/>
    <s v="film &amp; video/shorts"/>
    <n v="103"/>
    <n v="15.77"/>
    <x v="5"/>
    <s v="short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294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2942"/>
    <n v="1327568499"/>
    <b v="0"/>
    <n v="5"/>
    <b v="0"/>
    <s v="film &amp; video/animation"/>
    <n v="7"/>
    <n v="40.78"/>
    <x v="5"/>
    <s v="animation"/>
    <x v="2963"/>
    <x v="2942"/>
  </r>
  <r>
    <n v="3746"/>
    <s v="Stage Play Production - &quot;I Love You to Death&quot;"/>
    <s v="Generational curses CAN be broken...right?"/>
    <n v="8500"/>
    <n v="202"/>
    <x v="2"/>
    <s v="US"/>
    <s v="USD"/>
    <x v="2943"/>
    <n v="1473326439"/>
    <b v="0"/>
    <n v="1"/>
    <b v="0"/>
    <s v="theater/plays"/>
    <n v="2"/>
    <n v="202"/>
    <x v="6"/>
    <s v="plays"/>
    <x v="2964"/>
    <x v="294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944"/>
    <n v="1454188258"/>
    <b v="0"/>
    <n v="12"/>
    <b v="0"/>
    <s v="food/food trucks"/>
    <n v="17"/>
    <n v="16.829999999999998"/>
    <x v="4"/>
    <s v="food truck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945"/>
    <n v="1452023096"/>
    <b v="0"/>
    <n v="9"/>
    <b v="0"/>
    <s v="food/food trucks"/>
    <n v="1"/>
    <n v="22.33"/>
    <x v="4"/>
    <s v="food trucks"/>
    <x v="2966"/>
    <x v="294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2946"/>
    <n v="1421417147"/>
    <b v="0"/>
    <n v="2"/>
    <b v="0"/>
    <s v="theater/plays"/>
    <n v="10"/>
    <n v="100.5"/>
    <x v="6"/>
    <s v="plays"/>
    <x v="2967"/>
    <x v="294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2947"/>
    <n v="1428436410"/>
    <b v="0"/>
    <n v="11"/>
    <b v="1"/>
    <s v="theater/plays"/>
    <n v="101"/>
    <n v="18.27"/>
    <x v="6"/>
    <s v="plays"/>
    <x v="2968"/>
    <x v="29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948"/>
    <n v="1420840709"/>
    <b v="0"/>
    <n v="2"/>
    <b v="0"/>
    <s v="publishing/translations"/>
    <n v="0"/>
    <n v="100"/>
    <x v="1"/>
    <s v="translations"/>
    <x v="2969"/>
    <x v="294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949"/>
    <n v="1425509050"/>
    <b v="0"/>
    <n v="2"/>
    <b v="0"/>
    <s v="theater/plays"/>
    <n v="1"/>
    <n v="100"/>
    <x v="6"/>
    <s v="plays"/>
    <x v="2970"/>
    <x v="2949"/>
  </r>
  <r>
    <n v="556"/>
    <s v="Braille Academy"/>
    <s v="An educational platform for learning Unified English Braille Code"/>
    <n v="8000"/>
    <n v="200"/>
    <x v="2"/>
    <s v="US"/>
    <s v="USD"/>
    <x v="2950"/>
    <n v="1449520717"/>
    <b v="0"/>
    <n v="1"/>
    <b v="0"/>
    <s v="technology/web"/>
    <n v="3"/>
    <n v="200"/>
    <x v="0"/>
    <s v="web"/>
    <x v="2971"/>
    <x v="29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2951"/>
    <n v="1439245879"/>
    <b v="0"/>
    <n v="1"/>
    <b v="0"/>
    <s v="theater/spaces"/>
    <n v="3"/>
    <n v="200"/>
    <x v="6"/>
    <s v="spaces"/>
    <x v="2972"/>
    <x v="295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2952"/>
    <n v="1425331963"/>
    <b v="0"/>
    <n v="5"/>
    <b v="0"/>
    <s v="music/indie rock"/>
    <n v="10"/>
    <n v="40"/>
    <x v="7"/>
    <s v="indie rock"/>
    <x v="2973"/>
    <x v="2952"/>
  </r>
  <r>
    <n v="179"/>
    <s v="Sustain: A Film About Survival"/>
    <s v="A feature-length film about how three people survive in a diseased world."/>
    <n v="1000"/>
    <n v="200"/>
    <x v="2"/>
    <s v="US"/>
    <s v="USD"/>
    <x v="2953"/>
    <n v="1454464555"/>
    <b v="0"/>
    <n v="2"/>
    <b v="0"/>
    <s v="film &amp; video/drama"/>
    <n v="20"/>
    <n v="100"/>
    <x v="5"/>
    <s v="drama"/>
    <x v="2974"/>
    <x v="295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954"/>
    <n v="1453925727"/>
    <b v="0"/>
    <n v="5"/>
    <b v="1"/>
    <s v="publishing/nonfiction"/>
    <n v="100"/>
    <n v="40"/>
    <x v="1"/>
    <s v="nonfiction"/>
    <x v="2975"/>
    <x v="2954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955"/>
    <n v="1459999656"/>
    <b v="0"/>
    <n v="9"/>
    <b v="1"/>
    <s v="theater/plays"/>
    <n v="100"/>
    <n v="22.22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956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2957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2958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2959"/>
    <n v="1284087829"/>
    <b v="0"/>
    <n v="7"/>
    <b v="0"/>
    <s v="music/indie rock"/>
    <n v="2"/>
    <n v="27.86"/>
    <x v="7"/>
    <s v="indie rock"/>
    <x v="2980"/>
    <x v="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2960"/>
    <n v="1422388822"/>
    <b v="0"/>
    <n v="5"/>
    <b v="0"/>
    <s v="theater/plays"/>
    <n v="3"/>
    <n v="39"/>
    <x v="6"/>
    <s v="plays"/>
    <x v="2981"/>
    <x v="296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2961"/>
    <n v="1476837061"/>
    <b v="0"/>
    <n v="12"/>
    <b v="1"/>
    <s v="theater/plays"/>
    <n v="130"/>
    <n v="16.25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962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63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x v="2964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2965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966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2967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2968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x v="2969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2970"/>
    <n v="1439057397"/>
    <b v="0"/>
    <n v="3"/>
    <b v="0"/>
    <s v="theater/plays"/>
    <n v="3"/>
    <n v="61.67"/>
    <x v="6"/>
    <s v="plays"/>
    <x v="2991"/>
    <x v="297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71"/>
    <n v="1427247571"/>
    <b v="0"/>
    <n v="6"/>
    <b v="0"/>
    <s v="technology/web"/>
    <n v="3"/>
    <n v="30"/>
    <x v="0"/>
    <s v="web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2972"/>
    <n v="1423166101"/>
    <b v="0"/>
    <n v="6"/>
    <b v="0"/>
    <s v="publishing/translations"/>
    <n v="7"/>
    <n v="30"/>
    <x v="1"/>
    <s v="translations"/>
    <x v="2993"/>
    <x v="2972"/>
  </r>
  <r>
    <n v="177"/>
    <s v="The Good Samaritan"/>
    <s v="I'm making a modern day version of the bible story &quot; The Good Samaritan&quot;"/>
    <n v="450"/>
    <n v="180"/>
    <x v="2"/>
    <s v="US"/>
    <s v="USD"/>
    <x v="2973"/>
    <n v="1425690526"/>
    <b v="0"/>
    <n v="7"/>
    <b v="0"/>
    <s v="film &amp; video/drama"/>
    <n v="40"/>
    <n v="25.71"/>
    <x v="5"/>
    <s v="drama"/>
    <x v="2994"/>
    <x v="297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974"/>
    <n v="1346463337"/>
    <b v="0"/>
    <n v="8"/>
    <b v="1"/>
    <s v="music/rock"/>
    <n v="120"/>
    <n v="22.5"/>
    <x v="7"/>
    <s v="rock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2975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x v="2976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977"/>
    <n v="1310049536"/>
    <b v="0"/>
    <n v="3"/>
    <b v="0"/>
    <s v="music/world music"/>
    <n v="18"/>
    <n v="59.33"/>
    <x v="7"/>
    <s v="world music"/>
    <x v="2998"/>
    <x v="297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978"/>
    <n v="1466345681"/>
    <b v="0"/>
    <n v="5"/>
    <b v="0"/>
    <s v="theater/plays"/>
    <n v="1"/>
    <n v="35.4"/>
    <x v="6"/>
    <s v="plays"/>
    <x v="2999"/>
    <x v="297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2979"/>
    <n v="1429586810"/>
    <b v="0"/>
    <n v="3"/>
    <b v="0"/>
    <s v="publishing/fiction"/>
    <n v="4"/>
    <n v="59"/>
    <x v="1"/>
    <s v="fiction"/>
    <x v="3000"/>
    <x v="29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2980"/>
    <n v="1442421352"/>
    <b v="0"/>
    <n v="2"/>
    <b v="0"/>
    <s v="theater/spaces"/>
    <n v="0"/>
    <n v="87.5"/>
    <x v="6"/>
    <s v="spaces"/>
    <x v="3001"/>
    <x v="2980"/>
  </r>
  <r>
    <n v="579"/>
    <s v="Course: Learn Cryptography"/>
    <s v="Learn classic and public key cryptography with a full proof-of-concept system in JavaScript."/>
    <n v="12000"/>
    <n v="175"/>
    <x v="2"/>
    <s v="US"/>
    <s v="USD"/>
    <x v="2981"/>
    <n v="1416947223"/>
    <b v="0"/>
    <n v="5"/>
    <b v="0"/>
    <s v="technology/web"/>
    <n v="1"/>
    <n v="35"/>
    <x v="0"/>
    <s v="web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2982"/>
    <n v="1430405903"/>
    <b v="0"/>
    <n v="7"/>
    <b v="0"/>
    <s v="theater/plays"/>
    <n v="12"/>
    <n v="24.71"/>
    <x v="6"/>
    <s v="plays"/>
    <x v="3003"/>
    <x v="298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2983"/>
    <n v="1381583948"/>
    <b v="0"/>
    <n v="4"/>
    <b v="0"/>
    <s v="music/jazz"/>
    <n v="0"/>
    <n v="42.5"/>
    <x v="7"/>
    <s v="jazz"/>
    <x v="3004"/>
    <x v="298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2984"/>
    <n v="1321406795"/>
    <b v="0"/>
    <n v="5"/>
    <b v="0"/>
    <s v="publishing/fiction"/>
    <n v="2"/>
    <n v="34"/>
    <x v="1"/>
    <s v="fiction"/>
    <x v="3005"/>
    <x v="298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2985"/>
    <n v="1401770178"/>
    <b v="0"/>
    <n v="4"/>
    <b v="0"/>
    <s v="theater/plays"/>
    <n v="11"/>
    <n v="42.5"/>
    <x v="6"/>
    <s v="plays"/>
    <x v="3006"/>
    <x v="298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2986"/>
    <n v="1431113180"/>
    <b v="0"/>
    <n v="5"/>
    <b v="0"/>
    <s v="theater/plays"/>
    <n v="20"/>
    <n v="34"/>
    <x v="6"/>
    <s v="plays"/>
    <x v="3007"/>
    <x v="2986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2987"/>
    <n v="1443928559"/>
    <b v="0"/>
    <n v="6"/>
    <b v="0"/>
    <s v="photography/nature"/>
    <n v="34"/>
    <n v="28.33"/>
    <x v="2"/>
    <s v="nature"/>
    <x v="3008"/>
    <x v="298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2988"/>
    <n v="1422374420"/>
    <b v="0"/>
    <n v="6"/>
    <b v="0"/>
    <s v="theater/plays"/>
    <n v="17"/>
    <n v="27.5"/>
    <x v="6"/>
    <s v="plays"/>
    <x v="3009"/>
    <x v="298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2989"/>
    <n v="1330969575"/>
    <b v="0"/>
    <n v="7"/>
    <b v="0"/>
    <s v="games/video games"/>
    <n v="41"/>
    <n v="23.57"/>
    <x v="3"/>
    <s v="video game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2990"/>
    <n v="1489376321"/>
    <b v="0"/>
    <n v="7"/>
    <b v="0"/>
    <s v="theater/plays"/>
    <n v="21"/>
    <n v="23.14"/>
    <x v="6"/>
    <s v="plays"/>
    <x v="3011"/>
    <x v="299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2991"/>
    <n v="1382994511"/>
    <b v="0"/>
    <n v="5"/>
    <b v="0"/>
    <s v="music/jazz"/>
    <n v="3"/>
    <n v="32"/>
    <x v="7"/>
    <s v="jazz"/>
    <x v="3012"/>
    <x v="299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2992"/>
    <n v="1346180780"/>
    <b v="0"/>
    <n v="4"/>
    <b v="0"/>
    <s v="music/jazz"/>
    <n v="3"/>
    <n v="40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2993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x v="2994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2995"/>
    <n v="1367878430"/>
    <b v="0"/>
    <n v="13"/>
    <b v="0"/>
    <s v="film &amp; video/animation"/>
    <n v="1"/>
    <n v="11.77"/>
    <x v="5"/>
    <s v="animation"/>
    <x v="3016"/>
    <x v="299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2996"/>
    <n v="1411587606"/>
    <b v="0"/>
    <n v="4"/>
    <b v="0"/>
    <s v="theater/plays"/>
    <n v="15"/>
    <n v="38.25"/>
    <x v="6"/>
    <s v="plays"/>
    <x v="3017"/>
    <x v="299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997"/>
    <n v="1488214151"/>
    <b v="0"/>
    <n v="7"/>
    <b v="1"/>
    <s v="music/rock"/>
    <n v="100"/>
    <n v="21.86"/>
    <x v="7"/>
    <s v="rock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2998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2999"/>
    <n v="1449194137"/>
    <b v="0"/>
    <n v="3"/>
    <b v="0"/>
    <s v="music/jazz"/>
    <n v="0"/>
    <n v="50.33"/>
    <x v="7"/>
    <s v="jazz"/>
    <x v="3020"/>
    <x v="299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3000"/>
    <n v="1437932082"/>
    <b v="0"/>
    <n v="3"/>
    <b v="0"/>
    <s v="food/food trucks"/>
    <n v="1"/>
    <n v="50.33"/>
    <x v="4"/>
    <s v="food trucks"/>
    <x v="3021"/>
    <x v="30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01"/>
    <n v="1412607880"/>
    <b v="0"/>
    <n v="3"/>
    <b v="0"/>
    <s v="food/food trucks"/>
    <n v="2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002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x v="3003"/>
    <n v="1399414290"/>
    <b v="0"/>
    <n v="13"/>
    <b v="0"/>
    <s v="theater/plays"/>
    <n v="38"/>
    <n v="11.62"/>
    <x v="6"/>
    <s v="plays"/>
    <x v="3024"/>
    <x v="300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04"/>
    <n v="1430939173"/>
    <b v="0"/>
    <n v="3"/>
    <b v="0"/>
    <s v="publishing/fiction"/>
    <n v="2"/>
    <n v="50"/>
    <x v="1"/>
    <s v="fiction"/>
    <x v="3025"/>
    <x v="300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3005"/>
    <n v="1362640582"/>
    <b v="0"/>
    <n v="5"/>
    <b v="0"/>
    <s v="film &amp; video/animation"/>
    <n v="3"/>
    <n v="30"/>
    <x v="5"/>
    <s v="animation"/>
    <x v="3026"/>
    <x v="300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006"/>
    <n v="1321402754"/>
    <b v="0"/>
    <n v="2"/>
    <b v="0"/>
    <s v="publishing/children's books"/>
    <n v="3"/>
    <n v="75"/>
    <x v="1"/>
    <s v="children's books"/>
    <x v="3027"/>
    <x v="300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007"/>
    <n v="1477835499"/>
    <b v="0"/>
    <n v="3"/>
    <b v="0"/>
    <s v="music/faith"/>
    <n v="8"/>
    <n v="50"/>
    <x v="7"/>
    <s v="faith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x v="3008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3009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010"/>
    <n v="1433897647"/>
    <b v="0"/>
    <n v="6"/>
    <b v="0"/>
    <s v="theater/plays"/>
    <n v="5"/>
    <n v="24.33"/>
    <x v="6"/>
    <s v="plays"/>
    <x v="3031"/>
    <x v="30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11"/>
    <n v="1439865112"/>
    <b v="0"/>
    <n v="2"/>
    <b v="0"/>
    <s v="food/food trucks"/>
    <n v="2"/>
    <n v="72.5"/>
    <x v="4"/>
    <s v="food trucks"/>
    <x v="3032"/>
    <x v="3011"/>
  </r>
  <r>
    <n v="1456"/>
    <s v="Sometimes you don't need love (Canceled)"/>
    <s v="English Version of my auto-published novel"/>
    <n v="5000"/>
    <n v="145"/>
    <x v="1"/>
    <s v="IT"/>
    <s v="EUR"/>
    <x v="3012"/>
    <n v="1480867365"/>
    <b v="0"/>
    <n v="3"/>
    <b v="0"/>
    <s v="publishing/translations"/>
    <n v="3"/>
    <n v="48.33"/>
    <x v="1"/>
    <s v="translation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3013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x v="3014"/>
    <n v="1453230569"/>
    <b v="0"/>
    <n v="1"/>
    <b v="0"/>
    <s v="technology/web"/>
    <n v="0"/>
    <n v="142"/>
    <x v="0"/>
    <s v="web"/>
    <x v="3035"/>
    <x v="3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15"/>
    <n v="1415995234"/>
    <b v="0"/>
    <n v="7"/>
    <b v="0"/>
    <s v="theater/spaces"/>
    <n v="14"/>
    <n v="20.14"/>
    <x v="6"/>
    <s v="spaces"/>
    <x v="3036"/>
    <x v="30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016"/>
    <n v="1406239718"/>
    <b v="0"/>
    <n v="5"/>
    <b v="0"/>
    <s v="film &amp; video/animation"/>
    <n v="18"/>
    <n v="28.2"/>
    <x v="5"/>
    <s v="animation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017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018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x v="3019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02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x v="3021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3022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023"/>
    <n v="1403355126"/>
    <b v="0"/>
    <n v="6"/>
    <b v="0"/>
    <s v="theater/plays"/>
    <n v="1"/>
    <n v="22.67"/>
    <x v="6"/>
    <s v="plays"/>
    <x v="3044"/>
    <x v="302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024"/>
    <n v="1407832642"/>
    <b v="0"/>
    <n v="4"/>
    <b v="0"/>
    <s v="theater/plays"/>
    <n v="0"/>
    <n v="33.75"/>
    <x v="6"/>
    <s v="plays"/>
    <x v="3045"/>
    <x v="302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3025"/>
    <n v="1401294084"/>
    <b v="0"/>
    <n v="9"/>
    <b v="0"/>
    <s v="theater/plays"/>
    <n v="1"/>
    <n v="15"/>
    <x v="6"/>
    <s v="plays"/>
    <x v="3046"/>
    <x v="302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026"/>
    <n v="1431396791"/>
    <b v="0"/>
    <n v="5"/>
    <b v="0"/>
    <s v="theater/plays"/>
    <n v="5"/>
    <n v="27"/>
    <x v="6"/>
    <s v="plays"/>
    <x v="3047"/>
    <x v="302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027"/>
    <n v="1476436660"/>
    <b v="0"/>
    <n v="3"/>
    <b v="0"/>
    <s v="theater/plays"/>
    <n v="5"/>
    <n v="4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3028"/>
    <n v="1454259914"/>
    <b v="0"/>
    <n v="8"/>
    <b v="0"/>
    <s v="film &amp; video/animation"/>
    <n v="1"/>
    <n v="16.63"/>
    <x v="5"/>
    <s v="animation"/>
    <x v="3049"/>
    <x v="302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3029"/>
    <n v="1422489694"/>
    <b v="0"/>
    <n v="3"/>
    <b v="0"/>
    <s v="technology/makerspaces"/>
    <n v="0"/>
    <n v="44"/>
    <x v="0"/>
    <s v="makerspaces"/>
    <x v="3050"/>
    <x v="30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3030"/>
    <n v="1377294278"/>
    <b v="0"/>
    <n v="3"/>
    <b v="0"/>
    <s v="music/world music"/>
    <n v="4"/>
    <n v="44"/>
    <x v="7"/>
    <s v="world music"/>
    <x v="3051"/>
    <x v="3030"/>
  </r>
  <r>
    <n v="605"/>
    <s v="Teach Your Parents iPad (Canceled)"/>
    <s v="An iPad support care package for your parents / seniors."/>
    <n v="5000"/>
    <n v="131"/>
    <x v="1"/>
    <s v="US"/>
    <s v="USD"/>
    <x v="3031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032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033"/>
    <n v="1416932133"/>
    <b v="0"/>
    <n v="4"/>
    <b v="0"/>
    <s v="theater/plays"/>
    <n v="15"/>
    <n v="32.75"/>
    <x v="6"/>
    <s v="plays"/>
    <x v="3054"/>
    <x v="3033"/>
  </r>
  <r>
    <n v="4018"/>
    <s v="Time Please Fringe"/>
    <s v="Funding for a production of Time Please at the Brighton Fringe 2017... and beyond."/>
    <n v="1500"/>
    <n v="130"/>
    <x v="2"/>
    <s v="GB"/>
    <s v="GBP"/>
    <x v="3034"/>
    <n v="1473285108"/>
    <b v="0"/>
    <n v="4"/>
    <b v="0"/>
    <s v="theater/plays"/>
    <n v="9"/>
    <n v="32.5"/>
    <x v="6"/>
    <s v="plays"/>
    <x v="3055"/>
    <x v="303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035"/>
    <n v="1422383318"/>
    <b v="0"/>
    <n v="2"/>
    <b v="0"/>
    <s v="film &amp; video/drama"/>
    <n v="13"/>
    <n v="65"/>
    <x v="5"/>
    <s v="drama"/>
    <x v="3056"/>
    <x v="303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036"/>
    <n v="1385065931"/>
    <b v="0"/>
    <n v="10"/>
    <b v="0"/>
    <s v="games/video games"/>
    <n v="26"/>
    <n v="13"/>
    <x v="3"/>
    <s v="video games"/>
    <x v="3057"/>
    <x v="3036"/>
  </r>
  <r>
    <n v="2885"/>
    <s v="The Wedding"/>
    <s v="An historic and proud work of Polish nationalistic literature performed on stage."/>
    <n v="400"/>
    <n v="130"/>
    <x v="2"/>
    <s v="US"/>
    <s v="USD"/>
    <x v="3037"/>
    <n v="1423705801"/>
    <b v="0"/>
    <n v="5"/>
    <b v="0"/>
    <s v="theater/plays"/>
    <n v="33"/>
    <n v="26"/>
    <x v="6"/>
    <s v="plays"/>
    <x v="3058"/>
    <x v="303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038"/>
    <n v="1432115902"/>
    <b v="0"/>
    <n v="9"/>
    <b v="0"/>
    <s v="theater/musical"/>
    <n v="65"/>
    <n v="14.44"/>
    <x v="6"/>
    <s v="musical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3039"/>
    <n v="1409087804"/>
    <b v="0"/>
    <n v="3"/>
    <b v="1"/>
    <s v="theater/musical"/>
    <n v="129"/>
    <n v="43"/>
    <x v="6"/>
    <s v="musical"/>
    <x v="3060"/>
    <x v="303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040"/>
    <n v="1457303796"/>
    <b v="0"/>
    <n v="10"/>
    <b v="0"/>
    <s v="theater/spaces"/>
    <n v="0"/>
    <n v="12.8"/>
    <x v="6"/>
    <s v="spaces"/>
    <x v="3061"/>
    <x v="3040"/>
  </r>
  <r>
    <n v="2138"/>
    <s v="Tales Of Tameria - Dawning Light"/>
    <s v="A game with a mixture of a few genres from RPG, Simulation and to adventure elements."/>
    <n v="1000"/>
    <n v="128"/>
    <x v="2"/>
    <s v="GB"/>
    <s v="GBP"/>
    <x v="3041"/>
    <n v="1381364339"/>
    <b v="0"/>
    <n v="12"/>
    <b v="0"/>
    <s v="games/video games"/>
    <n v="13"/>
    <n v="10.67"/>
    <x v="3"/>
    <s v="video games"/>
    <x v="3062"/>
    <x v="30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42"/>
    <n v="1418046247"/>
    <b v="0"/>
    <n v="3"/>
    <b v="0"/>
    <s v="theater/spaces"/>
    <n v="0"/>
    <n v="42"/>
    <x v="6"/>
    <s v="spaces"/>
    <x v="3063"/>
    <x v="30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3043"/>
    <n v="1419566199"/>
    <b v="0"/>
    <n v="5"/>
    <b v="0"/>
    <s v="technology/wearables"/>
    <n v="1"/>
    <n v="25.2"/>
    <x v="0"/>
    <s v="wearabl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044"/>
    <n v="1424279986"/>
    <b v="0"/>
    <n v="3"/>
    <b v="0"/>
    <s v="theater/plays"/>
    <n v="6"/>
    <n v="42"/>
    <x v="6"/>
    <s v="plays"/>
    <x v="3065"/>
    <x v="30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3045"/>
    <n v="1483307131"/>
    <b v="0"/>
    <n v="4"/>
    <b v="0"/>
    <s v="games/mobile games"/>
    <n v="0"/>
    <n v="31.25"/>
    <x v="3"/>
    <s v="mobile games"/>
    <x v="3066"/>
    <x v="304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3046"/>
    <n v="1483768497"/>
    <b v="0"/>
    <n v="2"/>
    <b v="0"/>
    <s v="games/mobile games"/>
    <n v="1"/>
    <n v="62.5"/>
    <x v="3"/>
    <s v="mobile games"/>
    <x v="3067"/>
    <x v="304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47"/>
    <n v="1477107390"/>
    <b v="0"/>
    <n v="2"/>
    <b v="0"/>
    <s v="theater/spaces"/>
    <n v="1"/>
    <n v="62.5"/>
    <x v="6"/>
    <s v="spaces"/>
    <x v="3068"/>
    <x v="3047"/>
  </r>
  <r>
    <n v="4021"/>
    <s v="Angels in Houston"/>
    <s v="Help a group of actors end bigotry in Houston, TX by supporting a  full production of Angels in America."/>
    <n v="15000"/>
    <n v="125"/>
    <x v="2"/>
    <s v="US"/>
    <s v="USD"/>
    <x v="3048"/>
    <n v="1409176358"/>
    <b v="0"/>
    <n v="2"/>
    <b v="0"/>
    <s v="theater/plays"/>
    <n v="1"/>
    <n v="62.5"/>
    <x v="6"/>
    <s v="plays"/>
    <x v="3069"/>
    <x v="304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049"/>
    <n v="1406140561"/>
    <b v="0"/>
    <n v="2"/>
    <b v="0"/>
    <s v="theater/plays"/>
    <n v="1"/>
    <n v="62.5"/>
    <x v="6"/>
    <s v="plays"/>
    <x v="3070"/>
    <x v="30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050"/>
    <n v="1382460379"/>
    <b v="0"/>
    <n v="4"/>
    <b v="0"/>
    <s v="music/indie rock"/>
    <n v="4"/>
    <n v="31.25"/>
    <x v="7"/>
    <s v="indie rock"/>
    <x v="3071"/>
    <x v="305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051"/>
    <n v="1383076902"/>
    <b v="0"/>
    <n v="2"/>
    <b v="0"/>
    <s v="film &amp; video/animation"/>
    <n v="5"/>
    <n v="62.5"/>
    <x v="5"/>
    <s v="animation"/>
    <x v="3072"/>
    <x v="305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3052"/>
    <n v="1454546859"/>
    <b v="0"/>
    <n v="3"/>
    <b v="0"/>
    <s v="publishing/art books"/>
    <n v="5"/>
    <n v="41.67"/>
    <x v="1"/>
    <s v="art books"/>
    <x v="3073"/>
    <x v="3052"/>
  </r>
  <r>
    <n v="2649"/>
    <s v="The Mission - Please Check Back Soon (Canceled)"/>
    <s v="They have launched a Kickstarter."/>
    <n v="125000"/>
    <n v="124"/>
    <x v="1"/>
    <s v="US"/>
    <s v="USD"/>
    <x v="3053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3054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3055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056"/>
    <n v="1483362319"/>
    <b v="0"/>
    <n v="5"/>
    <b v="0"/>
    <s v="music/jazz"/>
    <n v="22"/>
    <n v="24.6"/>
    <x v="7"/>
    <s v="jazz"/>
    <x v="3077"/>
    <x v="305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057"/>
    <n v="1406131023"/>
    <b v="0"/>
    <n v="3"/>
    <b v="0"/>
    <s v="theater/plays"/>
    <n v="0"/>
    <n v="40"/>
    <x v="6"/>
    <s v="plays"/>
    <x v="3078"/>
    <x v="305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058"/>
    <n v="1427231138"/>
    <b v="0"/>
    <n v="2"/>
    <b v="0"/>
    <s v="food/food trucks"/>
    <n v="0"/>
    <n v="60"/>
    <x v="4"/>
    <s v="food trucks"/>
    <x v="3079"/>
    <x v="305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059"/>
    <n v="1394683409"/>
    <b v="0"/>
    <n v="2"/>
    <b v="0"/>
    <s v="music/jazz"/>
    <n v="6"/>
    <n v="60"/>
    <x v="7"/>
    <s v="jazz"/>
    <x v="3080"/>
    <x v="30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3060"/>
    <n v="1415723470"/>
    <b v="0"/>
    <n v="2"/>
    <b v="0"/>
    <s v="technology/web"/>
    <n v="29"/>
    <n v="60"/>
    <x v="0"/>
    <s v="web"/>
    <x v="3081"/>
    <x v="306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3061"/>
    <n v="1489428447"/>
    <b v="0"/>
    <n v="4"/>
    <b v="0"/>
    <s v="food/small batch"/>
    <n v="48"/>
    <n v="30"/>
    <x v="4"/>
    <s v="small batch"/>
    <x v="3082"/>
    <x v="3061"/>
  </r>
  <r>
    <n v="2976"/>
    <s v="Pizza Delique"/>
    <s v="A play that addresses an important social issue, brought to light by members of the UoM Drama Society."/>
    <n v="70"/>
    <n v="120"/>
    <x v="0"/>
    <s v="GB"/>
    <s v="GBP"/>
    <x v="3062"/>
    <n v="1456421530"/>
    <b v="0"/>
    <n v="14"/>
    <b v="1"/>
    <s v="theater/plays"/>
    <n v="171"/>
    <n v="8.57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3063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064"/>
    <n v="1417651630"/>
    <b v="0"/>
    <n v="9"/>
    <b v="0"/>
    <s v="theater/plays"/>
    <n v="1"/>
    <n v="13.11"/>
    <x v="6"/>
    <s v="plays"/>
    <x v="3085"/>
    <x v="306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065"/>
    <n v="1431630618"/>
    <b v="0"/>
    <n v="4"/>
    <b v="0"/>
    <s v="theater/musical"/>
    <n v="3"/>
    <n v="29"/>
    <x v="6"/>
    <s v="musical"/>
    <x v="3086"/>
    <x v="306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3066"/>
    <n v="1328049974"/>
    <b v="0"/>
    <n v="6"/>
    <b v="0"/>
    <s v="music/world music"/>
    <n v="12"/>
    <n v="19.329999999999998"/>
    <x v="7"/>
    <s v="world music"/>
    <x v="3087"/>
    <x v="3066"/>
  </r>
  <r>
    <n v="3122"/>
    <s v="be back soon (Canceled)"/>
    <s v="cancelled until further notice"/>
    <n v="199"/>
    <n v="116"/>
    <x v="1"/>
    <s v="US"/>
    <s v="USD"/>
    <x v="3067"/>
    <n v="1478298132"/>
    <b v="0"/>
    <n v="2"/>
    <b v="0"/>
    <s v="theater/spaces"/>
    <n v="58"/>
    <n v="58"/>
    <x v="6"/>
    <s v="spaces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68"/>
    <n v="1479514998"/>
    <b v="0"/>
    <n v="3"/>
    <b v="0"/>
    <s v="film &amp; video/science fiction"/>
    <n v="1"/>
    <n v="38.33"/>
    <x v="5"/>
    <s v="science fiction"/>
    <x v="3089"/>
    <x v="3068"/>
  </r>
  <r>
    <n v="2155"/>
    <s v="VoxelMaze"/>
    <s v="A Level Editor, Turned up to eleven. Infinite creativity in one package, solo or with up to 16 of your friends."/>
    <n v="5000"/>
    <n v="115"/>
    <x v="2"/>
    <s v="GB"/>
    <s v="GBP"/>
    <x v="3069"/>
    <n v="1456854985"/>
    <b v="0"/>
    <n v="5"/>
    <b v="0"/>
    <s v="games/video games"/>
    <n v="2"/>
    <n v="23"/>
    <x v="3"/>
    <s v="video games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3070"/>
    <n v="1286930435"/>
    <b v="0"/>
    <n v="5"/>
    <b v="0"/>
    <s v="games/video games"/>
    <n v="10"/>
    <n v="23"/>
    <x v="3"/>
    <s v="video games"/>
    <x v="3091"/>
    <x v="307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071"/>
    <n v="1425744945"/>
    <b v="0"/>
    <n v="7"/>
    <b v="0"/>
    <s v="technology/web"/>
    <n v="23"/>
    <n v="16.43"/>
    <x v="0"/>
    <s v="web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72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073"/>
    <n v="1348731738"/>
    <b v="0"/>
    <n v="8"/>
    <b v="0"/>
    <s v="music/indie rock"/>
    <n v="3"/>
    <n v="14.13"/>
    <x v="7"/>
    <s v="indie rock"/>
    <x v="3094"/>
    <x v="307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074"/>
    <n v="1420798277"/>
    <b v="0"/>
    <n v="3"/>
    <b v="0"/>
    <s v="theater/musical"/>
    <n v="0"/>
    <n v="36.67"/>
    <x v="6"/>
    <s v="musical"/>
    <x v="3095"/>
    <x v="3074"/>
  </r>
  <r>
    <n v="2749"/>
    <s v="A Tree is a Tree, no matter what you see.  CHILDREN'S BOOK"/>
    <s v="Self-publishing my children's book."/>
    <n v="10000"/>
    <n v="110"/>
    <x v="2"/>
    <s v="US"/>
    <s v="USD"/>
    <x v="3075"/>
    <n v="1425582637"/>
    <b v="0"/>
    <n v="2"/>
    <b v="0"/>
    <s v="publishing/children's books"/>
    <n v="1"/>
    <n v="55"/>
    <x v="1"/>
    <s v="children's books"/>
    <x v="3096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76"/>
    <n v="1425678057"/>
    <b v="0"/>
    <n v="6"/>
    <b v="0"/>
    <s v="theater/plays"/>
    <n v="2"/>
    <n v="18.329999999999998"/>
    <x v="6"/>
    <s v="plays"/>
    <x v="3097"/>
    <x v="307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077"/>
    <n v="1418862743"/>
    <b v="0"/>
    <n v="4"/>
    <b v="0"/>
    <s v="theater/plays"/>
    <n v="2"/>
    <n v="27.5"/>
    <x v="6"/>
    <s v="plays"/>
    <x v="3098"/>
    <x v="307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3078"/>
    <n v="1422474546"/>
    <b v="0"/>
    <n v="7"/>
    <b v="0"/>
    <s v="film &amp; video/drama"/>
    <n v="3"/>
    <n v="15.71"/>
    <x v="5"/>
    <s v="drama"/>
    <x v="3099"/>
    <x v="307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3079"/>
    <n v="1468006345"/>
    <b v="0"/>
    <n v="2"/>
    <b v="0"/>
    <s v="music/faith"/>
    <n v="11"/>
    <n v="55"/>
    <x v="7"/>
    <s v="faith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08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081"/>
    <n v="1394078379"/>
    <b v="0"/>
    <n v="3"/>
    <b v="0"/>
    <s v="games/video games"/>
    <n v="2"/>
    <n v="36.33"/>
    <x v="3"/>
    <s v="video games"/>
    <x v="3102"/>
    <x v="3081"/>
  </r>
  <r>
    <n v="2351"/>
    <s v="NZ Auction site.  No listing or success fees. Only $2 p/m"/>
    <s v="Donate $30 or more and receive a free selfie stick."/>
    <n v="18900"/>
    <n v="108"/>
    <x v="1"/>
    <s v="NZ"/>
    <s v="NZD"/>
    <x v="3082"/>
    <n v="1427768739"/>
    <b v="0"/>
    <n v="7"/>
    <b v="0"/>
    <s v="technology/web"/>
    <n v="1"/>
    <n v="15.43"/>
    <x v="0"/>
    <s v="web"/>
    <x v="3103"/>
    <x v="308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3083"/>
    <n v="1489106948"/>
    <b v="0"/>
    <n v="1"/>
    <b v="0"/>
    <s v="food/small batch"/>
    <n v="1"/>
    <n v="108"/>
    <x v="4"/>
    <s v="small batch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x v="3084"/>
    <n v="1417369565"/>
    <b v="1"/>
    <n v="4"/>
    <b v="0"/>
    <s v="photography/photobooks"/>
    <n v="4"/>
    <n v="26.75"/>
    <x v="2"/>
    <s v="photobooks"/>
    <x v="3105"/>
    <x v="308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085"/>
    <n v="1429631125"/>
    <b v="0"/>
    <n v="4"/>
    <b v="0"/>
    <s v="technology/wearables"/>
    <n v="0"/>
    <n v="26.5"/>
    <x v="0"/>
    <s v="wearables"/>
    <x v="3106"/>
    <x v="308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3086"/>
    <n v="1436297723"/>
    <b v="0"/>
    <n v="2"/>
    <b v="0"/>
    <s v="technology/web"/>
    <n v="0"/>
    <n v="53"/>
    <x v="0"/>
    <s v="web"/>
    <x v="3107"/>
    <x v="308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087"/>
    <n v="1454951360"/>
    <b v="0"/>
    <n v="6"/>
    <b v="0"/>
    <s v="technology/space exploration"/>
    <n v="1"/>
    <n v="17.670000000000002"/>
    <x v="0"/>
    <s v="space exploration"/>
    <x v="3108"/>
    <x v="308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3088"/>
    <n v="1424918808"/>
    <b v="0"/>
    <n v="3"/>
    <b v="0"/>
    <s v="technology/wearables"/>
    <n v="1"/>
    <n v="35.33"/>
    <x v="0"/>
    <s v="wearables"/>
    <x v="3109"/>
    <x v="308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3089"/>
    <n v="1405542034"/>
    <b v="0"/>
    <n v="4"/>
    <b v="0"/>
    <s v="technology/wearables"/>
    <n v="1"/>
    <n v="26.5"/>
    <x v="0"/>
    <s v="wearables"/>
    <x v="3110"/>
    <x v="3089"/>
  </r>
  <r>
    <n v="1380"/>
    <s v="BARNFEST 2015"/>
    <s v="A DIY MUSIC FESTIVAL FROM ST. LOUIS MO! Bands make their own festival, help make it legit!"/>
    <n v="25"/>
    <n v="106"/>
    <x v="0"/>
    <s v="US"/>
    <s v="USD"/>
    <x v="3090"/>
    <n v="1431886706"/>
    <b v="0"/>
    <n v="5"/>
    <b v="1"/>
    <s v="music/rock"/>
    <n v="424"/>
    <n v="21.2"/>
    <x v="7"/>
    <s v="rock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3091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x v="3092"/>
    <n v="1414599601"/>
    <b v="1"/>
    <n v="17"/>
    <b v="0"/>
    <s v="publishing/translations"/>
    <n v="0"/>
    <n v="6.18"/>
    <x v="1"/>
    <s v="translations"/>
    <x v="3113"/>
    <x v="309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93"/>
    <n v="1485903478"/>
    <b v="0"/>
    <n v="2"/>
    <b v="0"/>
    <s v="theater/spaces"/>
    <n v="0"/>
    <n v="52.5"/>
    <x v="6"/>
    <s v="spaces"/>
    <x v="3114"/>
    <x v="309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094"/>
    <n v="1407254874"/>
    <b v="0"/>
    <n v="2"/>
    <b v="0"/>
    <s v="theater/plays"/>
    <n v="1"/>
    <n v="52.5"/>
    <x v="6"/>
    <s v="plays"/>
    <x v="3115"/>
    <x v="309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095"/>
    <n v="1380838145"/>
    <b v="0"/>
    <n v="6"/>
    <b v="0"/>
    <s v="publishing/fiction"/>
    <n v="2"/>
    <n v="17.5"/>
    <x v="1"/>
    <s v="fiction"/>
    <x v="3116"/>
    <x v="30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096"/>
    <n v="1464943666"/>
    <b v="0"/>
    <n v="2"/>
    <b v="0"/>
    <s v="publishing/children's books"/>
    <n v="11"/>
    <n v="52.5"/>
    <x v="1"/>
    <s v="children's book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3097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x v="3098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099"/>
    <n v="1421274859"/>
    <b v="0"/>
    <n v="8"/>
    <b v="0"/>
    <s v="theater/musical"/>
    <n v="1"/>
    <n v="12.75"/>
    <x v="6"/>
    <s v="musical"/>
    <x v="3120"/>
    <x v="30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100"/>
    <n v="1471475404"/>
    <b v="0"/>
    <n v="2"/>
    <b v="0"/>
    <s v="music/jazz"/>
    <n v="2"/>
    <n v="50.5"/>
    <x v="7"/>
    <s v="jazz"/>
    <x v="3121"/>
    <x v="31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01"/>
    <n v="1472786744"/>
    <b v="0"/>
    <n v="2"/>
    <b v="0"/>
    <s v="theater/plays"/>
    <n v="3"/>
    <n v="50.5"/>
    <x v="6"/>
    <s v="plays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102"/>
    <n v="1460458034"/>
    <b v="0"/>
    <n v="7"/>
    <b v="0"/>
    <s v="photography/nature"/>
    <n v="13"/>
    <n v="14.43"/>
    <x v="2"/>
    <s v="nature"/>
    <x v="3123"/>
    <x v="310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3103"/>
    <n v="1478685915"/>
    <b v="0"/>
    <n v="2"/>
    <b v="1"/>
    <s v="technology/wearables"/>
    <n v="144"/>
    <n v="50.5"/>
    <x v="0"/>
    <s v="wearables"/>
    <x v="3124"/>
    <x v="3103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3104"/>
    <n v="1407088592"/>
    <b v="0"/>
    <n v="1"/>
    <b v="0"/>
    <s v="food/food trucks"/>
    <n v="0"/>
    <n v="100"/>
    <x v="4"/>
    <s v="food trucks"/>
    <x v="3125"/>
    <x v="310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105"/>
    <n v="1434569739"/>
    <b v="0"/>
    <n v="1"/>
    <b v="0"/>
    <s v="technology/wearables"/>
    <n v="0"/>
    <n v="100"/>
    <x v="0"/>
    <s v="wearables"/>
    <x v="3126"/>
    <x v="310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106"/>
    <n v="1425143965"/>
    <b v="0"/>
    <n v="2"/>
    <b v="0"/>
    <s v="technology/web"/>
    <n v="0"/>
    <n v="50"/>
    <x v="0"/>
    <s v="web"/>
    <x v="3127"/>
    <x v="310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3107"/>
    <n v="1449045531"/>
    <b v="0"/>
    <n v="1"/>
    <b v="0"/>
    <s v="publishing/translations"/>
    <n v="0"/>
    <n v="100"/>
    <x v="1"/>
    <s v="translations"/>
    <x v="3128"/>
    <x v="310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3108"/>
    <n v="1430429171"/>
    <b v="0"/>
    <n v="2"/>
    <b v="0"/>
    <s v="food/food trucks"/>
    <n v="0"/>
    <n v="50"/>
    <x v="4"/>
    <s v="food trucks"/>
    <x v="3129"/>
    <x v="3108"/>
  </r>
  <r>
    <n v="919"/>
    <s v="Jazz CD:  Out of The Blue"/>
    <s v="Cool jazz with a New Orleans flavor."/>
    <n v="20000"/>
    <n v="100"/>
    <x v="2"/>
    <s v="US"/>
    <s v="USD"/>
    <x v="3109"/>
    <n v="1352906645"/>
    <b v="0"/>
    <n v="1"/>
    <b v="0"/>
    <s v="music/jazz"/>
    <n v="1"/>
    <n v="100"/>
    <x v="7"/>
    <s v="jazz"/>
    <x v="3130"/>
    <x v="310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110"/>
    <n v="1457710589"/>
    <b v="0"/>
    <n v="1"/>
    <b v="0"/>
    <s v="food/food trucks"/>
    <n v="1"/>
    <n v="100"/>
    <x v="4"/>
    <s v="food trucks"/>
    <x v="3131"/>
    <x v="31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3111"/>
    <n v="1431122198"/>
    <b v="0"/>
    <n v="1"/>
    <b v="0"/>
    <s v="theater/spaces"/>
    <n v="1"/>
    <n v="100"/>
    <x v="6"/>
    <s v="spaces"/>
    <x v="3132"/>
    <x v="31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112"/>
    <n v="1426518289"/>
    <b v="0"/>
    <n v="1"/>
    <b v="0"/>
    <s v="film &amp; video/drama"/>
    <n v="2"/>
    <n v="100"/>
    <x v="5"/>
    <s v="drama"/>
    <x v="3133"/>
    <x v="3112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113"/>
    <n v="1426014562"/>
    <b v="0"/>
    <n v="1"/>
    <b v="0"/>
    <s v="technology/web"/>
    <n v="2"/>
    <n v="100"/>
    <x v="0"/>
    <s v="web"/>
    <x v="3134"/>
    <x v="311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3114"/>
    <n v="1310486518"/>
    <b v="0"/>
    <n v="4"/>
    <b v="0"/>
    <s v="publishing/children's books"/>
    <n v="2"/>
    <n v="25"/>
    <x v="1"/>
    <s v="children's books"/>
    <x v="3135"/>
    <x v="311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115"/>
    <n v="1407388144"/>
    <b v="0"/>
    <n v="4"/>
    <b v="0"/>
    <s v="theater/plays"/>
    <n v="2"/>
    <n v="25"/>
    <x v="6"/>
    <s v="plays"/>
    <x v="3136"/>
    <x v="31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3116"/>
    <n v="1452825571"/>
    <b v="0"/>
    <n v="10"/>
    <b v="0"/>
    <s v="games/video games"/>
    <n v="3"/>
    <n v="10"/>
    <x v="3"/>
    <s v="video games"/>
    <x v="3137"/>
    <x v="31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3117"/>
    <n v="1304962261"/>
    <b v="0"/>
    <n v="1"/>
    <b v="0"/>
    <s v="publishing/art books"/>
    <n v="3"/>
    <n v="100"/>
    <x v="1"/>
    <s v="art books"/>
    <x v="3138"/>
    <x v="31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18"/>
    <n v="1476391223"/>
    <b v="0"/>
    <n v="3"/>
    <b v="0"/>
    <s v="food/food trucks"/>
    <n v="4"/>
    <n v="33.33"/>
    <x v="4"/>
    <s v="food trucks"/>
    <x v="3139"/>
    <x v="311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3119"/>
    <n v="1408549233"/>
    <b v="0"/>
    <n v="1"/>
    <b v="0"/>
    <s v="photography/nature"/>
    <n v="4"/>
    <n v="100"/>
    <x v="2"/>
    <s v="nature"/>
    <x v="3140"/>
    <x v="31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120"/>
    <n v="1450780170"/>
    <b v="0"/>
    <n v="1"/>
    <b v="0"/>
    <s v="publishing/translations"/>
    <n v="5"/>
    <n v="100"/>
    <x v="1"/>
    <s v="translations"/>
    <x v="3141"/>
    <x v="3120"/>
  </r>
  <r>
    <n v="3861"/>
    <s v="READY OR NOT HERE I COME"/>
    <s v="THE COMING OF THE LORD!"/>
    <n v="2000"/>
    <n v="100"/>
    <x v="2"/>
    <s v="US"/>
    <s v="USD"/>
    <x v="3121"/>
    <n v="1412258977"/>
    <b v="0"/>
    <n v="1"/>
    <b v="0"/>
    <s v="theater/plays"/>
    <n v="5"/>
    <n v="100"/>
    <x v="6"/>
    <s v="plays"/>
    <x v="3142"/>
    <x v="312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3122"/>
    <n v="1418922443"/>
    <b v="0"/>
    <n v="1"/>
    <b v="0"/>
    <s v="publishing/fiction"/>
    <n v="8"/>
    <n v="100"/>
    <x v="1"/>
    <s v="fiction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123"/>
    <n v="1437236159"/>
    <b v="0"/>
    <n v="1"/>
    <b v="0"/>
    <s v="theater/plays"/>
    <n v="10"/>
    <n v="100"/>
    <x v="6"/>
    <s v="plays"/>
    <x v="3144"/>
    <x v="312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3124"/>
    <n v="1435953566"/>
    <b v="0"/>
    <n v="6"/>
    <b v="0"/>
    <s v="theater/plays"/>
    <n v="10"/>
    <n v="16.670000000000002"/>
    <x v="6"/>
    <s v="plays"/>
    <x v="3145"/>
    <x v="312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125"/>
    <n v="1424579699"/>
    <b v="0"/>
    <n v="3"/>
    <b v="0"/>
    <s v="theater/plays"/>
    <n v="17"/>
    <n v="33.33"/>
    <x v="6"/>
    <s v="plays"/>
    <x v="3146"/>
    <x v="31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126"/>
    <n v="1415053749"/>
    <b v="0"/>
    <n v="1"/>
    <b v="0"/>
    <s v="theater/musical"/>
    <n v="20"/>
    <n v="100"/>
    <x v="6"/>
    <s v="musical"/>
    <x v="3147"/>
    <x v="3126"/>
  </r>
  <r>
    <n v="3991"/>
    <s v="NTACTheatre - North Texas Actor's Collaborative Theatre"/>
    <s v="North Texas first actor-driven theatre company needs your help"/>
    <n v="500"/>
    <n v="100"/>
    <x v="2"/>
    <s v="US"/>
    <s v="USD"/>
    <x v="3127"/>
    <n v="1430494082"/>
    <b v="0"/>
    <n v="1"/>
    <b v="0"/>
    <s v="theater/plays"/>
    <n v="20"/>
    <n v="100"/>
    <x v="6"/>
    <s v="plays"/>
    <x v="3148"/>
    <x v="312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128"/>
    <n v="1475759454"/>
    <b v="0"/>
    <n v="5"/>
    <b v="1"/>
    <s v="theater/plays"/>
    <n v="100"/>
    <n v="20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29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3130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3131"/>
    <n v="1400720703"/>
    <b v="0"/>
    <n v="6"/>
    <b v="0"/>
    <s v="theater/plays"/>
    <n v="2"/>
    <n v="15.83"/>
    <x v="6"/>
    <s v="plays"/>
    <x v="3152"/>
    <x v="313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1120"/>
    <n v="1458178044"/>
    <b v="0"/>
    <n v="4"/>
    <b v="0"/>
    <s v="theater/plays"/>
    <n v="3"/>
    <n v="23.75"/>
    <x v="6"/>
    <s v="plays"/>
    <x v="3153"/>
    <x v="112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132"/>
    <n v="1412809644"/>
    <b v="0"/>
    <n v="10"/>
    <b v="0"/>
    <s v="theater/plays"/>
    <n v="6"/>
    <n v="9.5"/>
    <x v="6"/>
    <s v="plays"/>
    <x v="3154"/>
    <x v="313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3133"/>
    <n v="1422155740"/>
    <b v="0"/>
    <n v="6"/>
    <b v="0"/>
    <s v="theater/plays"/>
    <n v="3"/>
    <n v="15.67"/>
    <x v="6"/>
    <s v="plays"/>
    <x v="3155"/>
    <x v="313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34"/>
    <n v="1414110593"/>
    <b v="0"/>
    <n v="4"/>
    <b v="0"/>
    <s v="photography/nature"/>
    <n v="4"/>
    <n v="23.5"/>
    <x v="2"/>
    <s v="nature"/>
    <x v="3156"/>
    <x v="3134"/>
  </r>
  <r>
    <n v="1582"/>
    <s v="Scenes from New Orleans"/>
    <s v="I create canvas prints of images from in and around New Orleans"/>
    <n v="1000"/>
    <n v="93"/>
    <x v="2"/>
    <s v="US"/>
    <s v="USD"/>
    <x v="3135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136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137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138"/>
    <n v="1452842511"/>
    <b v="0"/>
    <n v="1"/>
    <b v="0"/>
    <s v="technology/web"/>
    <n v="0"/>
    <n v="90"/>
    <x v="0"/>
    <s v="web"/>
    <x v="3160"/>
    <x v="3138"/>
  </r>
  <r>
    <n v="2763"/>
    <s v="My Christmas Star"/>
    <s v="How Santa finds childrens homes without getting lost by following certain stars."/>
    <n v="39400"/>
    <n v="90"/>
    <x v="2"/>
    <s v="US"/>
    <s v="USD"/>
    <x v="3139"/>
    <n v="1365515684"/>
    <b v="0"/>
    <n v="3"/>
    <b v="0"/>
    <s v="publishing/children's books"/>
    <n v="0"/>
    <n v="30"/>
    <x v="1"/>
    <s v="children's books"/>
    <x v="3161"/>
    <x v="313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3140"/>
    <n v="1404947422"/>
    <b v="0"/>
    <n v="3"/>
    <b v="0"/>
    <s v="music/jazz"/>
    <n v="0"/>
    <n v="30"/>
    <x v="7"/>
    <s v="jazz"/>
    <x v="3162"/>
    <x v="314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3141"/>
    <n v="1484684247"/>
    <b v="0"/>
    <n v="4"/>
    <b v="0"/>
    <s v="technology/wearables"/>
    <n v="1"/>
    <n v="22.5"/>
    <x v="0"/>
    <s v="wearables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x v="3142"/>
    <n v="1403201147"/>
    <b v="0"/>
    <n v="5"/>
    <b v="0"/>
    <s v="food/food trucks"/>
    <n v="1"/>
    <n v="18"/>
    <x v="4"/>
    <s v="food trucks"/>
    <x v="3164"/>
    <x v="314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143"/>
    <n v="1450628773"/>
    <b v="0"/>
    <n v="3"/>
    <b v="0"/>
    <s v="theater/plays"/>
    <n v="2"/>
    <n v="30"/>
    <x v="6"/>
    <s v="plays"/>
    <x v="3165"/>
    <x v="314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3144"/>
    <n v="1326422966"/>
    <b v="0"/>
    <n v="5"/>
    <b v="0"/>
    <s v="music/jazz"/>
    <n v="5"/>
    <n v="18"/>
    <x v="7"/>
    <s v="jazz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3145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146"/>
    <n v="1463929351"/>
    <b v="0"/>
    <n v="6"/>
    <b v="0"/>
    <s v="theater/plays"/>
    <n v="29"/>
    <n v="14.33"/>
    <x v="6"/>
    <s v="plays"/>
    <x v="3168"/>
    <x v="3146"/>
  </r>
  <r>
    <n v="2130"/>
    <s v="Wondrous Adventures: A Kid's Game"/>
    <s v="You are the hero tasked to save your home from the villainous Sanword."/>
    <n v="42000"/>
    <n v="85"/>
    <x v="2"/>
    <s v="US"/>
    <s v="USD"/>
    <x v="3147"/>
    <n v="1405130663"/>
    <b v="0"/>
    <n v="4"/>
    <b v="0"/>
    <s v="games/video games"/>
    <n v="0"/>
    <n v="21.25"/>
    <x v="3"/>
    <s v="video games"/>
    <x v="3169"/>
    <x v="3147"/>
  </r>
  <r>
    <n v="1907"/>
    <s v="Litter-Buddy"/>
    <s v="Litter-Buddy is great economical alternative to leading pet waste disposal systems with cartridge bag elements."/>
    <n v="30000"/>
    <n v="85"/>
    <x v="2"/>
    <s v="US"/>
    <s v="USD"/>
    <x v="3148"/>
    <n v="1399557925"/>
    <b v="0"/>
    <n v="4"/>
    <b v="0"/>
    <s v="technology/gadgets"/>
    <n v="0"/>
    <n v="21.25"/>
    <x v="0"/>
    <s v="gadgets"/>
    <x v="3170"/>
    <x v="314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3149"/>
    <n v="1334855105"/>
    <b v="0"/>
    <n v="16"/>
    <b v="0"/>
    <s v="games/video games"/>
    <n v="1"/>
    <n v="5.31"/>
    <x v="3"/>
    <s v="video games"/>
    <x v="3171"/>
    <x v="314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50"/>
    <n v="1389635351"/>
    <b v="0"/>
    <n v="2"/>
    <b v="0"/>
    <s v="publishing/art books"/>
    <n v="1"/>
    <n v="42.5"/>
    <x v="1"/>
    <s v="art books"/>
    <x v="3172"/>
    <x v="315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3151"/>
    <n v="1489181369"/>
    <b v="0"/>
    <n v="4"/>
    <b v="0"/>
    <s v="food/small batch"/>
    <n v="3"/>
    <n v="21.25"/>
    <x v="4"/>
    <s v="small batch"/>
    <x v="3173"/>
    <x v="3151"/>
  </r>
  <r>
    <n v="1709"/>
    <s v="Psalms"/>
    <s v="A project to set psalms to music. The psalms are taken from the English Standard Version (ESV) of the Bible."/>
    <n v="1750"/>
    <n v="85"/>
    <x v="2"/>
    <s v="US"/>
    <s v="USD"/>
    <x v="3152"/>
    <n v="1405949514"/>
    <b v="0"/>
    <n v="4"/>
    <b v="0"/>
    <s v="music/faith"/>
    <n v="5"/>
    <n v="21.25"/>
    <x v="7"/>
    <s v="fait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153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x v="3154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3155"/>
    <n v="1398363095"/>
    <b v="0"/>
    <n v="4"/>
    <b v="0"/>
    <s v="film &amp; video/animation"/>
    <n v="3"/>
    <n v="20.5"/>
    <x v="5"/>
    <s v="animation"/>
    <x v="3177"/>
    <x v="315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156"/>
    <n v="1416285141"/>
    <b v="0"/>
    <n v="4"/>
    <b v="0"/>
    <s v="technology/web"/>
    <n v="0"/>
    <n v="20.5"/>
    <x v="0"/>
    <s v="web"/>
    <x v="3178"/>
    <x v="315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3157"/>
    <n v="1414343571"/>
    <b v="0"/>
    <n v="5"/>
    <b v="0"/>
    <s v="film &amp; video/animation"/>
    <n v="1"/>
    <n v="16.399999999999999"/>
    <x v="5"/>
    <s v="animation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158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59"/>
    <n v="1390381722"/>
    <b v="0"/>
    <n v="5"/>
    <b v="0"/>
    <s v="games/video games"/>
    <n v="3"/>
    <n v="16.2"/>
    <x v="3"/>
    <s v="video games"/>
    <x v="3181"/>
    <x v="31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60"/>
    <n v="1432146483"/>
    <b v="0"/>
    <n v="4"/>
    <b v="0"/>
    <s v="publishing/art books"/>
    <n v="1"/>
    <n v="20"/>
    <x v="1"/>
    <s v="art books"/>
    <x v="3182"/>
    <x v="316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3161"/>
    <n v="1474281507"/>
    <b v="0"/>
    <n v="4"/>
    <b v="0"/>
    <s v="technology/web"/>
    <n v="1"/>
    <n v="20"/>
    <x v="0"/>
    <s v="web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162"/>
    <n v="1488241931"/>
    <b v="0"/>
    <n v="7"/>
    <b v="0"/>
    <s v="food/small batch"/>
    <n v="8"/>
    <n v="11.43"/>
    <x v="4"/>
    <s v="small batch"/>
    <x v="3184"/>
    <x v="316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163"/>
    <n v="1462585315"/>
    <b v="0"/>
    <n v="2"/>
    <b v="0"/>
    <s v="theater/plays"/>
    <n v="11"/>
    <n v="40"/>
    <x v="6"/>
    <s v="plays"/>
    <x v="3185"/>
    <x v="316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3164"/>
    <n v="1441894248"/>
    <b v="0"/>
    <n v="3"/>
    <b v="0"/>
    <s v="theater/plays"/>
    <n v="32"/>
    <n v="26.67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165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3166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3167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x v="3168"/>
    <n v="1412203542"/>
    <b v="1"/>
    <n v="4"/>
    <b v="0"/>
    <s v="photography/photobooks"/>
    <n v="1"/>
    <n v="19"/>
    <x v="2"/>
    <s v="photobooks"/>
    <x v="3190"/>
    <x v="3168"/>
  </r>
  <r>
    <n v="1447"/>
    <s v="Indian Language Dictionary"/>
    <s v="I'm creating a dictionary of multiple Indian languages."/>
    <n v="500000"/>
    <n v="75"/>
    <x v="2"/>
    <s v="US"/>
    <s v="USD"/>
    <x v="3169"/>
    <n v="1465407134"/>
    <b v="0"/>
    <n v="3"/>
    <b v="0"/>
    <s v="publishing/translations"/>
    <n v="0"/>
    <n v="25"/>
    <x v="1"/>
    <s v="translations"/>
    <x v="3191"/>
    <x v="3169"/>
  </r>
  <r>
    <n v="1149"/>
    <s v="The Floridian Food Truck"/>
    <s v="Bringing culturally diverse Floridian cuisine to the people!"/>
    <n v="50000"/>
    <n v="75"/>
    <x v="2"/>
    <s v="US"/>
    <s v="USD"/>
    <x v="3170"/>
    <n v="1463504566"/>
    <b v="0"/>
    <n v="2"/>
    <b v="0"/>
    <s v="food/food trucks"/>
    <n v="0"/>
    <n v="37.5"/>
    <x v="4"/>
    <s v="food trucks"/>
    <x v="3192"/>
    <x v="317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71"/>
    <n v="1426463772"/>
    <b v="0"/>
    <n v="2"/>
    <b v="0"/>
    <s v="food/restaurants"/>
    <n v="0"/>
    <n v="37.5"/>
    <x v="4"/>
    <s v="restaurants"/>
    <x v="3193"/>
    <x v="317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172"/>
    <n v="1430237094"/>
    <b v="0"/>
    <n v="2"/>
    <b v="0"/>
    <s v="theater/spaces"/>
    <n v="0"/>
    <n v="37.5"/>
    <x v="6"/>
    <s v="spaces"/>
    <x v="3194"/>
    <x v="3172"/>
  </r>
  <r>
    <n v="1718"/>
    <s v="The Prodigal Son"/>
    <s v="A melody for the galaxy."/>
    <n v="35000"/>
    <n v="75"/>
    <x v="2"/>
    <s v="US"/>
    <s v="USD"/>
    <x v="3173"/>
    <n v="1459435149"/>
    <b v="0"/>
    <n v="2"/>
    <b v="0"/>
    <s v="music/faith"/>
    <n v="0"/>
    <n v="37.5"/>
    <x v="7"/>
    <s v="faith"/>
    <x v="3195"/>
    <x v="317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174"/>
    <n v="1415050395"/>
    <b v="0"/>
    <n v="1"/>
    <b v="0"/>
    <s v="technology/wearables"/>
    <n v="0"/>
    <n v="75"/>
    <x v="0"/>
    <s v="wearables"/>
    <x v="3196"/>
    <x v="31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175"/>
    <n v="1471005339"/>
    <b v="0"/>
    <n v="3"/>
    <b v="0"/>
    <s v="food/food trucks"/>
    <n v="1"/>
    <n v="25"/>
    <x v="4"/>
    <s v="food trucks"/>
    <x v="3197"/>
    <x v="3175"/>
  </r>
  <r>
    <n v="1596"/>
    <s v="The Town We Live In"/>
    <s v="London is beautiful. I want to create a book of stunning images from in and around our great city"/>
    <n v="3250"/>
    <n v="75"/>
    <x v="2"/>
    <s v="GB"/>
    <s v="GBP"/>
    <x v="3176"/>
    <n v="1414577969"/>
    <b v="0"/>
    <n v="3"/>
    <b v="0"/>
    <s v="photography/places"/>
    <n v="2"/>
    <n v="25"/>
    <x v="2"/>
    <s v="places"/>
    <x v="3198"/>
    <x v="317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3177"/>
    <n v="1436502603"/>
    <b v="0"/>
    <n v="2"/>
    <b v="0"/>
    <s v="technology/web"/>
    <n v="3"/>
    <n v="37.5"/>
    <x v="0"/>
    <s v="web"/>
    <x v="3199"/>
    <x v="317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178"/>
    <n v="1406825360"/>
    <b v="0"/>
    <n v="3"/>
    <b v="0"/>
    <s v="theater/plays"/>
    <n v="4"/>
    <n v="25"/>
    <x v="6"/>
    <s v="plays"/>
    <x v="3200"/>
    <x v="317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3179"/>
    <n v="1414538031"/>
    <b v="0"/>
    <n v="4"/>
    <b v="0"/>
    <s v="theater/plays"/>
    <n v="5"/>
    <n v="18.75"/>
    <x v="6"/>
    <s v="plays"/>
    <x v="3201"/>
    <x v="317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3180"/>
    <n v="1455640559"/>
    <b v="0"/>
    <n v="3"/>
    <b v="1"/>
    <s v="theater/plays"/>
    <n v="150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x v="3181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x v="3182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183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184"/>
    <n v="1444856156"/>
    <b v="0"/>
    <n v="6"/>
    <b v="0"/>
    <s v="publishing/translations"/>
    <n v="7"/>
    <n v="12"/>
    <x v="1"/>
    <s v="translations"/>
    <x v="3206"/>
    <x v="318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185"/>
    <n v="1422328795"/>
    <b v="0"/>
    <n v="3"/>
    <b v="0"/>
    <s v="theater/spaces"/>
    <n v="0"/>
    <n v="23.67"/>
    <x v="6"/>
    <s v="spaces"/>
    <x v="3207"/>
    <x v="3185"/>
  </r>
  <r>
    <n v="2695"/>
    <s v="Fat daddy mac food truck"/>
    <s v="I am creating food magic on the go! Amazing food isn't just for sitdown restaraunts anymore!"/>
    <n v="15000"/>
    <n v="71"/>
    <x v="2"/>
    <s v="US"/>
    <s v="USD"/>
    <x v="3186"/>
    <n v="1423801318"/>
    <b v="0"/>
    <n v="3"/>
    <b v="0"/>
    <s v="food/food trucks"/>
    <n v="0"/>
    <n v="23.67"/>
    <x v="4"/>
    <s v="food trucks"/>
    <x v="3208"/>
    <x v="318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3187"/>
    <n v="1430321659"/>
    <b v="0"/>
    <n v="3"/>
    <b v="0"/>
    <s v="theater/plays"/>
    <n v="0"/>
    <n v="23.33"/>
    <x v="6"/>
    <s v="plays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3188"/>
    <n v="1412215962"/>
    <b v="0"/>
    <n v="2"/>
    <b v="0"/>
    <s v="technology/web"/>
    <n v="0"/>
    <n v="35"/>
    <x v="0"/>
    <s v="web"/>
    <x v="3210"/>
    <x v="318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3189"/>
    <n v="1347322622"/>
    <b v="0"/>
    <n v="2"/>
    <b v="0"/>
    <s v="games/video games"/>
    <n v="1"/>
    <n v="35"/>
    <x v="3"/>
    <s v="video games"/>
    <x v="3211"/>
    <x v="318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3190"/>
    <n v="1408481972"/>
    <b v="0"/>
    <n v="4"/>
    <b v="0"/>
    <s v="food/food trucks"/>
    <n v="1"/>
    <n v="17.5"/>
    <x v="4"/>
    <s v="food trucks"/>
    <x v="3212"/>
    <x v="319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3191"/>
    <n v="1322763110"/>
    <b v="0"/>
    <n v="2"/>
    <b v="0"/>
    <s v="music/indie rock"/>
    <n v="3"/>
    <n v="35"/>
    <x v="7"/>
    <s v="indie rock"/>
    <x v="3213"/>
    <x v="319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3192"/>
    <n v="1480981880"/>
    <b v="0"/>
    <n v="6"/>
    <b v="0"/>
    <s v="film &amp; video/science fiction"/>
    <n v="14"/>
    <n v="11.67"/>
    <x v="5"/>
    <s v="science fiction"/>
    <x v="3214"/>
    <x v="319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193"/>
    <n v="1408395400"/>
    <b v="0"/>
    <n v="7"/>
    <b v="0"/>
    <s v="theater/plays"/>
    <n v="14"/>
    <n v="10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194"/>
    <n v="1421339077"/>
    <b v="0"/>
    <n v="4"/>
    <b v="0"/>
    <s v="theater/plays"/>
    <n v="35"/>
    <n v="17.5"/>
    <x v="6"/>
    <s v="plays"/>
    <x v="3216"/>
    <x v="319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195"/>
    <n v="1462285182"/>
    <b v="0"/>
    <n v="3"/>
    <b v="1"/>
    <s v="theater/plays"/>
    <n v="140"/>
    <n v="23.33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x v="3196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197"/>
    <n v="1454342893"/>
    <b v="0"/>
    <n v="3"/>
    <b v="0"/>
    <s v="theater/plays"/>
    <n v="4"/>
    <n v="23"/>
    <x v="6"/>
    <s v="plays"/>
    <x v="3219"/>
    <x v="319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3198"/>
    <n v="1421545247"/>
    <b v="0"/>
    <n v="2"/>
    <b v="0"/>
    <s v="technology/web"/>
    <n v="0"/>
    <n v="34"/>
    <x v="0"/>
    <s v="web"/>
    <x v="3220"/>
    <x v="319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199"/>
    <n v="1433776622"/>
    <b v="0"/>
    <n v="8"/>
    <b v="0"/>
    <s v="technology/web"/>
    <n v="3"/>
    <n v="8.5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200"/>
    <n v="1381194003"/>
    <b v="0"/>
    <n v="1"/>
    <b v="0"/>
    <s v="publishing/art books"/>
    <n v="1"/>
    <n v="67"/>
    <x v="1"/>
    <s v="art books"/>
    <x v="3222"/>
    <x v="3200"/>
  </r>
  <r>
    <n v="2519"/>
    <s v="Kelli's Kitchen"/>
    <s v="Better than your mom's, better than Cracker Barrel, only at Kelli's Kitchen (all from scratch)."/>
    <n v="150000"/>
    <n v="65"/>
    <x v="2"/>
    <s v="US"/>
    <s v="USD"/>
    <x v="3201"/>
    <n v="1403149404"/>
    <b v="0"/>
    <n v="4"/>
    <b v="0"/>
    <s v="food/restaurants"/>
    <n v="0"/>
    <n v="16.25"/>
    <x v="4"/>
    <s v="restaurants"/>
    <x v="3223"/>
    <x v="320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3202"/>
    <n v="1295898527"/>
    <b v="0"/>
    <n v="2"/>
    <b v="0"/>
    <s v="music/jazz"/>
    <n v="1"/>
    <n v="32.5"/>
    <x v="7"/>
    <s v="jazz"/>
    <x v="3224"/>
    <x v="320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3203"/>
    <n v="1290490524"/>
    <b v="0"/>
    <n v="2"/>
    <b v="0"/>
    <s v="music/jazz"/>
    <n v="1"/>
    <n v="32.5"/>
    <x v="7"/>
    <s v="jazz"/>
    <x v="3225"/>
    <x v="3203"/>
  </r>
  <r>
    <n v="997"/>
    <s v="iPhanny"/>
    <s v="The iPhanny keeps your iPhone 6 safe from bending in those dangerous pants pockets."/>
    <n v="5000"/>
    <n v="65"/>
    <x v="2"/>
    <s v="US"/>
    <s v="USD"/>
    <x v="3204"/>
    <n v="1414549697"/>
    <b v="0"/>
    <n v="8"/>
    <b v="0"/>
    <s v="technology/wearables"/>
    <n v="1"/>
    <n v="8.1300000000000008"/>
    <x v="0"/>
    <s v="wearables"/>
    <x v="3226"/>
    <x v="320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3205"/>
    <n v="1403902060"/>
    <b v="0"/>
    <n v="5"/>
    <b v="0"/>
    <s v="technology/wearables"/>
    <n v="2"/>
    <n v="13"/>
    <x v="0"/>
    <s v="wearables"/>
    <x v="3227"/>
    <x v="320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206"/>
    <n v="1405307696"/>
    <b v="0"/>
    <n v="4"/>
    <b v="0"/>
    <s v="theater/plays"/>
    <n v="9"/>
    <n v="16.25"/>
    <x v="6"/>
    <s v="plays"/>
    <x v="3228"/>
    <x v="320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207"/>
    <n v="1457023829"/>
    <b v="0"/>
    <n v="3"/>
    <b v="1"/>
    <s v="theater/plays"/>
    <n v="6500"/>
    <n v="21.67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208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209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3210"/>
    <n v="1375403523"/>
    <b v="0"/>
    <n v="5"/>
    <b v="0"/>
    <s v="music/jazz"/>
    <n v="0"/>
    <n v="12.4"/>
    <x v="7"/>
    <s v="jazz"/>
    <x v="3232"/>
    <x v="32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3211"/>
    <n v="1434978130"/>
    <b v="0"/>
    <n v="2"/>
    <b v="0"/>
    <s v="technology/web"/>
    <n v="0"/>
    <n v="30.5"/>
    <x v="0"/>
    <s v="web"/>
    <x v="3233"/>
    <x v="3211"/>
  </r>
  <r>
    <n v="709"/>
    <s v="lumiglove"/>
    <s v="A &quot;handheld&quot; light, which eases the way you illuminate objects and/or paths."/>
    <n v="15000"/>
    <n v="61"/>
    <x v="2"/>
    <s v="US"/>
    <s v="USD"/>
    <x v="3212"/>
    <n v="1415149159"/>
    <b v="0"/>
    <n v="2"/>
    <b v="0"/>
    <s v="technology/wearables"/>
    <n v="0"/>
    <n v="30.5"/>
    <x v="0"/>
    <s v="wearables"/>
    <x v="3234"/>
    <x v="32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3213"/>
    <n v="1380559201"/>
    <b v="0"/>
    <n v="3"/>
    <b v="0"/>
    <s v="film &amp; video/animation"/>
    <n v="1"/>
    <n v="20.329999999999998"/>
    <x v="5"/>
    <s v="animation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14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3215"/>
    <n v="1430851151"/>
    <b v="0"/>
    <n v="2"/>
    <b v="0"/>
    <s v="film &amp; video/drama"/>
    <n v="0"/>
    <n v="30"/>
    <x v="5"/>
    <s v="drama"/>
    <x v="3237"/>
    <x v="32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216"/>
    <n v="1445203454"/>
    <b v="0"/>
    <n v="3"/>
    <b v="0"/>
    <s v="theater/plays"/>
    <n v="1"/>
    <n v="20"/>
    <x v="6"/>
    <s v="plays"/>
    <x v="3238"/>
    <x v="32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217"/>
    <n v="1435088093"/>
    <b v="0"/>
    <n v="4"/>
    <b v="0"/>
    <s v="theater/plays"/>
    <n v="2"/>
    <n v="15"/>
    <x v="6"/>
    <s v="plays"/>
    <x v="3239"/>
    <x v="32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3218"/>
    <n v="1427184843"/>
    <b v="0"/>
    <n v="3"/>
    <b v="0"/>
    <s v="technology/web"/>
    <n v="3"/>
    <n v="20"/>
    <x v="0"/>
    <s v="web"/>
    <x v="3240"/>
    <x v="32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19"/>
    <n v="1435014507"/>
    <b v="0"/>
    <n v="4"/>
    <b v="0"/>
    <s v="theater/plays"/>
    <n v="6"/>
    <n v="15"/>
    <x v="6"/>
    <s v="plays"/>
    <x v="3241"/>
    <x v="3219"/>
  </r>
  <r>
    <n v="1548"/>
    <s v="Change the World through Color"/>
    <s v="Beauty is in the eye of the beholder and I want to inspire conservation through color."/>
    <n v="700"/>
    <n v="60"/>
    <x v="2"/>
    <s v="US"/>
    <s v="USD"/>
    <x v="3220"/>
    <n v="1444425020"/>
    <b v="0"/>
    <n v="1"/>
    <b v="0"/>
    <s v="photography/nature"/>
    <n v="9"/>
    <n v="60"/>
    <x v="2"/>
    <s v="nature"/>
    <x v="3242"/>
    <x v="32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221"/>
    <n v="1413519073"/>
    <b v="0"/>
    <n v="2"/>
    <b v="0"/>
    <s v="technology/gadgets"/>
    <n v="9"/>
    <n v="30"/>
    <x v="0"/>
    <s v="gadget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22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223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224"/>
    <n v="1405899378"/>
    <b v="0"/>
    <n v="3"/>
    <b v="0"/>
    <s v="publishing/fiction"/>
    <n v="2"/>
    <n v="19"/>
    <x v="1"/>
    <s v="fiction"/>
    <x v="3246"/>
    <x v="32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225"/>
    <n v="1406986278"/>
    <b v="0"/>
    <n v="3"/>
    <b v="0"/>
    <s v="theater/spaces"/>
    <n v="0"/>
    <n v="18.670000000000002"/>
    <x v="6"/>
    <s v="spaces"/>
    <x v="3247"/>
    <x v="3225"/>
  </r>
  <r>
    <n v="586"/>
    <s v="Employ College 2K"/>
    <s v="Employ College is a movement for companies to hire college graduates from their respected institutions."/>
    <n v="10000"/>
    <n v="56"/>
    <x v="2"/>
    <s v="US"/>
    <s v="USD"/>
    <x v="3226"/>
    <n v="1421440207"/>
    <b v="0"/>
    <n v="4"/>
    <b v="0"/>
    <s v="technology/web"/>
    <n v="1"/>
    <n v="14"/>
    <x v="0"/>
    <s v="web"/>
    <x v="3248"/>
    <x v="322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3227"/>
    <n v="1342043088"/>
    <b v="0"/>
    <n v="3"/>
    <b v="0"/>
    <s v="games/video games"/>
    <n v="1"/>
    <n v="18.670000000000002"/>
    <x v="3"/>
    <s v="video gam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3228"/>
    <n v="1442850513"/>
    <b v="0"/>
    <n v="2"/>
    <b v="0"/>
    <s v="technology/web"/>
    <n v="0"/>
    <n v="27.5"/>
    <x v="0"/>
    <s v="web"/>
    <x v="3250"/>
    <x v="322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229"/>
    <n v="1441134142"/>
    <b v="0"/>
    <n v="3"/>
    <b v="0"/>
    <s v="technology/web"/>
    <n v="0"/>
    <n v="18.329999999999998"/>
    <x v="0"/>
    <s v="web"/>
    <x v="3251"/>
    <x v="322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3230"/>
    <n v="1401044229"/>
    <b v="0"/>
    <n v="3"/>
    <b v="0"/>
    <s v="theater/plays"/>
    <n v="0"/>
    <n v="18.329999999999998"/>
    <x v="6"/>
    <s v="plays"/>
    <x v="3252"/>
    <x v="32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231"/>
    <n v="1337977248"/>
    <b v="0"/>
    <n v="2"/>
    <b v="0"/>
    <s v="publishing/art books"/>
    <n v="1"/>
    <n v="27.5"/>
    <x v="1"/>
    <s v="art books"/>
    <x v="3253"/>
    <x v="323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32"/>
    <n v="1428012136"/>
    <b v="0"/>
    <n v="2"/>
    <b v="0"/>
    <s v="technology/web"/>
    <n v="1"/>
    <n v="27.5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3233"/>
    <n v="1402867750"/>
    <b v="0"/>
    <n v="2"/>
    <b v="0"/>
    <s v="food/food trucks"/>
    <n v="1"/>
    <n v="27.5"/>
    <x v="4"/>
    <s v="food trucks"/>
    <x v="3255"/>
    <x v="32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3234"/>
    <n v="1439696174"/>
    <b v="0"/>
    <n v="2"/>
    <b v="0"/>
    <s v="publishing/translations"/>
    <n v="1"/>
    <n v="27.5"/>
    <x v="1"/>
    <s v="translation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35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3236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3237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3238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239"/>
    <n v="1445609021"/>
    <b v="0"/>
    <n v="1"/>
    <b v="0"/>
    <s v="publishing/children's books"/>
    <n v="2"/>
    <n v="53"/>
    <x v="1"/>
    <s v="children's books"/>
    <x v="3261"/>
    <x v="32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3240"/>
    <n v="1441209715"/>
    <b v="0"/>
    <n v="2"/>
    <b v="0"/>
    <s v="technology/web"/>
    <n v="0"/>
    <n v="26"/>
    <x v="0"/>
    <s v="web"/>
    <x v="3262"/>
    <x v="32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3241"/>
    <n v="1447122086"/>
    <b v="0"/>
    <n v="14"/>
    <b v="0"/>
    <s v="film &amp; video/animation"/>
    <n v="0"/>
    <n v="3.71"/>
    <x v="5"/>
    <s v="animation"/>
    <x v="3263"/>
    <x v="3241"/>
  </r>
  <r>
    <n v="2402"/>
    <s v="Cupcake Truck Unite"/>
    <s v="Small town, delicious treats, and a mobile truck"/>
    <n v="12000"/>
    <n v="52"/>
    <x v="2"/>
    <s v="US"/>
    <s v="USD"/>
    <x v="3242"/>
    <n v="1428941931"/>
    <b v="0"/>
    <n v="1"/>
    <b v="0"/>
    <s v="food/food trucks"/>
    <n v="0"/>
    <n v="52"/>
    <x v="4"/>
    <s v="food trucks"/>
    <x v="3264"/>
    <x v="324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243"/>
    <n v="1424442326"/>
    <b v="0"/>
    <n v="6"/>
    <b v="0"/>
    <s v="technology/space exploration"/>
    <n v="0"/>
    <n v="8.5"/>
    <x v="0"/>
    <s v="space exploration"/>
    <x v="3265"/>
    <x v="324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3244"/>
    <n v="1389038297"/>
    <b v="0"/>
    <n v="4"/>
    <b v="0"/>
    <s v="games/video games"/>
    <n v="0"/>
    <n v="12.75"/>
    <x v="3"/>
    <s v="video games"/>
    <x v="3266"/>
    <x v="3244"/>
  </r>
  <r>
    <n v="1875"/>
    <s v="Claws &amp; Fins"/>
    <s v="Sea opposition of Crab's family and angry fishes. Who is going to win, and who is going to loose ?!"/>
    <n v="10000"/>
    <n v="51"/>
    <x v="2"/>
    <s v="US"/>
    <s v="USD"/>
    <x v="3245"/>
    <n v="1465335308"/>
    <b v="0"/>
    <n v="3"/>
    <b v="0"/>
    <s v="games/mobile games"/>
    <n v="1"/>
    <n v="17"/>
    <x v="3"/>
    <s v="mobile games"/>
    <x v="3267"/>
    <x v="324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46"/>
    <n v="1429170603"/>
    <b v="0"/>
    <n v="2"/>
    <b v="0"/>
    <s v="food/food trucks"/>
    <n v="1"/>
    <n v="25.5"/>
    <x v="4"/>
    <s v="food trucks"/>
    <x v="3268"/>
    <x v="324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3247"/>
    <n v="1385524889"/>
    <b v="0"/>
    <n v="2"/>
    <b v="0"/>
    <s v="film &amp; video/animation"/>
    <n v="1"/>
    <n v="25.5"/>
    <x v="5"/>
    <s v="animation"/>
    <x v="3269"/>
    <x v="324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3248"/>
    <n v="1435819537"/>
    <b v="0"/>
    <n v="2"/>
    <b v="0"/>
    <s v="music/faith"/>
    <n v="1"/>
    <n v="25.5"/>
    <x v="7"/>
    <s v="faith"/>
    <x v="3270"/>
    <x v="324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249"/>
    <n v="1467650771"/>
    <b v="0"/>
    <n v="4"/>
    <b v="0"/>
    <s v="photography/people"/>
    <n v="3"/>
    <n v="12.75"/>
    <x v="2"/>
    <s v="people"/>
    <x v="3271"/>
    <x v="324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250"/>
    <n v="1404586762"/>
    <b v="0"/>
    <n v="2"/>
    <b v="0"/>
    <s v="film &amp; video/drama"/>
    <n v="3"/>
    <n v="25.5"/>
    <x v="5"/>
    <s v="drama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3251"/>
    <n v="1404658329"/>
    <b v="0"/>
    <n v="6"/>
    <b v="0"/>
    <s v="theater/plays"/>
    <n v="9"/>
    <n v="8.5"/>
    <x v="6"/>
    <s v="plays"/>
    <x v="3273"/>
    <x v="3251"/>
  </r>
  <r>
    <n v="2373"/>
    <s v="Cykelauktion.com (Canceled)"/>
    <s v="We want to create a safe marketplace for buying and selling bicycles."/>
    <n v="850000"/>
    <n v="50"/>
    <x v="1"/>
    <s v="SE"/>
    <s v="SEK"/>
    <x v="3252"/>
    <n v="1438271624"/>
    <b v="0"/>
    <n v="1"/>
    <b v="0"/>
    <s v="technology/web"/>
    <n v="0"/>
    <n v="50"/>
    <x v="0"/>
    <s v="web"/>
    <x v="3274"/>
    <x v="32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3253"/>
    <n v="1399070239"/>
    <b v="0"/>
    <n v="1"/>
    <b v="0"/>
    <s v="film &amp; video/animation"/>
    <n v="0"/>
    <n v="50"/>
    <x v="5"/>
    <s v="animation"/>
    <x v="3275"/>
    <x v="325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3254"/>
    <n v="1447397260"/>
    <b v="0"/>
    <n v="1"/>
    <b v="0"/>
    <s v="technology/web"/>
    <n v="0"/>
    <n v="50"/>
    <x v="0"/>
    <s v="web"/>
    <x v="3276"/>
    <x v="325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255"/>
    <n v="1436456017"/>
    <b v="0"/>
    <n v="1"/>
    <b v="0"/>
    <s v="technology/web"/>
    <n v="0"/>
    <n v="50"/>
    <x v="0"/>
    <s v="web"/>
    <x v="3277"/>
    <x v="325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3256"/>
    <n v="1447864021"/>
    <b v="0"/>
    <n v="2"/>
    <b v="0"/>
    <s v="technology/gadgets"/>
    <n v="0"/>
    <n v="25"/>
    <x v="0"/>
    <s v="gadgets"/>
    <x v="3278"/>
    <x v="325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3257"/>
    <n v="1386463198"/>
    <b v="0"/>
    <n v="1"/>
    <b v="0"/>
    <s v="music/jazz"/>
    <n v="0"/>
    <n v="50"/>
    <x v="7"/>
    <s v="jazz"/>
    <x v="3279"/>
    <x v="325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3258"/>
    <n v="1392321509"/>
    <b v="0"/>
    <n v="4"/>
    <b v="0"/>
    <s v="games/video games"/>
    <n v="0"/>
    <n v="12.5"/>
    <x v="3"/>
    <s v="video games"/>
    <x v="3280"/>
    <x v="32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3259"/>
    <n v="1402009632"/>
    <b v="0"/>
    <n v="1"/>
    <b v="0"/>
    <s v="food/food trucks"/>
    <n v="0"/>
    <n v="50"/>
    <x v="4"/>
    <s v="food trucks"/>
    <x v="3281"/>
    <x v="32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3260"/>
    <n v="1409944421"/>
    <b v="0"/>
    <n v="1"/>
    <b v="0"/>
    <s v="food/food trucks"/>
    <n v="0"/>
    <n v="50"/>
    <x v="4"/>
    <s v="food trucks"/>
    <x v="3282"/>
    <x v="326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261"/>
    <n v="1434643559"/>
    <b v="0"/>
    <n v="3"/>
    <b v="0"/>
    <s v="theater/spaces"/>
    <n v="0"/>
    <n v="16.670000000000002"/>
    <x v="6"/>
    <s v="spaces"/>
    <x v="3283"/>
    <x v="3261"/>
  </r>
  <r>
    <n v="237"/>
    <s v="Making The Choice"/>
    <s v="Making The Choice is a christian short film series."/>
    <n v="15000"/>
    <n v="50"/>
    <x v="2"/>
    <s v="US"/>
    <s v="USD"/>
    <x v="3262"/>
    <n v="1452261069"/>
    <b v="0"/>
    <n v="1"/>
    <b v="0"/>
    <s v="film &amp; video/drama"/>
    <n v="0"/>
    <n v="50"/>
    <x v="5"/>
    <s v="drama"/>
    <x v="3284"/>
    <x v="326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3263"/>
    <n v="1428974199"/>
    <b v="0"/>
    <n v="1"/>
    <b v="0"/>
    <s v="photography/nature"/>
    <n v="0"/>
    <n v="50"/>
    <x v="2"/>
    <s v="nature"/>
    <x v="3285"/>
    <x v="326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3264"/>
    <n v="1444341462"/>
    <b v="0"/>
    <n v="1"/>
    <b v="0"/>
    <s v="food/food trucks"/>
    <n v="0"/>
    <n v="50"/>
    <x v="4"/>
    <s v="food trucks"/>
    <x v="3286"/>
    <x v="326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265"/>
    <n v="1464827780"/>
    <b v="0"/>
    <n v="1"/>
    <b v="0"/>
    <s v="theater/spaces"/>
    <n v="0"/>
    <n v="50"/>
    <x v="6"/>
    <s v="spaces"/>
    <x v="3287"/>
    <x v="3265"/>
  </r>
  <r>
    <n v="190"/>
    <s v="REGIONRAT, the movie"/>
    <s v="Because hope can be a 4 letter word"/>
    <n v="12000"/>
    <n v="50"/>
    <x v="2"/>
    <s v="US"/>
    <s v="USD"/>
    <x v="3266"/>
    <n v="1465227446"/>
    <b v="0"/>
    <n v="1"/>
    <b v="0"/>
    <s v="film &amp; video/drama"/>
    <n v="0"/>
    <n v="50"/>
    <x v="5"/>
    <s v="drama"/>
    <x v="3288"/>
    <x v="32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67"/>
    <n v="1470153594"/>
    <b v="0"/>
    <n v="1"/>
    <b v="0"/>
    <s v="food/food trucks"/>
    <n v="1"/>
    <n v="50"/>
    <x v="4"/>
    <s v="food trucks"/>
    <x v="3289"/>
    <x v="3267"/>
  </r>
  <r>
    <n v="1153"/>
    <s v="The Cold Spot Mobile Trailer"/>
    <s v="A mobile concession trailer for snow cones, ice cream, smoothies and more"/>
    <n v="8000"/>
    <n v="50"/>
    <x v="2"/>
    <s v="US"/>
    <s v="USD"/>
    <x v="3268"/>
    <n v="1432055305"/>
    <b v="0"/>
    <n v="1"/>
    <b v="0"/>
    <s v="food/food trucks"/>
    <n v="1"/>
    <n v="50"/>
    <x v="4"/>
    <s v="food trucks"/>
    <x v="3290"/>
    <x v="326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3269"/>
    <n v="1467002275"/>
    <b v="0"/>
    <n v="2"/>
    <b v="0"/>
    <s v="publishing/fiction"/>
    <n v="1"/>
    <n v="25"/>
    <x v="1"/>
    <s v="fiction"/>
    <x v="3291"/>
    <x v="326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270"/>
    <n v="1414505137"/>
    <b v="0"/>
    <n v="2"/>
    <b v="0"/>
    <s v="theater/plays"/>
    <n v="1"/>
    <n v="25"/>
    <x v="6"/>
    <s v="plays"/>
    <x v="3292"/>
    <x v="327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271"/>
    <n v="1426542893"/>
    <b v="0"/>
    <n v="1"/>
    <b v="0"/>
    <s v="journalism/audio"/>
    <n v="1"/>
    <n v="50"/>
    <x v="8"/>
    <s v="audio"/>
    <x v="3293"/>
    <x v="327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3272"/>
    <n v="1478881208"/>
    <b v="0"/>
    <n v="1"/>
    <b v="0"/>
    <s v="photography/people"/>
    <n v="1"/>
    <n v="50"/>
    <x v="2"/>
    <s v="people"/>
    <x v="3294"/>
    <x v="327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273"/>
    <n v="1431093354"/>
    <b v="0"/>
    <n v="1"/>
    <b v="0"/>
    <s v="theater/musical"/>
    <n v="1"/>
    <n v="50"/>
    <x v="6"/>
    <s v="musical"/>
    <x v="3295"/>
    <x v="327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3274"/>
    <n v="1468959873"/>
    <b v="0"/>
    <n v="1"/>
    <b v="0"/>
    <s v="theater/plays"/>
    <n v="1"/>
    <n v="50"/>
    <x v="6"/>
    <s v="plays"/>
    <x v="3296"/>
    <x v="327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3275"/>
    <n v="1451462429"/>
    <b v="0"/>
    <n v="2"/>
    <b v="0"/>
    <s v="music/jazz"/>
    <n v="1"/>
    <n v="25"/>
    <x v="7"/>
    <s v="jazz"/>
    <x v="3297"/>
    <x v="327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276"/>
    <n v="1409944412"/>
    <b v="0"/>
    <n v="1"/>
    <b v="0"/>
    <s v="music/faith"/>
    <n v="2"/>
    <n v="50"/>
    <x v="7"/>
    <s v="faith"/>
    <x v="3298"/>
    <x v="327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3277"/>
    <n v="1405003447"/>
    <b v="0"/>
    <n v="3"/>
    <b v="0"/>
    <s v="film &amp; video/animation"/>
    <n v="3"/>
    <n v="16.670000000000002"/>
    <x v="5"/>
    <s v="animation"/>
    <x v="3299"/>
    <x v="327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278"/>
    <n v="1252718519"/>
    <b v="0"/>
    <n v="1"/>
    <b v="0"/>
    <s v="publishing/fiction"/>
    <n v="3"/>
    <n v="50"/>
    <x v="1"/>
    <s v="fiction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279"/>
    <n v="1489439669"/>
    <b v="0"/>
    <n v="1"/>
    <b v="0"/>
    <s v="theater/plays"/>
    <n v="3"/>
    <n v="50"/>
    <x v="6"/>
    <s v="plays"/>
    <x v="3301"/>
    <x v="3279"/>
  </r>
  <r>
    <n v="444"/>
    <s v="Discovering the Other Woman"/>
    <s v="An upcoming animated web sitcom series centered around dealing with life, love, and relationships."/>
    <n v="1000"/>
    <n v="50"/>
    <x v="2"/>
    <s v="US"/>
    <s v="USD"/>
    <x v="3280"/>
    <n v="1324158361"/>
    <b v="0"/>
    <n v="1"/>
    <b v="0"/>
    <s v="film &amp; video/animation"/>
    <n v="5"/>
    <n v="50"/>
    <x v="5"/>
    <s v="animation"/>
    <x v="3302"/>
    <x v="328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3281"/>
    <n v="1467935094"/>
    <b v="0"/>
    <n v="1"/>
    <b v="0"/>
    <s v="games/mobile games"/>
    <n v="5"/>
    <n v="50"/>
    <x v="3"/>
    <s v="mobile games"/>
    <x v="3303"/>
    <x v="328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282"/>
    <n v="1422424818"/>
    <b v="0"/>
    <n v="1"/>
    <b v="0"/>
    <s v="theater/plays"/>
    <n v="5"/>
    <n v="50"/>
    <x v="6"/>
    <s v="plays"/>
    <x v="3304"/>
    <x v="32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283"/>
    <n v="1263982307"/>
    <b v="0"/>
    <n v="5"/>
    <b v="0"/>
    <s v="games/video games"/>
    <n v="10"/>
    <n v="10"/>
    <x v="3"/>
    <s v="video game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284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x v="3285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3286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287"/>
    <n v="1445985299"/>
    <b v="0"/>
    <n v="5"/>
    <b v="0"/>
    <s v="theater/plays"/>
    <n v="5"/>
    <n v="9.4"/>
    <x v="6"/>
    <s v="plays"/>
    <x v="3309"/>
    <x v="328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3288"/>
    <n v="1448894770"/>
    <b v="0"/>
    <n v="2"/>
    <b v="0"/>
    <s v="food/food trucks"/>
    <n v="0"/>
    <n v="22.5"/>
    <x v="4"/>
    <s v="food trucks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3289"/>
    <n v="1330733022"/>
    <b v="0"/>
    <n v="2"/>
    <b v="0"/>
    <s v="film &amp; video/animation"/>
    <n v="0"/>
    <n v="22.5"/>
    <x v="5"/>
    <s v="animation"/>
    <x v="3311"/>
    <x v="328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3290"/>
    <n v="1457686464"/>
    <b v="0"/>
    <n v="4"/>
    <b v="0"/>
    <s v="games/video games"/>
    <n v="0"/>
    <n v="11.25"/>
    <x v="3"/>
    <s v="video games"/>
    <x v="3312"/>
    <x v="329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3291"/>
    <n v="1476900190"/>
    <b v="0"/>
    <n v="3"/>
    <b v="0"/>
    <s v="games/video games"/>
    <n v="0"/>
    <n v="15"/>
    <x v="3"/>
    <s v="video games"/>
    <x v="3313"/>
    <x v="329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292"/>
    <n v="1402506278"/>
    <b v="0"/>
    <n v="2"/>
    <b v="0"/>
    <s v="theater/plays"/>
    <n v="1"/>
    <n v="22.5"/>
    <x v="6"/>
    <s v="plays"/>
    <x v="3314"/>
    <x v="329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3293"/>
    <n v="1473893721"/>
    <b v="0"/>
    <n v="2"/>
    <b v="0"/>
    <s v="theater/plays"/>
    <n v="1"/>
    <n v="22.5"/>
    <x v="6"/>
    <s v="plays"/>
    <x v="3315"/>
    <x v="329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3294"/>
    <n v="1335855631"/>
    <b v="0"/>
    <n v="4"/>
    <b v="0"/>
    <s v="publishing/children's books"/>
    <n v="1"/>
    <n v="11.25"/>
    <x v="1"/>
    <s v="children's books"/>
    <x v="3316"/>
    <x v="3294"/>
  </r>
  <r>
    <n v="873"/>
    <s v="The Dreamer-An Original Jazz CD"/>
    <s v="Fall in love with &quot;The Dreamer&quot;, new original music from trumpeter Freddie Dunn!"/>
    <n v="3500"/>
    <n v="45"/>
    <x v="2"/>
    <s v="US"/>
    <s v="USD"/>
    <x v="3295"/>
    <n v="1349150440"/>
    <b v="0"/>
    <n v="5"/>
    <b v="0"/>
    <s v="music/jazz"/>
    <n v="1"/>
    <n v="9"/>
    <x v="7"/>
    <s v="jazz"/>
    <x v="3317"/>
    <x v="329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296"/>
    <n v="1449260256"/>
    <b v="0"/>
    <n v="4"/>
    <b v="0"/>
    <s v="theater/plays"/>
    <n v="2"/>
    <n v="11.25"/>
    <x v="6"/>
    <s v="plays"/>
    <x v="3318"/>
    <x v="329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297"/>
    <n v="1487333939"/>
    <b v="0"/>
    <n v="3"/>
    <b v="0"/>
    <s v="theater/plays"/>
    <n v="2"/>
    <n v="15"/>
    <x v="6"/>
    <s v="plays"/>
    <x v="3319"/>
    <x v="32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298"/>
    <n v="1353177197"/>
    <b v="0"/>
    <n v="2"/>
    <b v="0"/>
    <s v="music/jazz"/>
    <n v="2"/>
    <n v="22.5"/>
    <x v="7"/>
    <s v="jazz"/>
    <x v="3320"/>
    <x v="329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299"/>
    <n v="1379425085"/>
    <b v="0"/>
    <n v="5"/>
    <b v="0"/>
    <s v="film &amp; video/animation"/>
    <n v="2"/>
    <n v="9"/>
    <x v="5"/>
    <s v="animation"/>
    <x v="3321"/>
    <x v="329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300"/>
    <n v="1446562494"/>
    <b v="0"/>
    <n v="3"/>
    <b v="0"/>
    <s v="theater/plays"/>
    <n v="3"/>
    <n v="15"/>
    <x v="6"/>
    <s v="plays"/>
    <x v="3322"/>
    <x v="3300"/>
  </r>
  <r>
    <n v="1075"/>
    <s v="Towers Of The Apocalypse"/>
    <s v="Fully 3D, post Apocalyptic themed tower defense video game. New take on the genre."/>
    <n v="1000"/>
    <n v="45"/>
    <x v="2"/>
    <s v="US"/>
    <s v="USD"/>
    <x v="3301"/>
    <n v="1333748516"/>
    <b v="0"/>
    <n v="3"/>
    <b v="0"/>
    <s v="games/video games"/>
    <n v="5"/>
    <n v="15"/>
    <x v="3"/>
    <s v="video games"/>
    <x v="3323"/>
    <x v="330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302"/>
    <n v="1456996017"/>
    <b v="0"/>
    <n v="3"/>
    <b v="0"/>
    <s v="publishing/translations"/>
    <n v="5"/>
    <n v="15"/>
    <x v="1"/>
    <s v="translations"/>
    <x v="3324"/>
    <x v="330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303"/>
    <n v="1307421721"/>
    <b v="0"/>
    <n v="5"/>
    <b v="0"/>
    <s v="games/video games"/>
    <n v="8"/>
    <n v="9"/>
    <x v="3"/>
    <s v="video game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304"/>
    <n v="1453936937"/>
    <b v="0"/>
    <n v="4"/>
    <b v="0"/>
    <s v="games/video games"/>
    <n v="14"/>
    <n v="10.56"/>
    <x v="3"/>
    <s v="video games"/>
    <x v="3326"/>
    <x v="33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3305"/>
    <n v="1407535994"/>
    <b v="0"/>
    <n v="4"/>
    <b v="0"/>
    <s v="technology/gadgets"/>
    <n v="0"/>
    <n v="10.5"/>
    <x v="0"/>
    <s v="gadgets"/>
    <x v="3327"/>
    <x v="330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306"/>
    <n v="1482609088"/>
    <b v="0"/>
    <n v="4"/>
    <b v="0"/>
    <s v="food/food trucks"/>
    <n v="4"/>
    <n v="10.5"/>
    <x v="4"/>
    <s v="food truck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x v="3307"/>
    <n v="1466188338"/>
    <b v="0"/>
    <n v="6"/>
    <b v="0"/>
    <s v="games/video games"/>
    <n v="0"/>
    <n v="6.83"/>
    <x v="3"/>
    <s v="video games"/>
    <x v="3329"/>
    <x v="330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3308"/>
    <n v="1409608801"/>
    <b v="0"/>
    <n v="4"/>
    <b v="0"/>
    <s v="theater/plays"/>
    <n v="2"/>
    <n v="10.25"/>
    <x v="6"/>
    <s v="plays"/>
    <x v="3330"/>
    <x v="330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309"/>
    <n v="1440497876"/>
    <b v="0"/>
    <n v="4"/>
    <b v="0"/>
    <s v="theater/spaces"/>
    <n v="4"/>
    <n v="10.25"/>
    <x v="6"/>
    <s v="spaces"/>
    <x v="3331"/>
    <x v="3309"/>
  </r>
  <r>
    <n v="1811"/>
    <s v="The Year of Sunsets"/>
    <s v="A collection of 365 color photographs of sunsets in 2014, beautifully presented in a hardcover book."/>
    <n v="54000"/>
    <n v="40"/>
    <x v="2"/>
    <s v="US"/>
    <s v="USD"/>
    <x v="3310"/>
    <n v="1408962270"/>
    <b v="0"/>
    <n v="26"/>
    <b v="0"/>
    <s v="photography/photobooks"/>
    <n v="0"/>
    <n v="1.54"/>
    <x v="2"/>
    <s v="photobooks"/>
    <x v="3332"/>
    <x v="33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1"/>
    <n v="1453963536"/>
    <b v="0"/>
    <n v="2"/>
    <b v="0"/>
    <s v="film &amp; video/science fiction"/>
    <n v="0"/>
    <n v="20"/>
    <x v="5"/>
    <s v="science fiction"/>
    <x v="3333"/>
    <x v="331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312"/>
    <n v="1407781013"/>
    <b v="0"/>
    <n v="3"/>
    <b v="0"/>
    <s v="theater/spaces"/>
    <n v="0"/>
    <n v="13.33"/>
    <x v="6"/>
    <s v="spaces"/>
    <x v="3334"/>
    <x v="331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3313"/>
    <n v="1415858403"/>
    <b v="1"/>
    <n v="4"/>
    <b v="0"/>
    <s v="photography/photobooks"/>
    <n v="1"/>
    <n v="10"/>
    <x v="2"/>
    <s v="photobooks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314"/>
    <n v="1377030070"/>
    <b v="0"/>
    <n v="1"/>
    <b v="0"/>
    <s v="music/world music"/>
    <n v="1"/>
    <n v="40"/>
    <x v="7"/>
    <s v="world music"/>
    <x v="3336"/>
    <x v="331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3315"/>
    <n v="1405307966"/>
    <b v="0"/>
    <n v="3"/>
    <b v="0"/>
    <s v="food/food trucks"/>
    <n v="1"/>
    <n v="13.33"/>
    <x v="4"/>
    <s v="food trucks"/>
    <x v="3337"/>
    <x v="33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3316"/>
    <n v="1380913757"/>
    <b v="0"/>
    <n v="2"/>
    <b v="0"/>
    <s v="music/jazz"/>
    <n v="1"/>
    <n v="20"/>
    <x v="7"/>
    <s v="jazz"/>
    <x v="3338"/>
    <x v="33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3317"/>
    <n v="1414531440"/>
    <b v="1"/>
    <n v="2"/>
    <b v="0"/>
    <s v="photography/photobooks"/>
    <n v="1"/>
    <n v="20"/>
    <x v="2"/>
    <s v="photobooks"/>
    <x v="3339"/>
    <x v="33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318"/>
    <n v="1408648985"/>
    <b v="0"/>
    <n v="2"/>
    <b v="0"/>
    <s v="theater/plays"/>
    <n v="1"/>
    <n v="20"/>
    <x v="6"/>
    <s v="plays"/>
    <x v="3340"/>
    <x v="33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3319"/>
    <n v="1369246738"/>
    <b v="0"/>
    <n v="2"/>
    <b v="0"/>
    <s v="music/jazz"/>
    <n v="1"/>
    <n v="20"/>
    <x v="7"/>
    <s v="jazz"/>
    <x v="3341"/>
    <x v="3319"/>
  </r>
  <r>
    <n v="2864"/>
    <s v="'Haunting Julia' by Alan Ayckbourn"/>
    <s v="Accessible, original theatre for all!"/>
    <n v="2500"/>
    <n v="40"/>
    <x v="2"/>
    <s v="GB"/>
    <s v="GBP"/>
    <x v="3320"/>
    <n v="1434552207"/>
    <b v="0"/>
    <n v="3"/>
    <b v="0"/>
    <s v="theater/plays"/>
    <n v="2"/>
    <n v="13.33"/>
    <x v="6"/>
    <s v="plays"/>
    <x v="3342"/>
    <x v="332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3321"/>
    <n v="1429621695"/>
    <b v="0"/>
    <n v="3"/>
    <b v="0"/>
    <s v="film &amp; video/science fiction"/>
    <n v="3"/>
    <n v="13.33"/>
    <x v="5"/>
    <s v="science fiction"/>
    <x v="3343"/>
    <x v="332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322"/>
    <n v="1485629050"/>
    <b v="0"/>
    <n v="3"/>
    <b v="0"/>
    <s v="theater/musical"/>
    <n v="3"/>
    <n v="13.33"/>
    <x v="6"/>
    <s v="musical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323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3324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x v="3325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326"/>
    <n v="1426407426"/>
    <b v="0"/>
    <n v="2"/>
    <b v="0"/>
    <s v="theater/plays"/>
    <n v="1"/>
    <n v="18.5"/>
    <x v="6"/>
    <s v="plays"/>
    <x v="3348"/>
    <x v="332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3327"/>
    <n v="1422641240"/>
    <b v="0"/>
    <n v="3"/>
    <b v="0"/>
    <s v="food/food trucks"/>
    <n v="0"/>
    <n v="12"/>
    <x v="4"/>
    <s v="food trucks"/>
    <x v="3349"/>
    <x v="332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3328"/>
    <n v="1433861210"/>
    <b v="0"/>
    <n v="2"/>
    <b v="0"/>
    <s v="games/mobile games"/>
    <n v="0"/>
    <n v="18"/>
    <x v="3"/>
    <s v="mobile games"/>
    <x v="3350"/>
    <x v="332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3329"/>
    <n v="1354584693"/>
    <b v="0"/>
    <n v="4"/>
    <b v="0"/>
    <s v="publishing/children's books"/>
    <n v="1"/>
    <n v="9"/>
    <x v="1"/>
    <s v="children's books"/>
    <x v="3351"/>
    <x v="33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330"/>
    <n v="1436941019"/>
    <b v="0"/>
    <n v="3"/>
    <b v="0"/>
    <s v="technology/space exploration"/>
    <n v="1"/>
    <n v="12"/>
    <x v="0"/>
    <s v="space exploration"/>
    <x v="3352"/>
    <x v="3330"/>
  </r>
  <r>
    <n v="2691"/>
    <s v="Cook"/>
    <s v="A Great New local Food Truck serving up ethnic fusion inspired eats in Ottawa."/>
    <n v="65000"/>
    <n v="35"/>
    <x v="2"/>
    <s v="CA"/>
    <s v="CAD"/>
    <x v="3331"/>
    <n v="1427390557"/>
    <b v="0"/>
    <n v="2"/>
    <b v="0"/>
    <s v="food/food trucks"/>
    <n v="0"/>
    <n v="17.5"/>
    <x v="4"/>
    <s v="food trucks"/>
    <x v="3353"/>
    <x v="333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3332"/>
    <n v="1408983864"/>
    <b v="0"/>
    <n v="2"/>
    <b v="0"/>
    <s v="food/food trucks"/>
    <n v="0"/>
    <n v="17.5"/>
    <x v="4"/>
    <s v="food trucks"/>
    <x v="3354"/>
    <x v="3332"/>
  </r>
  <r>
    <n v="3792"/>
    <s v="BorikÃ©n: The Show"/>
    <s v="A cultural and historic journey through Puerto Rico's music and dance!"/>
    <n v="12500"/>
    <n v="35"/>
    <x v="2"/>
    <s v="US"/>
    <s v="USD"/>
    <x v="3333"/>
    <n v="1434365022"/>
    <b v="0"/>
    <n v="2"/>
    <b v="0"/>
    <s v="theater/musical"/>
    <n v="0"/>
    <n v="17.5"/>
    <x v="6"/>
    <s v="musical"/>
    <x v="3355"/>
    <x v="3333"/>
  </r>
  <r>
    <n v="2741"/>
    <s v="Mrs. Brown and Her Lost Puppy."/>
    <s v="Help me publish my 1st children's book as an aspiring author!"/>
    <n v="8000"/>
    <n v="35"/>
    <x v="2"/>
    <s v="US"/>
    <s v="USD"/>
    <x v="3334"/>
    <n v="1412005602"/>
    <b v="0"/>
    <n v="4"/>
    <b v="0"/>
    <s v="publishing/children's books"/>
    <n v="0"/>
    <n v="8.75"/>
    <x v="1"/>
    <s v="children's books"/>
    <x v="3356"/>
    <x v="33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3335"/>
    <n v="1415499128"/>
    <b v="0"/>
    <n v="3"/>
    <b v="0"/>
    <s v="food/food trucks"/>
    <n v="0"/>
    <n v="11.67"/>
    <x v="4"/>
    <s v="food trucks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3336"/>
    <n v="1412115762"/>
    <b v="0"/>
    <n v="4"/>
    <b v="0"/>
    <s v="music/faith"/>
    <n v="1"/>
    <n v="8.75"/>
    <x v="7"/>
    <s v="faith"/>
    <x v="3358"/>
    <x v="333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3337"/>
    <n v="1484756245"/>
    <b v="0"/>
    <n v="4"/>
    <b v="0"/>
    <s v="technology/web"/>
    <n v="1"/>
    <n v="8.75"/>
    <x v="0"/>
    <s v="web"/>
    <x v="3359"/>
    <x v="333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3338"/>
    <n v="1408366191"/>
    <b v="0"/>
    <n v="3"/>
    <b v="0"/>
    <s v="music/faith"/>
    <n v="1"/>
    <n v="11.67"/>
    <x v="7"/>
    <s v="faith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x v="3339"/>
    <n v="1439800904"/>
    <b v="0"/>
    <n v="1"/>
    <b v="0"/>
    <s v="theater/plays"/>
    <n v="2"/>
    <n v="35"/>
    <x v="6"/>
    <s v="plays"/>
    <x v="3361"/>
    <x v="33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340"/>
    <n v="1426538129"/>
    <b v="0"/>
    <n v="2"/>
    <b v="0"/>
    <s v="theater/musical"/>
    <n v="2"/>
    <n v="17.5"/>
    <x v="6"/>
    <s v="musical"/>
    <x v="3362"/>
    <x v="334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3341"/>
    <n v="1435656759"/>
    <b v="0"/>
    <n v="3"/>
    <b v="0"/>
    <s v="photography/nature"/>
    <n v="5"/>
    <n v="11.67"/>
    <x v="2"/>
    <s v="nature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3342"/>
    <n v="1481756855"/>
    <b v="0"/>
    <n v="1"/>
    <b v="0"/>
    <s v="theater/plays"/>
    <n v="1"/>
    <n v="34.950000000000003"/>
    <x v="6"/>
    <s v="plays"/>
    <x v="3364"/>
    <x v="334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3343"/>
    <n v="1417470718"/>
    <b v="0"/>
    <n v="4"/>
    <b v="0"/>
    <s v="games/video games"/>
    <n v="0"/>
    <n v="8.5"/>
    <x v="3"/>
    <s v="video games"/>
    <x v="3365"/>
    <x v="334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3344"/>
    <n v="1449151888"/>
    <b v="0"/>
    <n v="1"/>
    <b v="0"/>
    <s v="music/faith"/>
    <n v="1"/>
    <n v="34"/>
    <x v="7"/>
    <s v="faith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x v="3345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3346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x v="3347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3348"/>
    <n v="1437754137"/>
    <b v="0"/>
    <n v="3"/>
    <b v="0"/>
    <s v="theater/plays"/>
    <n v="3"/>
    <n v="10.67"/>
    <x v="6"/>
    <s v="plays"/>
    <x v="3370"/>
    <x v="334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3349"/>
    <n v="1423769402"/>
    <b v="0"/>
    <n v="2"/>
    <b v="0"/>
    <s v="technology/web"/>
    <n v="0"/>
    <n v="15.5"/>
    <x v="0"/>
    <s v="web"/>
    <x v="3371"/>
    <x v="334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3350"/>
    <n v="1402343765"/>
    <b v="0"/>
    <n v="3"/>
    <b v="0"/>
    <s v="film &amp; video/animation"/>
    <n v="0"/>
    <n v="10.33"/>
    <x v="5"/>
    <s v="animation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x v="3351"/>
    <n v="1408845100"/>
    <b v="0"/>
    <n v="2"/>
    <b v="0"/>
    <s v="film &amp; video/science fiction"/>
    <n v="0"/>
    <n v="15"/>
    <x v="5"/>
    <s v="science fiction"/>
    <x v="3373"/>
    <x v="335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3352"/>
    <n v="1435552057"/>
    <b v="0"/>
    <n v="1"/>
    <b v="0"/>
    <s v="food/food trucks"/>
    <n v="0"/>
    <n v="30"/>
    <x v="4"/>
    <s v="food trucks"/>
    <x v="3374"/>
    <x v="33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353"/>
    <n v="1435160452"/>
    <b v="0"/>
    <n v="1"/>
    <b v="0"/>
    <s v="technology/web"/>
    <n v="0"/>
    <n v="30"/>
    <x v="0"/>
    <s v="web"/>
    <x v="3375"/>
    <x v="3353"/>
  </r>
  <r>
    <n v="2408"/>
    <s v="Sabroso On Wheels"/>
    <s v="A US Army Vet trying to get a Peruvian food truck going! Really good Peruvian food now mobile!"/>
    <n v="15000"/>
    <n v="30"/>
    <x v="2"/>
    <s v="US"/>
    <s v="USD"/>
    <x v="3354"/>
    <n v="1412652157"/>
    <b v="0"/>
    <n v="2"/>
    <b v="0"/>
    <s v="food/food trucks"/>
    <n v="0"/>
    <n v="15"/>
    <x v="4"/>
    <s v="food trucks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3355"/>
    <n v="1402612730"/>
    <b v="0"/>
    <n v="1"/>
    <b v="0"/>
    <s v="music/jazz"/>
    <n v="1"/>
    <n v="30"/>
    <x v="7"/>
    <s v="jazz"/>
    <x v="3377"/>
    <x v="335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3356"/>
    <n v="1441955269"/>
    <b v="0"/>
    <n v="2"/>
    <b v="0"/>
    <s v="food/restaurants"/>
    <n v="1"/>
    <n v="15"/>
    <x v="4"/>
    <s v="restaurants"/>
    <x v="3378"/>
    <x v="3356"/>
  </r>
  <r>
    <n v="497"/>
    <s v="Galaxy Probe Kids"/>
    <s v="live-action/animated series pilot."/>
    <n v="4480"/>
    <n v="30"/>
    <x v="2"/>
    <s v="US"/>
    <s v="USD"/>
    <x v="3357"/>
    <n v="1414889665"/>
    <b v="0"/>
    <n v="3"/>
    <b v="0"/>
    <s v="film &amp; video/animation"/>
    <n v="1"/>
    <n v="10"/>
    <x v="5"/>
    <s v="animation"/>
    <x v="3379"/>
    <x v="335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3358"/>
    <n v="1305839646"/>
    <b v="0"/>
    <n v="2"/>
    <b v="0"/>
    <s v="publishing/fiction"/>
    <n v="1"/>
    <n v="15"/>
    <x v="1"/>
    <s v="fiction"/>
    <x v="3380"/>
    <x v="335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3359"/>
    <n v="1322632886"/>
    <b v="0"/>
    <n v="1"/>
    <b v="0"/>
    <s v="music/indie rock"/>
    <n v="1"/>
    <n v="30"/>
    <x v="7"/>
    <s v="indie rock"/>
    <x v="3381"/>
    <x v="335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3360"/>
    <n v="1350009447"/>
    <b v="0"/>
    <n v="2"/>
    <b v="0"/>
    <s v="music/jazz"/>
    <n v="1"/>
    <n v="15"/>
    <x v="7"/>
    <s v="jazz"/>
    <x v="3382"/>
    <x v="336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361"/>
    <n v="1480943180"/>
    <b v="0"/>
    <n v="1"/>
    <b v="0"/>
    <s v="theater/plays"/>
    <n v="5"/>
    <n v="30"/>
    <x v="6"/>
    <s v="plays"/>
    <x v="3383"/>
    <x v="336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362"/>
    <n v="1471370327"/>
    <b v="0"/>
    <n v="2"/>
    <b v="0"/>
    <s v="theater/musical"/>
    <n v="6"/>
    <n v="15"/>
    <x v="6"/>
    <s v="musical"/>
    <x v="3384"/>
    <x v="336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3363"/>
    <n v="1441479361"/>
    <b v="0"/>
    <n v="4"/>
    <b v="1"/>
    <s v="photography/photobooks"/>
    <n v="120"/>
    <n v="7.5"/>
    <x v="2"/>
    <s v="photobooks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x v="3364"/>
    <n v="1455315916"/>
    <b v="0"/>
    <n v="5"/>
    <b v="0"/>
    <s v="games/video games"/>
    <n v="0"/>
    <n v="5.8"/>
    <x v="3"/>
    <s v="video games"/>
    <x v="3386"/>
    <x v="336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3365"/>
    <n v="1450718661"/>
    <b v="0"/>
    <n v="1"/>
    <b v="0"/>
    <s v="theater/plays"/>
    <n v="0"/>
    <n v="29"/>
    <x v="6"/>
    <s v="plays"/>
    <x v="3387"/>
    <x v="336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366"/>
    <n v="1455725596"/>
    <b v="0"/>
    <n v="4"/>
    <b v="0"/>
    <s v="theater/plays"/>
    <n v="1"/>
    <n v="7.25"/>
    <x v="6"/>
    <s v="plays"/>
    <x v="3388"/>
    <x v="336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3367"/>
    <n v="1373337166"/>
    <b v="0"/>
    <n v="4"/>
    <b v="1"/>
    <s v="music/classical music"/>
    <n v="116"/>
    <n v="7.25"/>
    <x v="7"/>
    <s v="classical music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368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369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x v="3370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3371"/>
    <n v="1401312808"/>
    <b v="0"/>
    <n v="2"/>
    <b v="0"/>
    <s v="food/food trucks"/>
    <n v="0"/>
    <n v="13.01"/>
    <x v="4"/>
    <s v="food trucks"/>
    <x v="3393"/>
    <x v="337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372"/>
    <n v="1417718601"/>
    <b v="0"/>
    <n v="4"/>
    <b v="0"/>
    <s v="theater/spaces"/>
    <n v="0"/>
    <n v="6.5"/>
    <x v="6"/>
    <s v="spaces"/>
    <x v="3394"/>
    <x v="33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3373"/>
    <n v="1465427733"/>
    <b v="0"/>
    <n v="2"/>
    <b v="0"/>
    <s v="games/mobile games"/>
    <n v="0"/>
    <n v="13"/>
    <x v="3"/>
    <s v="mobile games"/>
    <x v="3395"/>
    <x v="337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374"/>
    <n v="1406578178"/>
    <b v="0"/>
    <n v="2"/>
    <b v="0"/>
    <s v="theater/plays"/>
    <n v="0"/>
    <n v="13"/>
    <x v="6"/>
    <s v="plays"/>
    <x v="3396"/>
    <x v="337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3375"/>
    <n v="1422992879"/>
    <b v="0"/>
    <n v="2"/>
    <b v="0"/>
    <s v="film &amp; video/animation"/>
    <n v="0"/>
    <n v="13"/>
    <x v="5"/>
    <s v="animation"/>
    <x v="3397"/>
    <x v="3375"/>
  </r>
  <r>
    <n v="3108"/>
    <s v="Funding a home for our Children's Theater"/>
    <s v="We need a permanent home for the theater!"/>
    <n v="50000"/>
    <n v="26"/>
    <x v="2"/>
    <s v="US"/>
    <s v="USD"/>
    <x v="3376"/>
    <n v="1425053994"/>
    <b v="0"/>
    <n v="2"/>
    <b v="0"/>
    <s v="theater/spaces"/>
    <n v="0"/>
    <n v="13"/>
    <x v="6"/>
    <s v="spaces"/>
    <x v="3398"/>
    <x v="3376"/>
  </r>
  <r>
    <n v="594"/>
    <s v="Unleashed Fitness"/>
    <s v="Creating a fitness site that will change the fitness game forever!"/>
    <n v="25000"/>
    <n v="26"/>
    <x v="2"/>
    <s v="US"/>
    <s v="USD"/>
    <x v="3377"/>
    <n v="1458240206"/>
    <b v="0"/>
    <n v="2"/>
    <b v="0"/>
    <s v="technology/web"/>
    <n v="0"/>
    <n v="13"/>
    <x v="0"/>
    <s v="web"/>
    <x v="3399"/>
    <x v="33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3378"/>
    <n v="1407178164"/>
    <b v="0"/>
    <n v="2"/>
    <b v="0"/>
    <s v="technology/wearables"/>
    <n v="0"/>
    <n v="13"/>
    <x v="0"/>
    <s v="wearables"/>
    <x v="3400"/>
    <x v="33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3379"/>
    <n v="1471844704"/>
    <b v="0"/>
    <n v="2"/>
    <b v="0"/>
    <s v="publishing/translations"/>
    <n v="0"/>
    <n v="13"/>
    <x v="1"/>
    <s v="translations"/>
    <x v="3401"/>
    <x v="337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3380"/>
    <n v="1435206474"/>
    <b v="0"/>
    <n v="2"/>
    <b v="0"/>
    <s v="food/food trucks"/>
    <n v="0"/>
    <n v="13"/>
    <x v="4"/>
    <s v="food trucks"/>
    <x v="3402"/>
    <x v="338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3381"/>
    <n v="1308245574"/>
    <b v="0"/>
    <n v="2"/>
    <b v="0"/>
    <s v="games/video games"/>
    <n v="1"/>
    <n v="13"/>
    <x v="3"/>
    <s v="video games"/>
    <x v="3403"/>
    <x v="338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382"/>
    <n v="1421478823"/>
    <b v="0"/>
    <n v="2"/>
    <b v="0"/>
    <s v="theater/plays"/>
    <n v="1"/>
    <n v="13"/>
    <x v="6"/>
    <s v="plays"/>
    <x v="3404"/>
    <x v="338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3383"/>
    <n v="1452721524"/>
    <b v="0"/>
    <n v="2"/>
    <b v="0"/>
    <s v="food/food trucks"/>
    <n v="2"/>
    <n v="13"/>
    <x v="4"/>
    <s v="food trucks"/>
    <x v="3405"/>
    <x v="338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3384"/>
    <n v="1437820396"/>
    <b v="0"/>
    <n v="1"/>
    <b v="0"/>
    <s v="theater/plays"/>
    <n v="0"/>
    <n v="25"/>
    <x v="6"/>
    <s v="plays"/>
    <x v="3406"/>
    <x v="33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385"/>
    <n v="1437591956"/>
    <b v="0"/>
    <n v="1"/>
    <b v="0"/>
    <s v="theater/spaces"/>
    <n v="0"/>
    <n v="25"/>
    <x v="6"/>
    <s v="spaces"/>
    <x v="3407"/>
    <x v="338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3386"/>
    <n v="1316013727"/>
    <b v="0"/>
    <n v="1"/>
    <b v="0"/>
    <s v="film &amp; video/animation"/>
    <n v="0"/>
    <n v="25"/>
    <x v="5"/>
    <s v="animation"/>
    <x v="3408"/>
    <x v="3386"/>
  </r>
  <r>
    <n v="2354"/>
    <s v="Dissertation (Canceled)"/>
    <s v="Almost done with doctorate degree but need funding of $35,000 to complete research of project."/>
    <n v="35000"/>
    <n v="25"/>
    <x v="1"/>
    <s v="US"/>
    <s v="USD"/>
    <x v="3387"/>
    <n v="1415726460"/>
    <b v="0"/>
    <n v="1"/>
    <b v="0"/>
    <s v="technology/web"/>
    <n v="0"/>
    <n v="25"/>
    <x v="0"/>
    <s v="web"/>
    <x v="3409"/>
    <x v="338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388"/>
    <n v="1440701890"/>
    <b v="0"/>
    <n v="1"/>
    <b v="0"/>
    <s v="theater/plays"/>
    <n v="0"/>
    <n v="25"/>
    <x v="6"/>
    <s v="plays"/>
    <x v="3410"/>
    <x v="3388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3389"/>
    <n v="1414351127"/>
    <b v="0"/>
    <n v="1"/>
    <b v="0"/>
    <s v="food/food trucks"/>
    <n v="0"/>
    <n v="25"/>
    <x v="4"/>
    <s v="food trucks"/>
    <x v="3411"/>
    <x v="338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390"/>
    <n v="1425236644"/>
    <b v="0"/>
    <n v="1"/>
    <b v="0"/>
    <s v="technology/web"/>
    <n v="0"/>
    <n v="25"/>
    <x v="0"/>
    <s v="web"/>
    <x v="3412"/>
    <x v="339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3391"/>
    <n v="1406140369"/>
    <b v="0"/>
    <n v="1"/>
    <b v="0"/>
    <s v="games/video games"/>
    <n v="0"/>
    <n v="25"/>
    <x v="3"/>
    <s v="video games"/>
    <x v="3413"/>
    <x v="339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3392"/>
    <n v="1461027388"/>
    <b v="0"/>
    <n v="1"/>
    <b v="0"/>
    <s v="theater/plays"/>
    <n v="0"/>
    <n v="25"/>
    <x v="6"/>
    <s v="plays"/>
    <x v="3414"/>
    <x v="3392"/>
  </r>
  <r>
    <n v="460"/>
    <s v="Darwin's Kiss"/>
    <s v="An animated web series about biological evolution gone haywire."/>
    <n v="8500"/>
    <n v="25"/>
    <x v="2"/>
    <s v="US"/>
    <s v="USD"/>
    <x v="3393"/>
    <n v="1398862875"/>
    <b v="0"/>
    <n v="2"/>
    <b v="0"/>
    <s v="film &amp; video/animation"/>
    <n v="0"/>
    <n v="12.5"/>
    <x v="5"/>
    <s v="animation"/>
    <x v="3415"/>
    <x v="339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3394"/>
    <n v="1343993448"/>
    <b v="0"/>
    <n v="1"/>
    <b v="0"/>
    <s v="music/jazz"/>
    <n v="0"/>
    <n v="25"/>
    <x v="7"/>
    <s v="jazz"/>
    <x v="3416"/>
    <x v="3394"/>
  </r>
  <r>
    <n v="1988"/>
    <s v="Phillip Michael Photography"/>
    <s v="Expressing art in an image!"/>
    <n v="6000"/>
    <n v="25"/>
    <x v="2"/>
    <s v="US"/>
    <s v="USD"/>
    <x v="3395"/>
    <n v="1437502742"/>
    <b v="0"/>
    <n v="1"/>
    <b v="0"/>
    <s v="photography/people"/>
    <n v="0"/>
    <n v="25"/>
    <x v="2"/>
    <s v="people"/>
    <x v="3417"/>
    <x v="339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3396"/>
    <n v="1428955468"/>
    <b v="0"/>
    <n v="1"/>
    <b v="0"/>
    <s v="games/video games"/>
    <n v="1"/>
    <n v="25"/>
    <x v="3"/>
    <s v="video games"/>
    <x v="3418"/>
    <x v="3396"/>
  </r>
  <r>
    <n v="2893"/>
    <s v="REDISCOVERING KIA THE PLAY"/>
    <s v="Fundraising for REDISCOVERING KIA THE PLAY"/>
    <n v="5000"/>
    <n v="25"/>
    <x v="2"/>
    <s v="US"/>
    <s v="USD"/>
    <x v="3397"/>
    <n v="1415644395"/>
    <b v="0"/>
    <n v="2"/>
    <b v="0"/>
    <s v="theater/plays"/>
    <n v="1"/>
    <n v="12.5"/>
    <x v="6"/>
    <s v="plays"/>
    <x v="3419"/>
    <x v="3397"/>
  </r>
  <r>
    <n v="541"/>
    <s v="Deviations"/>
    <s v="A website dedicated to local Kink Communities; to find others with matching interests and bring them together."/>
    <n v="4500"/>
    <n v="25"/>
    <x v="2"/>
    <s v="US"/>
    <s v="USD"/>
    <x v="3398"/>
    <n v="1443488834"/>
    <b v="0"/>
    <n v="1"/>
    <b v="0"/>
    <s v="technology/web"/>
    <n v="1"/>
    <n v="25"/>
    <x v="0"/>
    <s v="web"/>
    <x v="3420"/>
    <x v="339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399"/>
    <n v="1457628680"/>
    <b v="0"/>
    <n v="1"/>
    <b v="0"/>
    <s v="theater/plays"/>
    <n v="1"/>
    <n v="25"/>
    <x v="6"/>
    <s v="plays"/>
    <x v="3421"/>
    <x v="339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3400"/>
    <n v="1424678460"/>
    <b v="0"/>
    <n v="1"/>
    <b v="0"/>
    <s v="food/food trucks"/>
    <n v="1"/>
    <n v="25"/>
    <x v="4"/>
    <s v="food trucks"/>
    <x v="3422"/>
    <x v="34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3401"/>
    <n v="1326934395"/>
    <b v="0"/>
    <n v="1"/>
    <b v="0"/>
    <s v="publishing/children's books"/>
    <n v="1"/>
    <n v="25"/>
    <x v="1"/>
    <s v="children's books"/>
    <x v="3423"/>
    <x v="340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3402"/>
    <n v="1398911882"/>
    <b v="0"/>
    <n v="3"/>
    <b v="0"/>
    <s v="food/food trucks"/>
    <n v="1"/>
    <n v="8.33"/>
    <x v="4"/>
    <s v="food trucks"/>
    <x v="3424"/>
    <x v="34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403"/>
    <n v="1447098599"/>
    <b v="0"/>
    <n v="1"/>
    <b v="0"/>
    <s v="theater/plays"/>
    <n v="1"/>
    <n v="25"/>
    <x v="6"/>
    <s v="plays"/>
    <x v="3425"/>
    <x v="340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404"/>
    <n v="1331982127"/>
    <b v="0"/>
    <n v="1"/>
    <b v="0"/>
    <s v="music/world music"/>
    <n v="1"/>
    <n v="25"/>
    <x v="7"/>
    <s v="world music"/>
    <x v="3426"/>
    <x v="3404"/>
  </r>
  <r>
    <n v="3747"/>
    <s v="Counting Stars"/>
    <s v="The world premiere of an astonishing new play by acclaimed writer Atiha Sen Gupta."/>
    <n v="2500"/>
    <n v="25"/>
    <x v="2"/>
    <s v="GB"/>
    <s v="GBP"/>
    <x v="3405"/>
    <n v="1433833896"/>
    <b v="0"/>
    <n v="1"/>
    <b v="0"/>
    <s v="theater/plays"/>
    <n v="1"/>
    <n v="25"/>
    <x v="6"/>
    <s v="plays"/>
    <x v="3427"/>
    <x v="340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406"/>
    <n v="1404973504"/>
    <b v="0"/>
    <n v="2"/>
    <b v="0"/>
    <s v="theater/plays"/>
    <n v="1"/>
    <n v="12.5"/>
    <x v="6"/>
    <s v="plays"/>
    <x v="3428"/>
    <x v="340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407"/>
    <n v="1407695077"/>
    <b v="0"/>
    <n v="2"/>
    <b v="0"/>
    <s v="theater/musical"/>
    <n v="1"/>
    <n v="12.5"/>
    <x v="6"/>
    <s v="musical"/>
    <x v="3429"/>
    <x v="340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408"/>
    <n v="1404151396"/>
    <b v="0"/>
    <n v="4"/>
    <b v="0"/>
    <s v="photography/photobooks"/>
    <n v="2"/>
    <n v="6.25"/>
    <x v="2"/>
    <s v="photobooks"/>
    <x v="3430"/>
    <x v="340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409"/>
    <n v="1445370317"/>
    <b v="0"/>
    <n v="2"/>
    <b v="0"/>
    <s v="theater/spaces"/>
    <n v="3"/>
    <n v="12.5"/>
    <x v="6"/>
    <s v="spaces"/>
    <x v="3431"/>
    <x v="340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410"/>
    <n v="1424819871"/>
    <b v="0"/>
    <n v="1"/>
    <b v="0"/>
    <s v="theater/plays"/>
    <n v="3"/>
    <n v="25"/>
    <x v="6"/>
    <s v="plays"/>
    <x v="3432"/>
    <x v="3410"/>
  </r>
  <r>
    <n v="2131"/>
    <s v="Scout's Honor"/>
    <s v="From frightened girl to empowered woman, Scout's Honor is a tale about facing your fears and overcoming odds."/>
    <n v="500"/>
    <n v="25"/>
    <x v="2"/>
    <s v="US"/>
    <s v="USD"/>
    <x v="3411"/>
    <n v="1434085091"/>
    <b v="0"/>
    <n v="3"/>
    <b v="0"/>
    <s v="games/video games"/>
    <n v="5"/>
    <n v="8.33"/>
    <x v="3"/>
    <s v="video games"/>
    <x v="3433"/>
    <x v="3411"/>
  </r>
  <r>
    <n v="3881"/>
    <s v="My Real Mother's Name is... (Canceled)"/>
    <s v="A musical journey coming to the Blue Venue at the 2017 Orlando Fringe Festival!"/>
    <n v="500"/>
    <n v="25"/>
    <x v="1"/>
    <s v="US"/>
    <s v="USD"/>
    <x v="3412"/>
    <n v="1484958399"/>
    <b v="0"/>
    <n v="1"/>
    <b v="0"/>
    <s v="theater/musical"/>
    <n v="5"/>
    <n v="25"/>
    <x v="6"/>
    <s v="musical"/>
    <x v="3434"/>
    <x v="34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413"/>
    <n v="1457725272"/>
    <b v="0"/>
    <n v="2"/>
    <b v="0"/>
    <s v="games/video games"/>
    <n v="13"/>
    <n v="12.5"/>
    <x v="3"/>
    <s v="video games"/>
    <x v="3435"/>
    <x v="341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3414"/>
    <n v="1428075293"/>
    <b v="0"/>
    <n v="9"/>
    <b v="0"/>
    <s v="theater/spaces"/>
    <n v="0"/>
    <n v="2.67"/>
    <x v="6"/>
    <s v="spaces"/>
    <x v="3436"/>
    <x v="34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415"/>
    <n v="1377570867"/>
    <b v="0"/>
    <n v="5"/>
    <b v="0"/>
    <s v="film &amp; video/animation"/>
    <n v="2"/>
    <n v="4.8"/>
    <x v="5"/>
    <s v="animation"/>
    <x v="3437"/>
    <x v="341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416"/>
    <n v="1409187761"/>
    <b v="0"/>
    <n v="4"/>
    <b v="0"/>
    <s v="theater/plays"/>
    <n v="2"/>
    <n v="5.75"/>
    <x v="6"/>
    <s v="plays"/>
    <x v="3438"/>
    <x v="34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417"/>
    <n v="1403356792"/>
    <b v="0"/>
    <n v="4"/>
    <b v="0"/>
    <s v="theater/plays"/>
    <n v="5"/>
    <n v="5.75"/>
    <x v="6"/>
    <s v="plays"/>
    <x v="3439"/>
    <x v="34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418"/>
    <n v="1455025359"/>
    <b v="0"/>
    <n v="3"/>
    <b v="0"/>
    <s v="theater/spaces"/>
    <n v="0"/>
    <n v="7.33"/>
    <x v="6"/>
    <s v="spaces"/>
    <x v="3440"/>
    <x v="3418"/>
  </r>
  <r>
    <n v="1736"/>
    <s v="In His Presence"/>
    <s v="A unique meditative album reflecting on the life of Christ, inviting Him into your presence"/>
    <n v="3000"/>
    <n v="22"/>
    <x v="2"/>
    <s v="US"/>
    <s v="USD"/>
    <x v="3419"/>
    <n v="1444423233"/>
    <b v="0"/>
    <n v="1"/>
    <b v="0"/>
    <s v="music/faith"/>
    <n v="1"/>
    <n v="22"/>
    <x v="7"/>
    <s v="faith"/>
    <x v="3441"/>
    <x v="341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3420"/>
    <n v="1462515693"/>
    <b v="0"/>
    <n v="2"/>
    <b v="0"/>
    <s v="games/mobile games"/>
    <n v="0"/>
    <n v="10.5"/>
    <x v="3"/>
    <s v="mobile games"/>
    <x v="3442"/>
    <x v="34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3421"/>
    <n v="1419213664"/>
    <b v="0"/>
    <n v="3"/>
    <b v="0"/>
    <s v="theater/plays"/>
    <n v="0"/>
    <n v="7"/>
    <x v="6"/>
    <s v="plays"/>
    <x v="3443"/>
    <x v="34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3422"/>
    <n v="1456777402"/>
    <b v="0"/>
    <n v="2"/>
    <b v="0"/>
    <s v="music/jazz"/>
    <n v="0"/>
    <n v="10.5"/>
    <x v="7"/>
    <s v="jazz"/>
    <x v="3444"/>
    <x v="34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423"/>
    <n v="1397683410"/>
    <b v="0"/>
    <n v="2"/>
    <b v="0"/>
    <s v="theater/plays"/>
    <n v="0"/>
    <n v="10.5"/>
    <x v="6"/>
    <s v="plays"/>
    <x v="3445"/>
    <x v="3423"/>
  </r>
  <r>
    <n v="4041"/>
    <s v="In the Land of Gold"/>
    <s v="A bold, colouful, vibrant play centred around the last remaining monarchy of Africa."/>
    <n v="5000"/>
    <n v="21"/>
    <x v="2"/>
    <s v="GB"/>
    <s v="GBP"/>
    <x v="3424"/>
    <n v="1467976954"/>
    <b v="0"/>
    <n v="2"/>
    <b v="0"/>
    <s v="theater/plays"/>
    <n v="0"/>
    <n v="10.5"/>
    <x v="6"/>
    <s v="plays"/>
    <x v="3446"/>
    <x v="34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425"/>
    <n v="1372721577"/>
    <b v="0"/>
    <n v="3"/>
    <b v="0"/>
    <s v="publishing/fiction"/>
    <n v="1"/>
    <n v="7"/>
    <x v="1"/>
    <s v="fiction"/>
    <x v="3447"/>
    <x v="34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3426"/>
    <n v="1452654504"/>
    <b v="0"/>
    <n v="2"/>
    <b v="0"/>
    <s v="food/food trucks"/>
    <n v="1"/>
    <n v="10.5"/>
    <x v="4"/>
    <s v="food trucks"/>
    <x v="3448"/>
    <x v="34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3427"/>
    <n v="1354840638"/>
    <b v="0"/>
    <n v="7"/>
    <b v="0"/>
    <s v="games/video games"/>
    <n v="1"/>
    <n v="3"/>
    <x v="3"/>
    <s v="video games"/>
    <x v="3449"/>
    <x v="342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3428"/>
    <n v="1405100992"/>
    <b v="0"/>
    <n v="3"/>
    <b v="0"/>
    <s v="theater/plays"/>
    <n v="1"/>
    <n v="7"/>
    <x v="6"/>
    <s v="plays"/>
    <x v="3450"/>
    <x v="342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3429"/>
    <n v="1413527001"/>
    <b v="0"/>
    <n v="1"/>
    <b v="0"/>
    <s v="theater/plays"/>
    <n v="0"/>
    <n v="20"/>
    <x v="6"/>
    <s v="plays"/>
    <x v="3451"/>
    <x v="342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3430"/>
    <n v="1423024847"/>
    <b v="0"/>
    <n v="1"/>
    <b v="0"/>
    <s v="theater/plays"/>
    <n v="0"/>
    <n v="20"/>
    <x v="6"/>
    <s v="plays"/>
    <x v="3452"/>
    <x v="343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3431"/>
    <n v="1437142547"/>
    <b v="0"/>
    <n v="1"/>
    <b v="0"/>
    <s v="film &amp; video/drama"/>
    <n v="0"/>
    <n v="20"/>
    <x v="5"/>
    <s v="drama"/>
    <x v="3453"/>
    <x v="343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3432"/>
    <n v="1405095123"/>
    <b v="0"/>
    <n v="1"/>
    <b v="0"/>
    <s v="theater/plays"/>
    <n v="0"/>
    <n v="20"/>
    <x v="6"/>
    <s v="plays"/>
    <x v="3454"/>
    <x v="34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433"/>
    <n v="1425270876"/>
    <b v="0"/>
    <n v="2"/>
    <b v="0"/>
    <s v="theater/plays"/>
    <n v="0"/>
    <n v="10"/>
    <x v="6"/>
    <s v="plays"/>
    <x v="3455"/>
    <x v="343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3434"/>
    <n v="1466787335"/>
    <b v="0"/>
    <n v="2"/>
    <b v="0"/>
    <s v="technology/web"/>
    <n v="0"/>
    <n v="10"/>
    <x v="0"/>
    <s v="web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x v="3435"/>
    <n v="1409691542"/>
    <b v="0"/>
    <n v="1"/>
    <b v="0"/>
    <s v="music/faith"/>
    <n v="0"/>
    <n v="20"/>
    <x v="7"/>
    <s v="faith"/>
    <x v="3457"/>
    <x v="3435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3436"/>
    <n v="1404207981"/>
    <b v="0"/>
    <n v="1"/>
    <b v="0"/>
    <s v="games/mobile games"/>
    <n v="1"/>
    <n v="20"/>
    <x v="3"/>
    <s v="mobile games"/>
    <x v="3458"/>
    <x v="3436"/>
  </r>
  <r>
    <n v="569"/>
    <s v="Mioti"/>
    <s v="Mioti is an indie game marketplace that doubles as a community for developers to join networks and discuss projects."/>
    <n v="2500"/>
    <n v="20"/>
    <x v="2"/>
    <s v="CA"/>
    <s v="CAD"/>
    <x v="3437"/>
    <n v="1449087612"/>
    <b v="0"/>
    <n v="1"/>
    <b v="0"/>
    <s v="technology/web"/>
    <n v="1"/>
    <n v="20"/>
    <x v="0"/>
    <s v="web"/>
    <x v="3459"/>
    <x v="3437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3438"/>
    <n v="1331666146"/>
    <b v="0"/>
    <n v="2"/>
    <b v="0"/>
    <s v="music/indie rock"/>
    <n v="1"/>
    <n v="10"/>
    <x v="7"/>
    <s v="indie rock"/>
    <x v="3460"/>
    <x v="34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439"/>
    <n v="1434412500"/>
    <b v="0"/>
    <n v="1"/>
    <b v="0"/>
    <s v="photography/nature"/>
    <n v="4"/>
    <n v="20"/>
    <x v="2"/>
    <s v="nature"/>
    <x v="3461"/>
    <x v="3439"/>
  </r>
  <r>
    <n v="3735"/>
    <s v="Women Beware Women"/>
    <s v="Young Actor's taking on a Jacobean tragedy. Family, betrayal, love, lust, sex and death."/>
    <n v="150"/>
    <n v="20"/>
    <x v="2"/>
    <s v="GB"/>
    <s v="GBP"/>
    <x v="3440"/>
    <n v="1430239089"/>
    <b v="0"/>
    <n v="2"/>
    <b v="0"/>
    <s v="theater/plays"/>
    <n v="13"/>
    <n v="1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441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442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x v="3443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3444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3445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3446"/>
    <n v="1422001763"/>
    <b v="0"/>
    <n v="3"/>
    <b v="0"/>
    <s v="food/food trucks"/>
    <n v="0"/>
    <n v="5.67"/>
    <x v="4"/>
    <s v="food trucks"/>
    <x v="3468"/>
    <x v="344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3447"/>
    <n v="1434322815"/>
    <b v="0"/>
    <n v="1"/>
    <b v="0"/>
    <s v="theater/plays"/>
    <n v="0"/>
    <n v="16"/>
    <x v="6"/>
    <s v="plays"/>
    <x v="3469"/>
    <x v="344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448"/>
    <n v="1300328399"/>
    <b v="0"/>
    <n v="3"/>
    <b v="0"/>
    <s v="games/video games"/>
    <n v="2"/>
    <n v="5.33"/>
    <x v="3"/>
    <s v="video game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3449"/>
    <n v="1402627627"/>
    <b v="0"/>
    <n v="2"/>
    <b v="0"/>
    <s v="technology/wearables"/>
    <n v="0"/>
    <n v="7.5"/>
    <x v="0"/>
    <s v="wearables"/>
    <x v="3471"/>
    <x v="344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3450"/>
    <n v="1409089391"/>
    <b v="0"/>
    <n v="1"/>
    <b v="0"/>
    <s v="photography/places"/>
    <n v="0"/>
    <n v="15"/>
    <x v="2"/>
    <s v="places"/>
    <x v="3472"/>
    <x v="3450"/>
  </r>
  <r>
    <n v="1086"/>
    <s v="Cyber Universe Online"/>
    <s v="Humanity's future in the Galaxy"/>
    <n v="18000"/>
    <n v="15"/>
    <x v="2"/>
    <s v="US"/>
    <s v="USD"/>
    <x v="3451"/>
    <n v="1406321291"/>
    <b v="0"/>
    <n v="2"/>
    <b v="0"/>
    <s v="games/video games"/>
    <n v="0"/>
    <n v="7.5"/>
    <x v="3"/>
    <s v="video games"/>
    <x v="3473"/>
    <x v="345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3452"/>
    <n v="1441997020"/>
    <b v="0"/>
    <n v="2"/>
    <b v="0"/>
    <s v="publishing/translations"/>
    <n v="0"/>
    <n v="7.5"/>
    <x v="1"/>
    <s v="translations"/>
    <x v="3474"/>
    <x v="3452"/>
  </r>
  <r>
    <n v="1406"/>
    <s v="Man Down! Translation project"/>
    <s v="The White coat and the battle dress uniform"/>
    <n v="12000"/>
    <n v="15"/>
    <x v="2"/>
    <s v="IT"/>
    <s v="EUR"/>
    <x v="3453"/>
    <n v="1445336607"/>
    <b v="0"/>
    <n v="3"/>
    <b v="0"/>
    <s v="publishing/translations"/>
    <n v="0"/>
    <n v="5"/>
    <x v="1"/>
    <s v="translations"/>
    <x v="3475"/>
    <x v="345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454"/>
    <n v="1417053748"/>
    <b v="0"/>
    <n v="1"/>
    <b v="0"/>
    <s v="theater/plays"/>
    <n v="0"/>
    <n v="15"/>
    <x v="6"/>
    <s v="plays"/>
    <x v="3476"/>
    <x v="34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3455"/>
    <n v="1405687978"/>
    <b v="0"/>
    <n v="2"/>
    <b v="0"/>
    <s v="publishing/translations"/>
    <n v="1"/>
    <n v="7.5"/>
    <x v="1"/>
    <s v="translations"/>
    <x v="3477"/>
    <x v="345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456"/>
    <n v="1459716480"/>
    <b v="0"/>
    <n v="1"/>
    <b v="0"/>
    <s v="publishing/translations"/>
    <n v="1"/>
    <n v="15"/>
    <x v="1"/>
    <s v="translations"/>
    <x v="3478"/>
    <x v="345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457"/>
    <n v="1486613332"/>
    <b v="0"/>
    <n v="1"/>
    <b v="0"/>
    <s v="journalism/audio"/>
    <n v="1"/>
    <n v="15"/>
    <x v="8"/>
    <s v="audio"/>
    <x v="3479"/>
    <x v="345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3458"/>
    <n v="1409341863"/>
    <b v="0"/>
    <n v="1"/>
    <b v="0"/>
    <s v="technology/space exploration"/>
    <n v="1"/>
    <n v="15"/>
    <x v="0"/>
    <s v="space exploration"/>
    <x v="3480"/>
    <x v="345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459"/>
    <n v="1469543676"/>
    <b v="0"/>
    <n v="1"/>
    <b v="0"/>
    <s v="technology/web"/>
    <n v="2"/>
    <n v="15"/>
    <x v="0"/>
    <s v="web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460"/>
    <n v="1445369727"/>
    <b v="0"/>
    <n v="2"/>
    <b v="0"/>
    <s v="theater/musical"/>
    <n v="2"/>
    <n v="7.5"/>
    <x v="6"/>
    <s v="musical"/>
    <x v="3482"/>
    <x v="3460"/>
  </r>
  <r>
    <n v="1810"/>
    <s v="Film Speed"/>
    <s v="Film Speed is a series of Zines focusing on architecture shot completely on 35 and 120mm film."/>
    <n v="450"/>
    <n v="15"/>
    <x v="2"/>
    <s v="US"/>
    <s v="USD"/>
    <x v="3461"/>
    <n v="1407621026"/>
    <b v="0"/>
    <n v="2"/>
    <b v="0"/>
    <s v="photography/photobooks"/>
    <n v="3"/>
    <n v="7.5"/>
    <x v="2"/>
    <s v="photobooks"/>
    <x v="3483"/>
    <x v="346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462"/>
    <n v="1404161639"/>
    <b v="0"/>
    <n v="3"/>
    <b v="0"/>
    <s v="theater/plays"/>
    <n v="10"/>
    <n v="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3463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x v="3464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465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x v="3466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3467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x v="3468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3469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3470"/>
    <n v="1433542535"/>
    <b v="0"/>
    <n v="2"/>
    <b v="0"/>
    <s v="film &amp; video/drama"/>
    <n v="0"/>
    <n v="5.5"/>
    <x v="5"/>
    <s v="drama"/>
    <x v="3492"/>
    <x v="347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3471"/>
    <n v="1405032222"/>
    <b v="0"/>
    <n v="4"/>
    <b v="0"/>
    <s v="technology/wearables"/>
    <n v="0"/>
    <n v="2.75"/>
    <x v="0"/>
    <s v="wearables"/>
    <x v="3493"/>
    <x v="347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472"/>
    <n v="1458333811"/>
    <b v="0"/>
    <n v="2"/>
    <b v="0"/>
    <s v="theater/plays"/>
    <n v="0"/>
    <n v="5.5"/>
    <x v="6"/>
    <s v="plays"/>
    <x v="3494"/>
    <x v="347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3473"/>
    <n v="1475776127"/>
    <b v="0"/>
    <n v="2"/>
    <b v="0"/>
    <s v="film &amp; video/animation"/>
    <n v="0"/>
    <n v="5.5"/>
    <x v="5"/>
    <s v="animation"/>
    <x v="3495"/>
    <x v="347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3474"/>
    <n v="1395318848"/>
    <b v="0"/>
    <n v="3"/>
    <b v="0"/>
    <s v="games/video games"/>
    <n v="0"/>
    <n v="3.67"/>
    <x v="3"/>
    <s v="video games"/>
    <x v="3496"/>
    <x v="347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3475"/>
    <n v="1411775700"/>
    <b v="0"/>
    <n v="3"/>
    <b v="0"/>
    <s v="games/mobile games"/>
    <n v="0"/>
    <n v="3.67"/>
    <x v="3"/>
    <s v="mobile games"/>
    <x v="3497"/>
    <x v="347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3476"/>
    <n v="1425186785"/>
    <b v="0"/>
    <n v="2"/>
    <b v="0"/>
    <s v="music/faith"/>
    <n v="0"/>
    <n v="5.5"/>
    <x v="7"/>
    <s v="faith"/>
    <x v="3498"/>
    <x v="347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477"/>
    <n v="1416311351"/>
    <b v="0"/>
    <n v="2"/>
    <b v="0"/>
    <s v="theater/plays"/>
    <n v="0"/>
    <n v="5.5"/>
    <x v="6"/>
    <s v="plays"/>
    <x v="3499"/>
    <x v="3477"/>
  </r>
  <r>
    <n v="3103"/>
    <s v="Professional Venue for local artists!!"/>
    <s v="Creating a place for local artists to perform, at substantially less cost for them"/>
    <n v="4100"/>
    <n v="11"/>
    <x v="2"/>
    <s v="US"/>
    <s v="USD"/>
    <x v="3478"/>
    <n v="1428896706"/>
    <b v="0"/>
    <n v="2"/>
    <b v="0"/>
    <s v="theater/spaces"/>
    <n v="0"/>
    <n v="5.5"/>
    <x v="6"/>
    <s v="spaces"/>
    <x v="3500"/>
    <x v="3478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479"/>
    <n v="1454453021"/>
    <b v="0"/>
    <n v="2"/>
    <b v="0"/>
    <s v="theater/plays"/>
    <n v="1"/>
    <n v="5.5"/>
    <x v="6"/>
    <s v="plays"/>
    <x v="3501"/>
    <x v="347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480"/>
    <n v="1464085545"/>
    <b v="0"/>
    <n v="1"/>
    <b v="0"/>
    <s v="film &amp; video/science fiction"/>
    <n v="0"/>
    <n v="10"/>
    <x v="5"/>
    <s v="science fiction"/>
    <x v="3502"/>
    <x v="348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3481"/>
    <n v="1484094498"/>
    <b v="0"/>
    <n v="1"/>
    <b v="0"/>
    <s v="food/food trucks"/>
    <n v="0"/>
    <n v="10"/>
    <x v="4"/>
    <s v="food trucks"/>
    <x v="3503"/>
    <x v="348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482"/>
    <n v="1472865107"/>
    <b v="0"/>
    <n v="1"/>
    <b v="0"/>
    <s v="film &amp; video/science fiction"/>
    <n v="0"/>
    <n v="10"/>
    <x v="5"/>
    <s v="science fiction"/>
    <x v="3504"/>
    <x v="348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3483"/>
    <n v="1424968930"/>
    <b v="0"/>
    <n v="1"/>
    <b v="0"/>
    <s v="food/food trucks"/>
    <n v="0"/>
    <n v="10"/>
    <x v="4"/>
    <s v="food trucks"/>
    <x v="3505"/>
    <x v="348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3484"/>
    <n v="1404953334"/>
    <b v="0"/>
    <n v="1"/>
    <b v="0"/>
    <s v="technology/gadgets"/>
    <n v="0"/>
    <n v="10"/>
    <x v="0"/>
    <s v="gadgets"/>
    <x v="3506"/>
    <x v="348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3485"/>
    <n v="1449863202"/>
    <b v="0"/>
    <n v="1"/>
    <b v="0"/>
    <s v="publishing/fiction"/>
    <n v="0"/>
    <n v="10"/>
    <x v="1"/>
    <s v="fiction"/>
    <x v="3507"/>
    <x v="3485"/>
  </r>
  <r>
    <n v="3132"/>
    <s v="A Bite of a Snake Play"/>
    <s v="Smells Like Money, Drips Like Honey, Taste Like Mocha, Better Run AWAY"/>
    <n v="30000"/>
    <n v="10"/>
    <x v="3"/>
    <s v="US"/>
    <s v="USD"/>
    <x v="3486"/>
    <n v="1487579060"/>
    <b v="0"/>
    <n v="1"/>
    <b v="0"/>
    <s v="theater/plays"/>
    <n v="0"/>
    <n v="10"/>
    <x v="6"/>
    <s v="plays"/>
    <x v="3508"/>
    <x v="348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487"/>
    <n v="1404523172"/>
    <b v="0"/>
    <n v="2"/>
    <b v="0"/>
    <s v="theater/spaces"/>
    <n v="0"/>
    <n v="5"/>
    <x v="6"/>
    <s v="spaces"/>
    <x v="3509"/>
    <x v="348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488"/>
    <n v="1484009119"/>
    <b v="0"/>
    <n v="1"/>
    <b v="0"/>
    <s v="theater/spaces"/>
    <n v="0"/>
    <n v="10"/>
    <x v="6"/>
    <s v="spaces"/>
    <x v="3510"/>
    <x v="348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489"/>
    <n v="1421180060"/>
    <b v="0"/>
    <n v="1"/>
    <b v="0"/>
    <s v="technology/web"/>
    <n v="0"/>
    <n v="10"/>
    <x v="0"/>
    <s v="web"/>
    <x v="3511"/>
    <x v="348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3490"/>
    <n v="1475791912"/>
    <b v="0"/>
    <n v="1"/>
    <b v="0"/>
    <s v="games/mobile games"/>
    <n v="0"/>
    <n v="10"/>
    <x v="3"/>
    <s v="mobile games"/>
    <x v="3512"/>
    <x v="349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3491"/>
    <n v="1415488887"/>
    <b v="0"/>
    <n v="2"/>
    <b v="0"/>
    <s v="games/video games"/>
    <n v="0"/>
    <n v="5"/>
    <x v="3"/>
    <s v="video games"/>
    <x v="3513"/>
    <x v="349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492"/>
    <n v="1433014746"/>
    <b v="0"/>
    <n v="1"/>
    <b v="0"/>
    <s v="theater/musical"/>
    <n v="0"/>
    <n v="10"/>
    <x v="6"/>
    <s v="musical"/>
    <x v="3514"/>
    <x v="349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93"/>
    <n v="1438959121"/>
    <b v="0"/>
    <n v="1"/>
    <b v="0"/>
    <s v="technology/web"/>
    <n v="0"/>
    <n v="10"/>
    <x v="0"/>
    <s v="web"/>
    <x v="3515"/>
    <x v="349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3494"/>
    <n v="1389399701"/>
    <b v="0"/>
    <n v="2"/>
    <b v="0"/>
    <s v="film &amp; video/animation"/>
    <n v="0"/>
    <n v="5"/>
    <x v="5"/>
    <s v="animation"/>
    <x v="3516"/>
    <x v="349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3495"/>
    <n v="1458336690"/>
    <b v="0"/>
    <n v="1"/>
    <b v="0"/>
    <s v="film &amp; video/animation"/>
    <n v="0"/>
    <n v="10"/>
    <x v="5"/>
    <s v="animation"/>
    <x v="3517"/>
    <x v="349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496"/>
    <n v="1430124509"/>
    <b v="0"/>
    <n v="1"/>
    <b v="0"/>
    <s v="publishing/art books"/>
    <n v="0"/>
    <n v="10"/>
    <x v="1"/>
    <s v="art books"/>
    <x v="3518"/>
    <x v="3496"/>
  </r>
  <r>
    <n v="4000"/>
    <s v="The Escorts"/>
    <s v="An Enticing Trip into the World of Assisted Dying"/>
    <n v="8000"/>
    <n v="10"/>
    <x v="2"/>
    <s v="US"/>
    <s v="USD"/>
    <x v="3497"/>
    <n v="1457450958"/>
    <b v="0"/>
    <n v="1"/>
    <b v="0"/>
    <s v="theater/plays"/>
    <n v="0"/>
    <n v="10"/>
    <x v="6"/>
    <s v="plays"/>
    <x v="3519"/>
    <x v="349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3498"/>
    <n v="1378714687"/>
    <b v="0"/>
    <n v="3"/>
    <b v="0"/>
    <s v="games/video games"/>
    <n v="0"/>
    <n v="3.33"/>
    <x v="3"/>
    <s v="video games"/>
    <x v="3520"/>
    <x v="34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3499"/>
    <n v="1418745405"/>
    <b v="0"/>
    <n v="2"/>
    <b v="0"/>
    <s v="music/faith"/>
    <n v="0"/>
    <n v="5"/>
    <x v="7"/>
    <s v="faith"/>
    <x v="3521"/>
    <x v="349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3500"/>
    <n v="1432912170"/>
    <b v="0"/>
    <n v="1"/>
    <b v="0"/>
    <s v="film &amp; video/animation"/>
    <n v="0"/>
    <n v="10"/>
    <x v="5"/>
    <s v="animation"/>
    <x v="3522"/>
    <x v="35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3501"/>
    <n v="1458569302"/>
    <b v="0"/>
    <n v="1"/>
    <b v="0"/>
    <s v="technology/web"/>
    <n v="0"/>
    <n v="10"/>
    <x v="0"/>
    <s v="web"/>
    <x v="3523"/>
    <x v="35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502"/>
    <n v="1428507409"/>
    <b v="0"/>
    <n v="1"/>
    <b v="0"/>
    <s v="technology/web"/>
    <n v="0"/>
    <n v="10"/>
    <x v="0"/>
    <s v="web"/>
    <x v="3524"/>
    <x v="350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503"/>
    <n v="1442348558"/>
    <b v="0"/>
    <n v="1"/>
    <b v="0"/>
    <s v="technology/web"/>
    <n v="0"/>
    <n v="10"/>
    <x v="0"/>
    <s v="web"/>
    <x v="3525"/>
    <x v="3503"/>
  </r>
  <r>
    <n v="2440"/>
    <s v="The first green Food Truck in Phnom Penh"/>
    <s v="Starting a entire clean energy food truck and set a new standard for Cambodia"/>
    <n v="5000"/>
    <n v="10"/>
    <x v="2"/>
    <s v="BE"/>
    <s v="EUR"/>
    <x v="3504"/>
    <n v="1452807313"/>
    <b v="0"/>
    <n v="2"/>
    <b v="0"/>
    <s v="food/food trucks"/>
    <n v="0"/>
    <n v="5"/>
    <x v="4"/>
    <s v="food trucks"/>
    <x v="3526"/>
    <x v="3504"/>
  </r>
  <r>
    <n v="3868"/>
    <s v="1000 words (Canceled)"/>
    <s v="New collection of music by Scott Evan Davis!"/>
    <n v="5000"/>
    <n v="10"/>
    <x v="1"/>
    <s v="GB"/>
    <s v="GBP"/>
    <x v="3505"/>
    <n v="1408031405"/>
    <b v="0"/>
    <n v="1"/>
    <b v="0"/>
    <s v="theater/musical"/>
    <n v="0"/>
    <n v="10"/>
    <x v="6"/>
    <s v="musical"/>
    <x v="3527"/>
    <x v="35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3506"/>
    <n v="1452058282"/>
    <b v="0"/>
    <n v="1"/>
    <b v="0"/>
    <s v="film &amp; video/drama"/>
    <n v="0"/>
    <n v="10"/>
    <x v="5"/>
    <s v="drama"/>
    <x v="3528"/>
    <x v="350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507"/>
    <n v="1407847161"/>
    <b v="0"/>
    <n v="1"/>
    <b v="0"/>
    <s v="theater/plays"/>
    <n v="0"/>
    <n v="10"/>
    <x v="6"/>
    <s v="plays"/>
    <x v="3529"/>
    <x v="350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3508"/>
    <n v="1424701775"/>
    <b v="0"/>
    <n v="1"/>
    <b v="0"/>
    <s v="theater/plays"/>
    <n v="0"/>
    <n v="10"/>
    <x v="6"/>
    <s v="plays"/>
    <x v="3530"/>
    <x v="350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509"/>
    <n v="1414358778"/>
    <b v="0"/>
    <n v="1"/>
    <b v="0"/>
    <s v="film &amp; video/science fiction"/>
    <n v="0"/>
    <n v="10"/>
    <x v="5"/>
    <s v="science fiction"/>
    <x v="3531"/>
    <x v="350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3510"/>
    <n v="1434557004"/>
    <b v="0"/>
    <n v="1"/>
    <b v="0"/>
    <s v="publishing/children's books"/>
    <n v="0"/>
    <n v="10"/>
    <x v="1"/>
    <s v="children's books"/>
    <x v="3532"/>
    <x v="35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3511"/>
    <n v="1473416906"/>
    <b v="0"/>
    <n v="1"/>
    <b v="0"/>
    <s v="theater/plays"/>
    <n v="0"/>
    <n v="10"/>
    <x v="6"/>
    <s v="plays"/>
    <x v="3533"/>
    <x v="3511"/>
  </r>
  <r>
    <n v="1863"/>
    <s v="Project: 20M813"/>
    <s v="This is an Android game where you take control of the zombies and try to eat your way to world domination!"/>
    <n v="2500"/>
    <n v="10"/>
    <x v="2"/>
    <s v="US"/>
    <s v="USD"/>
    <x v="3512"/>
    <n v="1400008085"/>
    <b v="0"/>
    <n v="2"/>
    <b v="0"/>
    <s v="games/mobile games"/>
    <n v="0"/>
    <n v="5"/>
    <x v="3"/>
    <s v="mobile games"/>
    <x v="3534"/>
    <x v="351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3513"/>
    <n v="1414066434"/>
    <b v="0"/>
    <n v="1"/>
    <b v="0"/>
    <s v="photography/nature"/>
    <n v="0"/>
    <n v="10"/>
    <x v="2"/>
    <s v="nature"/>
    <x v="3535"/>
    <x v="3513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3514"/>
    <n v="1465890694"/>
    <b v="0"/>
    <n v="2"/>
    <b v="0"/>
    <s v="games/mobile games"/>
    <n v="1"/>
    <n v="5"/>
    <x v="3"/>
    <s v="mobile games"/>
    <x v="3536"/>
    <x v="3514"/>
  </r>
  <r>
    <n v="2757"/>
    <s v="C is for Crooked"/>
    <s v="A children's letter book that Lampoons Hillary Clinton"/>
    <n v="1500"/>
    <n v="10"/>
    <x v="2"/>
    <s v="US"/>
    <s v="USD"/>
    <x v="3515"/>
    <n v="1469202332"/>
    <b v="0"/>
    <n v="2"/>
    <b v="0"/>
    <s v="publishing/children's books"/>
    <n v="1"/>
    <n v="5"/>
    <x v="1"/>
    <s v="children's book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516"/>
    <n v="1406564335"/>
    <b v="0"/>
    <n v="1"/>
    <b v="0"/>
    <s v="theater/spaces"/>
    <n v="1"/>
    <n v="10"/>
    <x v="6"/>
    <s v="spaces"/>
    <x v="3538"/>
    <x v="35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517"/>
    <n v="1423847093"/>
    <b v="0"/>
    <n v="1"/>
    <b v="0"/>
    <s v="theater/plays"/>
    <n v="1"/>
    <n v="10"/>
    <x v="6"/>
    <s v="plays"/>
    <x v="3539"/>
    <x v="35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518"/>
    <n v="1489090419"/>
    <b v="0"/>
    <n v="1"/>
    <b v="0"/>
    <s v="theater/plays"/>
    <n v="1"/>
    <n v="10"/>
    <x v="6"/>
    <s v="plays"/>
    <x v="3540"/>
    <x v="351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3519"/>
    <n v="1423933916"/>
    <b v="0"/>
    <n v="2"/>
    <b v="0"/>
    <s v="technology/web"/>
    <n v="1"/>
    <n v="5"/>
    <x v="0"/>
    <s v="web"/>
    <x v="3541"/>
    <x v="35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3520"/>
    <n v="1444844697"/>
    <b v="0"/>
    <n v="1"/>
    <b v="0"/>
    <s v="theater/plays"/>
    <n v="1"/>
    <n v="10"/>
    <x v="6"/>
    <s v="plays"/>
    <x v="3542"/>
    <x v="35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3521"/>
    <n v="1438445097"/>
    <b v="0"/>
    <n v="1"/>
    <b v="0"/>
    <s v="theater/plays"/>
    <n v="1"/>
    <n v="10"/>
    <x v="6"/>
    <s v="plays"/>
    <x v="3543"/>
    <x v="3521"/>
  </r>
  <r>
    <n v="1073"/>
    <s v="Rainbow Ball to the Iphone"/>
    <s v="We want to bring our Game Rainbow Ball to the iphone and to do that we need a little help"/>
    <n v="750"/>
    <n v="10"/>
    <x v="2"/>
    <s v="US"/>
    <s v="USD"/>
    <x v="3522"/>
    <n v="1316214541"/>
    <b v="0"/>
    <n v="1"/>
    <b v="0"/>
    <s v="games/video games"/>
    <n v="1"/>
    <n v="10"/>
    <x v="3"/>
    <s v="video games"/>
    <x v="3544"/>
    <x v="352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523"/>
    <n v="1406824948"/>
    <b v="0"/>
    <n v="1"/>
    <b v="0"/>
    <s v="journalism/audio"/>
    <n v="2"/>
    <n v="10"/>
    <x v="8"/>
    <s v="audio"/>
    <x v="3545"/>
    <x v="3523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524"/>
    <n v="1437042490"/>
    <b v="0"/>
    <n v="2"/>
    <b v="0"/>
    <s v="theater/musical"/>
    <n v="2"/>
    <n v="5"/>
    <x v="6"/>
    <s v="musical"/>
    <x v="3546"/>
    <x v="352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525"/>
    <n v="1430734844"/>
    <b v="0"/>
    <n v="1"/>
    <b v="0"/>
    <s v="theater/plays"/>
    <n v="2"/>
    <n v="10"/>
    <x v="6"/>
    <s v="plays"/>
    <x v="3547"/>
    <x v="35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526"/>
    <n v="1442243484"/>
    <b v="0"/>
    <n v="1"/>
    <b v="0"/>
    <s v="theater/plays"/>
    <n v="5"/>
    <n v="10"/>
    <x v="6"/>
    <s v="plays"/>
    <x v="3548"/>
    <x v="3526"/>
  </r>
  <r>
    <n v="3745"/>
    <s v="Tyke Theatre Web Show"/>
    <s v="Tyke wants to expand her puppet theater show to weekly online web shows and is looking for backers."/>
    <n v="100"/>
    <n v="10"/>
    <x v="2"/>
    <s v="US"/>
    <s v="USD"/>
    <x v="3527"/>
    <n v="1405097102"/>
    <b v="0"/>
    <n v="1"/>
    <b v="0"/>
    <s v="theater/plays"/>
    <n v="10"/>
    <n v="10"/>
    <x v="6"/>
    <s v="plays"/>
    <x v="3549"/>
    <x v="3527"/>
  </r>
  <r>
    <n v="847"/>
    <s v="CENTROPYMUSIC"/>
    <s v="MUSIC WITH MEANING!  MUSIC THAT MATTERS!!!"/>
    <n v="10"/>
    <n v="10"/>
    <x v="0"/>
    <s v="US"/>
    <s v="USD"/>
    <x v="3528"/>
    <n v="1433963376"/>
    <b v="0"/>
    <n v="1"/>
    <b v="1"/>
    <s v="music/metal"/>
    <n v="100"/>
    <n v="10"/>
    <x v="7"/>
    <s v="metal"/>
    <x v="3550"/>
    <x v="35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3529"/>
    <n v="1429127379"/>
    <b v="0"/>
    <n v="1"/>
    <b v="1"/>
    <s v="music/electronic music"/>
    <n v="200"/>
    <n v="10"/>
    <x v="7"/>
    <s v="electronic music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3530"/>
    <n v="1443562848"/>
    <b v="0"/>
    <n v="1"/>
    <b v="0"/>
    <s v="technology/web"/>
    <n v="0"/>
    <n v="9"/>
    <x v="0"/>
    <s v="web"/>
    <x v="3552"/>
    <x v="353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3531"/>
    <n v="1405713498"/>
    <b v="0"/>
    <n v="4"/>
    <b v="0"/>
    <s v="technology/wearables"/>
    <n v="0"/>
    <n v="2"/>
    <x v="0"/>
    <s v="wearables"/>
    <x v="3553"/>
    <x v="3531"/>
  </r>
  <r>
    <n v="2423"/>
    <s v="FBTR BBQ"/>
    <s v="FBTR is a Texas-style, North Carolina based, homemade BBQ company looking to bring good meat to the masses."/>
    <n v="60000"/>
    <n v="8"/>
    <x v="2"/>
    <s v="US"/>
    <s v="USD"/>
    <x v="3532"/>
    <n v="1417452890"/>
    <b v="0"/>
    <n v="1"/>
    <b v="0"/>
    <s v="food/food trucks"/>
    <n v="0"/>
    <n v="8"/>
    <x v="4"/>
    <s v="food trucks"/>
    <x v="3554"/>
    <x v="353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533"/>
    <n v="1453931572"/>
    <b v="0"/>
    <n v="2"/>
    <b v="0"/>
    <s v="film &amp; video/science fiction"/>
    <n v="0"/>
    <n v="4"/>
    <x v="5"/>
    <s v="science fiction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534"/>
    <n v="1413337043"/>
    <b v="0"/>
    <n v="8"/>
    <b v="0"/>
    <s v="technology/web"/>
    <n v="1"/>
    <n v="1"/>
    <x v="0"/>
    <s v="web"/>
    <x v="3556"/>
    <x v="353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535"/>
    <n v="1407892222"/>
    <b v="0"/>
    <n v="4"/>
    <b v="0"/>
    <s v="technology/gadgets"/>
    <n v="2"/>
    <n v="2"/>
    <x v="0"/>
    <s v="gadgets"/>
    <x v="3557"/>
    <x v="353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536"/>
    <n v="1464045954"/>
    <b v="0"/>
    <n v="1"/>
    <b v="0"/>
    <s v="theater/plays"/>
    <n v="0"/>
    <n v="7"/>
    <x v="6"/>
    <s v="play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3537"/>
    <n v="1459825493"/>
    <b v="0"/>
    <n v="3"/>
    <b v="0"/>
    <s v="theater/plays"/>
    <n v="0"/>
    <n v="2.33"/>
    <x v="6"/>
    <s v="plays"/>
    <x v="3559"/>
    <x v="35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3538"/>
    <n v="1420766700"/>
    <b v="0"/>
    <n v="3"/>
    <b v="0"/>
    <s v="publishing/translations"/>
    <n v="0"/>
    <n v="2.33"/>
    <x v="1"/>
    <s v="translation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539"/>
    <n v="1443472804"/>
    <b v="0"/>
    <n v="2"/>
    <b v="0"/>
    <s v="film &amp; video/animation"/>
    <n v="0"/>
    <n v="3"/>
    <x v="5"/>
    <s v="animation"/>
    <x v="3561"/>
    <x v="3539"/>
  </r>
  <r>
    <n v="596"/>
    <s v="DigitaliBook free library"/>
    <s v="We present digitaibook,com site which can become a free electronic library with your help,"/>
    <n v="20000"/>
    <n v="6"/>
    <x v="2"/>
    <s v="US"/>
    <s v="USD"/>
    <x v="3540"/>
    <n v="1475530292"/>
    <b v="0"/>
    <n v="2"/>
    <b v="0"/>
    <s v="technology/web"/>
    <n v="0"/>
    <n v="3"/>
    <x v="0"/>
    <s v="web"/>
    <x v="3562"/>
    <x v="3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3541"/>
    <n v="1417453538"/>
    <b v="0"/>
    <n v="2"/>
    <b v="0"/>
    <s v="photography/nature"/>
    <n v="0"/>
    <n v="3"/>
    <x v="2"/>
    <s v="nature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2"/>
    <n v="1420668801"/>
    <b v="0"/>
    <n v="2"/>
    <b v="0"/>
    <s v="journalism/audio"/>
    <n v="0"/>
    <n v="3"/>
    <x v="8"/>
    <s v="audio"/>
    <x v="3564"/>
    <x v="354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3543"/>
    <n v="1455377729"/>
    <b v="0"/>
    <n v="2"/>
    <b v="0"/>
    <s v="games/mobile games"/>
    <n v="0"/>
    <n v="3"/>
    <x v="3"/>
    <s v="mobile games"/>
    <x v="3565"/>
    <x v="354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3544"/>
    <n v="1453805834"/>
    <b v="0"/>
    <n v="1"/>
    <b v="0"/>
    <s v="publishing/translations"/>
    <n v="0"/>
    <n v="6"/>
    <x v="1"/>
    <s v="translations"/>
    <x v="3566"/>
    <x v="35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3545"/>
    <n v="1418161339"/>
    <b v="0"/>
    <n v="2"/>
    <b v="0"/>
    <s v="theater/plays"/>
    <n v="1"/>
    <n v="3"/>
    <x v="6"/>
    <s v="plays"/>
    <x v="3567"/>
    <x v="354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3546"/>
    <n v="1465055160"/>
    <b v="0"/>
    <n v="2"/>
    <b v="0"/>
    <s v="technology/web"/>
    <n v="1"/>
    <n v="3"/>
    <x v="0"/>
    <s v="web"/>
    <x v="3568"/>
    <x v="35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547"/>
    <n v="1405633452"/>
    <b v="0"/>
    <n v="1"/>
    <b v="0"/>
    <s v="food/food trucks"/>
    <n v="0"/>
    <n v="5"/>
    <x v="4"/>
    <s v="food trucks"/>
    <x v="3569"/>
    <x v="3547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3548"/>
    <n v="1401726595"/>
    <b v="0"/>
    <n v="1"/>
    <b v="0"/>
    <s v="film &amp; video/drama"/>
    <n v="0"/>
    <n v="5"/>
    <x v="5"/>
    <s v="drama"/>
    <x v="3570"/>
    <x v="354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3549"/>
    <n v="1456145527"/>
    <b v="0"/>
    <n v="1"/>
    <b v="0"/>
    <s v="food/food trucks"/>
    <n v="0"/>
    <n v="5"/>
    <x v="4"/>
    <s v="food trucks"/>
    <x v="3571"/>
    <x v="354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550"/>
    <n v="1361884763"/>
    <b v="0"/>
    <n v="1"/>
    <b v="0"/>
    <s v="film &amp; video/animation"/>
    <n v="0"/>
    <n v="5"/>
    <x v="5"/>
    <s v="animation"/>
    <x v="3572"/>
    <x v="3550"/>
  </r>
  <r>
    <n v="2418"/>
    <s v="Mexican food truck"/>
    <s v="I want to start my food truck business."/>
    <n v="25000"/>
    <n v="5"/>
    <x v="2"/>
    <s v="US"/>
    <s v="USD"/>
    <x v="3551"/>
    <n v="1422045244"/>
    <b v="0"/>
    <n v="5"/>
    <b v="0"/>
    <s v="food/food trucks"/>
    <n v="0"/>
    <n v="1"/>
    <x v="4"/>
    <s v="food trucks"/>
    <x v="3573"/>
    <x v="355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3552"/>
    <n v="1421343743"/>
    <b v="0"/>
    <n v="1"/>
    <b v="0"/>
    <s v="food/food trucks"/>
    <n v="0"/>
    <n v="5"/>
    <x v="4"/>
    <s v="food trucks"/>
    <x v="3574"/>
    <x v="355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3553"/>
    <n v="1430281653"/>
    <b v="0"/>
    <n v="1"/>
    <b v="0"/>
    <s v="games/video games"/>
    <n v="0"/>
    <n v="5"/>
    <x v="3"/>
    <s v="video games"/>
    <x v="3575"/>
    <x v="355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3554"/>
    <n v="1488038674"/>
    <b v="0"/>
    <n v="1"/>
    <b v="0"/>
    <s v="music/faith"/>
    <n v="0"/>
    <n v="5"/>
    <x v="7"/>
    <s v="faith"/>
    <x v="3576"/>
    <x v="35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555"/>
    <n v="1424826332"/>
    <b v="0"/>
    <n v="1"/>
    <b v="0"/>
    <s v="theater/spaces"/>
    <n v="0"/>
    <n v="5"/>
    <x v="6"/>
    <s v="spaces"/>
    <x v="3577"/>
    <x v="355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3556"/>
    <n v="1417508426"/>
    <b v="0"/>
    <n v="1"/>
    <b v="0"/>
    <s v="games/mobile games"/>
    <n v="0"/>
    <n v="5"/>
    <x v="3"/>
    <s v="mobile games"/>
    <x v="3578"/>
    <x v="35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557"/>
    <n v="1402294381"/>
    <b v="0"/>
    <n v="1"/>
    <b v="0"/>
    <s v="theater/musical"/>
    <n v="0"/>
    <n v="5"/>
    <x v="6"/>
    <s v="musical"/>
    <x v="3579"/>
    <x v="3557"/>
  </r>
  <r>
    <n v="440"/>
    <s v="Consumed"/>
    <s v="A stop-motion animation made by a one girl team, with a camera, creativity, and a lot of determination."/>
    <n v="5000"/>
    <n v="5"/>
    <x v="2"/>
    <s v="US"/>
    <s v="USD"/>
    <x v="3558"/>
    <n v="1456270753"/>
    <b v="0"/>
    <n v="1"/>
    <b v="0"/>
    <s v="film &amp; video/animation"/>
    <n v="0"/>
    <n v="5"/>
    <x v="5"/>
    <s v="animation"/>
    <x v="3580"/>
    <x v="355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3559"/>
    <n v="1345062936"/>
    <b v="0"/>
    <n v="1"/>
    <b v="0"/>
    <s v="publishing/fiction"/>
    <n v="0"/>
    <n v="5"/>
    <x v="1"/>
    <s v="fiction"/>
    <x v="3581"/>
    <x v="35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560"/>
    <n v="1412328979"/>
    <b v="0"/>
    <n v="1"/>
    <b v="0"/>
    <s v="theater/plays"/>
    <n v="0"/>
    <n v="5"/>
    <x v="6"/>
    <s v="plays"/>
    <x v="3582"/>
    <x v="356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3561"/>
    <n v="1373971408"/>
    <b v="0"/>
    <n v="1"/>
    <b v="0"/>
    <s v="publishing/fiction"/>
    <n v="0"/>
    <n v="5"/>
    <x v="1"/>
    <s v="fiction"/>
    <x v="3583"/>
    <x v="3561"/>
  </r>
  <r>
    <n v="2586"/>
    <s v="Inspire Healthy Eating"/>
    <s v="I would like to bring fresh salad and food to the streets of London at a reasonable price."/>
    <n v="3000"/>
    <n v="5"/>
    <x v="2"/>
    <s v="GB"/>
    <s v="GBP"/>
    <x v="3562"/>
    <n v="1448438136"/>
    <b v="0"/>
    <n v="1"/>
    <b v="0"/>
    <s v="food/food trucks"/>
    <n v="0"/>
    <n v="5"/>
    <x v="4"/>
    <s v="food trucks"/>
    <x v="3584"/>
    <x v="356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3563"/>
    <n v="1418379324"/>
    <b v="0"/>
    <n v="1"/>
    <b v="0"/>
    <s v="theater/plays"/>
    <n v="0"/>
    <n v="5"/>
    <x v="6"/>
    <s v="plays"/>
    <x v="3585"/>
    <x v="356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3564"/>
    <n v="1463783521"/>
    <b v="0"/>
    <n v="1"/>
    <b v="0"/>
    <s v="theater/plays"/>
    <n v="0"/>
    <n v="5"/>
    <x v="6"/>
    <s v="plays"/>
    <x v="3586"/>
    <x v="356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3565"/>
    <n v="1395687664"/>
    <b v="0"/>
    <n v="1"/>
    <b v="0"/>
    <s v="games/video games"/>
    <n v="0"/>
    <n v="5"/>
    <x v="3"/>
    <s v="video games"/>
    <x v="3587"/>
    <x v="356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3566"/>
    <n v="1465171833"/>
    <b v="0"/>
    <n v="1"/>
    <b v="0"/>
    <s v="publishing/fiction"/>
    <n v="0"/>
    <n v="5"/>
    <x v="1"/>
    <s v="fiction"/>
    <x v="3588"/>
    <x v="356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567"/>
    <n v="1429125268"/>
    <b v="0"/>
    <n v="1"/>
    <b v="0"/>
    <s v="theater/plays"/>
    <n v="0"/>
    <n v="5"/>
    <x v="6"/>
    <s v="plays"/>
    <x v="3589"/>
    <x v="3567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568"/>
    <n v="1403169690"/>
    <b v="0"/>
    <n v="1"/>
    <b v="0"/>
    <s v="theater/plays"/>
    <n v="0"/>
    <n v="5"/>
    <x v="6"/>
    <s v="plays"/>
    <x v="3590"/>
    <x v="356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569"/>
    <n v="1406572381"/>
    <b v="0"/>
    <n v="1"/>
    <b v="0"/>
    <s v="theater/plays"/>
    <n v="0"/>
    <n v="5"/>
    <x v="6"/>
    <s v="plays"/>
    <x v="3591"/>
    <x v="356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570"/>
    <n v="1462232309"/>
    <b v="0"/>
    <n v="1"/>
    <b v="0"/>
    <s v="theater/plays"/>
    <n v="0"/>
    <n v="5"/>
    <x v="6"/>
    <s v="plays"/>
    <x v="3592"/>
    <x v="357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3571"/>
    <n v="1405466820"/>
    <b v="0"/>
    <n v="1"/>
    <b v="0"/>
    <s v="games/video games"/>
    <n v="1"/>
    <n v="5"/>
    <x v="3"/>
    <s v="video games"/>
    <x v="3593"/>
    <x v="357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3572"/>
    <n v="1447757190"/>
    <b v="0"/>
    <n v="1"/>
    <b v="0"/>
    <s v="photography/places"/>
    <n v="1"/>
    <n v="5"/>
    <x v="2"/>
    <s v="places"/>
    <x v="3594"/>
    <x v="3572"/>
  </r>
  <r>
    <n v="2583"/>
    <s v="Crazy Daisy Food Truck"/>
    <s v="Crazy Daisy will become the newest member of the food truck distributors in Kansas City, Missouri."/>
    <n v="1000"/>
    <n v="5"/>
    <x v="2"/>
    <s v="US"/>
    <s v="USD"/>
    <x v="3573"/>
    <n v="1421346480"/>
    <b v="0"/>
    <n v="5"/>
    <b v="0"/>
    <s v="food/food trucks"/>
    <n v="1"/>
    <n v="1"/>
    <x v="4"/>
    <s v="food trucks"/>
    <x v="3595"/>
    <x v="357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574"/>
    <n v="1314417502"/>
    <b v="0"/>
    <n v="1"/>
    <b v="0"/>
    <s v="music/world music"/>
    <n v="1"/>
    <n v="5"/>
    <x v="7"/>
    <s v="world music"/>
    <x v="3596"/>
    <x v="357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575"/>
    <n v="1446166144"/>
    <b v="0"/>
    <n v="1"/>
    <b v="0"/>
    <s v="technology/web"/>
    <n v="1"/>
    <n v="5"/>
    <x v="0"/>
    <s v="web"/>
    <x v="3597"/>
    <x v="357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3576"/>
    <n v="1458814600"/>
    <b v="0"/>
    <n v="1"/>
    <b v="0"/>
    <s v="theater/plays"/>
    <n v="1"/>
    <n v="5"/>
    <x v="6"/>
    <s v="plays"/>
    <x v="3598"/>
    <x v="357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3577"/>
    <n v="1475398147"/>
    <b v="0"/>
    <n v="2"/>
    <b v="0"/>
    <s v="games/mobile games"/>
    <n v="0"/>
    <n v="2"/>
    <x v="3"/>
    <s v="mobile games"/>
    <x v="3599"/>
    <x v="3577"/>
  </r>
  <r>
    <n v="1181"/>
    <s v="Gringo Loco Tacos Food Truck"/>
    <s v="Bringing the best tacos to the streets of Chicago!"/>
    <n v="50000"/>
    <n v="4"/>
    <x v="2"/>
    <s v="US"/>
    <s v="USD"/>
    <x v="3578"/>
    <n v="1422605321"/>
    <b v="0"/>
    <n v="3"/>
    <b v="0"/>
    <s v="food/food trucks"/>
    <n v="0"/>
    <n v="1.33"/>
    <x v="4"/>
    <s v="food trucks"/>
    <x v="3600"/>
    <x v="3578"/>
  </r>
  <r>
    <n v="636"/>
    <s v="Keto Advice (Canceled)"/>
    <s v="With no central location for keto knowledge, keto advice will be a community run knowledge base."/>
    <n v="2000"/>
    <n v="4"/>
    <x v="1"/>
    <s v="GB"/>
    <s v="GBP"/>
    <x v="3579"/>
    <n v="1430996150"/>
    <b v="0"/>
    <n v="1"/>
    <b v="0"/>
    <s v="technology/web"/>
    <n v="0"/>
    <n v="4"/>
    <x v="0"/>
    <s v="web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3580"/>
    <n v="1403462111"/>
    <b v="0"/>
    <n v="2"/>
    <b v="0"/>
    <s v="theater/plays"/>
    <n v="0"/>
    <n v="2"/>
    <x v="6"/>
    <s v="plays"/>
    <x v="3602"/>
    <x v="358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581"/>
    <n v="1406668640"/>
    <b v="0"/>
    <n v="2"/>
    <b v="0"/>
    <s v="theater/musical"/>
    <n v="0"/>
    <n v="1.5"/>
    <x v="6"/>
    <s v="musical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582"/>
    <n v="1376502980"/>
    <b v="0"/>
    <n v="3"/>
    <b v="0"/>
    <s v="film &amp; video/animation"/>
    <n v="0"/>
    <n v="1"/>
    <x v="5"/>
    <s v="animation"/>
    <x v="3604"/>
    <x v="358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583"/>
    <n v="1428957912"/>
    <b v="0"/>
    <n v="1"/>
    <b v="0"/>
    <s v="theater/plays"/>
    <n v="0"/>
    <n v="3"/>
    <x v="6"/>
    <s v="plays"/>
    <x v="3605"/>
    <x v="3583"/>
  </r>
  <r>
    <n v="1593"/>
    <s v="Picturing Italy"/>
    <s v="A trip to fulfill a dream of capturing the wonders and history of ancient Italy in person."/>
    <n v="22000"/>
    <n v="3"/>
    <x v="2"/>
    <s v="US"/>
    <s v="USD"/>
    <x v="3584"/>
    <n v="1422562655"/>
    <b v="0"/>
    <n v="3"/>
    <b v="0"/>
    <s v="photography/places"/>
    <n v="0"/>
    <n v="1"/>
    <x v="2"/>
    <s v="places"/>
    <x v="3606"/>
    <x v="358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585"/>
    <n v="1459414740"/>
    <b v="0"/>
    <n v="3"/>
    <b v="0"/>
    <s v="theater/spaces"/>
    <n v="0"/>
    <n v="1"/>
    <x v="6"/>
    <s v="spaces"/>
    <x v="3607"/>
    <x v="3585"/>
  </r>
  <r>
    <n v="982"/>
    <s v="Smart 2-in-1 I-PHONE HANDLE/WALLETtm"/>
    <s v="revolutonary ultra-slim 2-in-1 Smart  2-in-1 I-PHONE handle/WALLETtm with 360 rotatiion"/>
    <n v="17500"/>
    <n v="3"/>
    <x v="2"/>
    <s v="US"/>
    <s v="USD"/>
    <x v="3586"/>
    <n v="1472839486"/>
    <b v="0"/>
    <n v="3"/>
    <b v="0"/>
    <s v="technology/wearables"/>
    <n v="0"/>
    <n v="1"/>
    <x v="0"/>
    <s v="wearables"/>
    <x v="3608"/>
    <x v="3586"/>
  </r>
  <r>
    <n v="3904"/>
    <s v="Black America from Prophets to Pimps"/>
    <s v="A play that will cover 4000 years of black history."/>
    <n v="10000"/>
    <n v="3"/>
    <x v="2"/>
    <s v="US"/>
    <s v="USD"/>
    <x v="3587"/>
    <n v="1427866200"/>
    <b v="0"/>
    <n v="2"/>
    <b v="0"/>
    <s v="theater/plays"/>
    <n v="0"/>
    <n v="1.5"/>
    <x v="6"/>
    <s v="plays"/>
    <x v="3609"/>
    <x v="358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588"/>
    <n v="1422348093"/>
    <b v="0"/>
    <n v="2"/>
    <b v="0"/>
    <s v="technology/web"/>
    <n v="0"/>
    <n v="1.5"/>
    <x v="0"/>
    <s v="web"/>
    <x v="3610"/>
    <x v="358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3589"/>
    <n v="1452124531"/>
    <b v="0"/>
    <n v="3"/>
    <b v="0"/>
    <s v="film &amp; video/drama"/>
    <n v="0"/>
    <n v="1"/>
    <x v="5"/>
    <s v="drama"/>
    <x v="3611"/>
    <x v="35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3590"/>
    <n v="1450619123"/>
    <b v="0"/>
    <n v="3"/>
    <b v="0"/>
    <s v="theater/plays"/>
    <n v="0"/>
    <n v="1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591"/>
    <n v="1446179553"/>
    <b v="0"/>
    <n v="2"/>
    <b v="0"/>
    <s v="theater/plays"/>
    <n v="2"/>
    <n v="1.5"/>
    <x v="6"/>
    <s v="plays"/>
    <x v="3613"/>
    <x v="3591"/>
  </r>
  <r>
    <n v="1420"/>
    <s v="Shakespeare in the Hood - Romeo and Juliet"/>
    <s v="Help me butcher Shakespeare in a satirical fashion."/>
    <n v="110"/>
    <n v="3"/>
    <x v="2"/>
    <s v="US"/>
    <s v="USD"/>
    <x v="3592"/>
    <n v="1464969686"/>
    <b v="0"/>
    <n v="3"/>
    <b v="0"/>
    <s v="publishing/translations"/>
    <n v="3"/>
    <n v="1"/>
    <x v="1"/>
    <s v="translations"/>
    <x v="3614"/>
    <x v="359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593"/>
    <n v="1457403364"/>
    <b v="0"/>
    <n v="2"/>
    <b v="0"/>
    <s v="theater/musical"/>
    <n v="0"/>
    <n v="1"/>
    <x v="6"/>
    <s v="musical"/>
    <x v="3615"/>
    <x v="3593"/>
  </r>
  <r>
    <n v="2431"/>
    <s v="Murphy's good eatin'"/>
    <s v="Go to Colorado and run a food truck with homemade food of all kinds."/>
    <n v="100000"/>
    <n v="2"/>
    <x v="2"/>
    <s v="US"/>
    <s v="USD"/>
    <x v="3594"/>
    <n v="1461896613"/>
    <b v="0"/>
    <n v="2"/>
    <b v="0"/>
    <s v="food/food trucks"/>
    <n v="0"/>
    <n v="1"/>
    <x v="4"/>
    <s v="food trucks"/>
    <x v="3616"/>
    <x v="359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595"/>
    <n v="1430899375"/>
    <b v="0"/>
    <n v="2"/>
    <b v="0"/>
    <s v="film &amp; video/animation"/>
    <n v="0"/>
    <n v="1"/>
    <x v="5"/>
    <s v="animation"/>
    <x v="3617"/>
    <x v="359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596"/>
    <n v="1453487587"/>
    <b v="0"/>
    <n v="1"/>
    <b v="0"/>
    <s v="theater/plays"/>
    <n v="0"/>
    <n v="2"/>
    <x v="6"/>
    <s v="plays"/>
    <x v="3618"/>
    <x v="3596"/>
  </r>
  <r>
    <n v="635"/>
    <s v="Pleero, A Technology Team Building Website (Canceled)"/>
    <s v="Network used for building technology development teams."/>
    <n v="25000"/>
    <n v="2"/>
    <x v="1"/>
    <s v="US"/>
    <s v="USD"/>
    <x v="3597"/>
    <n v="1426212762"/>
    <b v="0"/>
    <n v="1"/>
    <b v="0"/>
    <s v="technology/web"/>
    <n v="0"/>
    <n v="2"/>
    <x v="0"/>
    <s v="web"/>
    <x v="3619"/>
    <x v="359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598"/>
    <n v="1413759659"/>
    <b v="0"/>
    <n v="2"/>
    <b v="0"/>
    <s v="publishing/translations"/>
    <n v="0"/>
    <n v="1"/>
    <x v="1"/>
    <s v="translations"/>
    <x v="3620"/>
    <x v="35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3599"/>
    <n v="1423199697"/>
    <b v="0"/>
    <n v="2"/>
    <b v="0"/>
    <s v="food/food trucks"/>
    <n v="0"/>
    <n v="1"/>
    <x v="4"/>
    <s v="food trucks"/>
    <x v="3621"/>
    <x v="35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600"/>
    <n v="1476549262"/>
    <b v="0"/>
    <n v="2"/>
    <b v="0"/>
    <s v="theater/spaces"/>
    <n v="0"/>
    <n v="1"/>
    <x v="6"/>
    <s v="spaces"/>
    <x v="3622"/>
    <x v="36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601"/>
    <n v="1404857339"/>
    <b v="0"/>
    <n v="2"/>
    <b v="0"/>
    <s v="theater/plays"/>
    <n v="0"/>
    <n v="1"/>
    <x v="6"/>
    <s v="plays"/>
    <x v="3623"/>
    <x v="360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602"/>
    <n v="1452272280"/>
    <b v="0"/>
    <n v="1"/>
    <b v="0"/>
    <s v="technology/web"/>
    <n v="0"/>
    <n v="2"/>
    <x v="0"/>
    <s v="web"/>
    <x v="3624"/>
    <x v="36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3603"/>
    <n v="1458075837"/>
    <b v="0"/>
    <n v="2"/>
    <b v="0"/>
    <s v="theater/plays"/>
    <n v="0"/>
    <n v="1"/>
    <x v="6"/>
    <s v="plays"/>
    <x v="3625"/>
    <x v="360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3604"/>
    <n v="1468673092"/>
    <b v="0"/>
    <n v="2"/>
    <b v="0"/>
    <s v="theater/spaces"/>
    <n v="0"/>
    <n v="1"/>
    <x v="6"/>
    <s v="spaces"/>
    <x v="3626"/>
    <x v="3604"/>
  </r>
  <r>
    <n v="1992"/>
    <s v="The Wonderful World of Princes &amp; Princesses"/>
    <s v="A complete revamp of all the Disney Princes &amp; Princesses!"/>
    <n v="1500"/>
    <n v="2"/>
    <x v="2"/>
    <s v="US"/>
    <s v="USD"/>
    <x v="3605"/>
    <n v="1421637991"/>
    <b v="0"/>
    <n v="2"/>
    <b v="0"/>
    <s v="photography/people"/>
    <n v="0"/>
    <n v="1"/>
    <x v="2"/>
    <s v="people"/>
    <x v="3627"/>
    <x v="360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3606"/>
    <n v="1397677790"/>
    <b v="0"/>
    <n v="2"/>
    <b v="0"/>
    <s v="publishing/children's books"/>
    <n v="0"/>
    <n v="1"/>
    <x v="1"/>
    <s v="children's books"/>
    <x v="3628"/>
    <x v="360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3607"/>
    <n v="1396284680"/>
    <b v="0"/>
    <n v="1"/>
    <b v="0"/>
    <s v="publishing/fiction"/>
    <n v="0"/>
    <n v="2"/>
    <x v="1"/>
    <s v="fiction"/>
    <x v="3629"/>
    <x v="3607"/>
  </r>
  <r>
    <n v="2154"/>
    <s v="Demigods - Rise of the Children - Part 1 (Design)"/>
    <s v="A Real Time Strategy game based on Greek mythology in a fictional world."/>
    <n v="250"/>
    <n v="2"/>
    <x v="2"/>
    <s v="US"/>
    <s v="USD"/>
    <x v="3608"/>
    <n v="1389193827"/>
    <b v="0"/>
    <n v="2"/>
    <b v="0"/>
    <s v="games/video games"/>
    <n v="1"/>
    <n v="1"/>
    <x v="3"/>
    <s v="video games"/>
    <x v="3630"/>
    <x v="360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3609"/>
    <n v="1425404182"/>
    <b v="0"/>
    <n v="2"/>
    <b v="0"/>
    <s v="games/video games"/>
    <n v="2"/>
    <n v="1"/>
    <x v="3"/>
    <s v="video games"/>
    <x v="3631"/>
    <x v="3609"/>
  </r>
  <r>
    <n v="619"/>
    <s v="Big Data (Canceled)"/>
    <s v="Big Data Sets for researchers interested in improving the quality of life."/>
    <n v="2500000"/>
    <n v="1"/>
    <x v="1"/>
    <s v="US"/>
    <s v="USD"/>
    <x v="3610"/>
    <n v="1411745790"/>
    <b v="0"/>
    <n v="1"/>
    <b v="0"/>
    <s v="technology/web"/>
    <n v="0"/>
    <n v="1"/>
    <x v="0"/>
    <s v="web"/>
    <x v="3632"/>
    <x v="3610"/>
  </r>
  <r>
    <n v="639"/>
    <s v="Kids Educational Social Media Site (Canceled)"/>
    <s v="Development of a Safe and Educational Social Media site for kids."/>
    <n v="1000000"/>
    <n v="1"/>
    <x v="1"/>
    <s v="US"/>
    <s v="USD"/>
    <x v="3611"/>
    <n v="1408024795"/>
    <b v="0"/>
    <n v="1"/>
    <b v="0"/>
    <s v="technology/web"/>
    <n v="0"/>
    <n v="1"/>
    <x v="0"/>
    <s v="web"/>
    <x v="3633"/>
    <x v="36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3612"/>
    <n v="1457113316"/>
    <b v="0"/>
    <n v="1"/>
    <b v="0"/>
    <s v="technology/web"/>
    <n v="0"/>
    <n v="1"/>
    <x v="0"/>
    <s v="web"/>
    <x v="3634"/>
    <x v="36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613"/>
    <n v="1457120942"/>
    <b v="0"/>
    <n v="1"/>
    <b v="0"/>
    <s v="theater/plays"/>
    <n v="0"/>
    <n v="1"/>
    <x v="6"/>
    <s v="plays"/>
    <x v="3635"/>
    <x v="3613"/>
  </r>
  <r>
    <n v="696"/>
    <s v="trustee"/>
    <s v="Show your fidelity by wearing the Trustee rings! Show where you are (at)!"/>
    <n v="175000"/>
    <n v="1"/>
    <x v="2"/>
    <s v="NL"/>
    <s v="EUR"/>
    <x v="3614"/>
    <n v="1403734502"/>
    <b v="0"/>
    <n v="1"/>
    <b v="0"/>
    <s v="technology/wearables"/>
    <n v="0"/>
    <n v="1"/>
    <x v="0"/>
    <s v="wearables"/>
    <x v="3636"/>
    <x v="361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3615"/>
    <n v="1453349197"/>
    <b v="0"/>
    <n v="1"/>
    <b v="0"/>
    <s v="publishing/translations"/>
    <n v="0"/>
    <n v="1"/>
    <x v="1"/>
    <s v="translations"/>
    <x v="3637"/>
    <x v="3615"/>
  </r>
  <r>
    <n v="2582"/>
    <s v="Drunken Wings"/>
    <s v="The place where chicken meets liquor for the first time!"/>
    <n v="90000"/>
    <n v="1"/>
    <x v="2"/>
    <s v="US"/>
    <s v="USD"/>
    <x v="3616"/>
    <n v="1475192634"/>
    <b v="0"/>
    <n v="1"/>
    <b v="0"/>
    <s v="food/food trucks"/>
    <n v="0"/>
    <n v="1"/>
    <x v="4"/>
    <s v="food trucks"/>
    <x v="3638"/>
    <x v="3616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3617"/>
    <n v="1422357552"/>
    <b v="0"/>
    <n v="1"/>
    <b v="0"/>
    <s v="technology/web"/>
    <n v="0"/>
    <n v="1"/>
    <x v="0"/>
    <s v="web"/>
    <x v="3639"/>
    <x v="36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618"/>
    <n v="1404861228"/>
    <b v="0"/>
    <n v="1"/>
    <b v="0"/>
    <s v="food/food trucks"/>
    <n v="0"/>
    <n v="1"/>
    <x v="4"/>
    <s v="food trucks"/>
    <x v="3640"/>
    <x v="361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19"/>
    <n v="1453676709"/>
    <b v="0"/>
    <n v="1"/>
    <b v="0"/>
    <s v="technology/wearables"/>
    <n v="0"/>
    <n v="1"/>
    <x v="0"/>
    <s v="wearables"/>
    <x v="3641"/>
    <x v="3619"/>
  </r>
  <r>
    <n v="496"/>
    <s v="Airships and Anatasia: The Movie"/>
    <s v="The movie is about the adventures of Ethan, Danna, The mysterious inventor and more."/>
    <n v="60000"/>
    <n v="1"/>
    <x v="2"/>
    <s v="US"/>
    <s v="USD"/>
    <x v="3620"/>
    <n v="1386886874"/>
    <b v="0"/>
    <n v="1"/>
    <b v="0"/>
    <s v="film &amp; video/animation"/>
    <n v="0"/>
    <n v="1"/>
    <x v="5"/>
    <s v="animation"/>
    <x v="3642"/>
    <x v="362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3621"/>
    <n v="1465791614"/>
    <b v="0"/>
    <n v="1"/>
    <b v="0"/>
    <s v="film &amp; video/drama"/>
    <n v="0"/>
    <n v="1"/>
    <x v="5"/>
    <s v="drama"/>
    <x v="3643"/>
    <x v="3621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3622"/>
    <n v="1455262733"/>
    <b v="0"/>
    <n v="1"/>
    <b v="0"/>
    <s v="food/food trucks"/>
    <n v="0"/>
    <n v="1"/>
    <x v="4"/>
    <s v="food trucks"/>
    <x v="3644"/>
    <x v="362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623"/>
    <n v="1459410101"/>
    <b v="0"/>
    <n v="1"/>
    <b v="0"/>
    <s v="theater/musical"/>
    <n v="0"/>
    <n v="1"/>
    <x v="6"/>
    <s v="musical"/>
    <x v="3645"/>
    <x v="3623"/>
  </r>
  <r>
    <n v="2428"/>
    <s v="Premium Burgers"/>
    <s v="From Moo 2 You! We want to offer premium burgers to a taco flooded environment."/>
    <n v="35000"/>
    <n v="1"/>
    <x v="2"/>
    <s v="US"/>
    <s v="USD"/>
    <x v="3624"/>
    <n v="1423594151"/>
    <b v="0"/>
    <n v="1"/>
    <b v="0"/>
    <s v="food/food trucks"/>
    <n v="0"/>
    <n v="1"/>
    <x v="4"/>
    <s v="food trucks"/>
    <x v="3646"/>
    <x v="362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3625"/>
    <n v="1467327890"/>
    <b v="0"/>
    <n v="1"/>
    <b v="0"/>
    <s v="food/food trucks"/>
    <n v="0"/>
    <n v="1"/>
    <x v="4"/>
    <s v="food trucks"/>
    <x v="3647"/>
    <x v="36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3626"/>
    <n v="1409109739"/>
    <b v="0"/>
    <n v="1"/>
    <b v="0"/>
    <s v="food/food trucks"/>
    <n v="0"/>
    <n v="1"/>
    <x v="4"/>
    <s v="food trucks"/>
    <x v="3648"/>
    <x v="362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3627"/>
    <n v="1428955887"/>
    <b v="0"/>
    <n v="1"/>
    <b v="0"/>
    <s v="theater/plays"/>
    <n v="0"/>
    <n v="1"/>
    <x v="6"/>
    <s v="plays"/>
    <x v="3649"/>
    <x v="36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3628"/>
    <n v="1416034228"/>
    <b v="0"/>
    <n v="1"/>
    <b v="0"/>
    <s v="games/mobile games"/>
    <n v="0"/>
    <n v="1"/>
    <x v="3"/>
    <s v="mobile games"/>
    <x v="3650"/>
    <x v="3628"/>
  </r>
  <r>
    <n v="2914"/>
    <s v="Hercules the Panto"/>
    <s v="Hercules must complete four challenges in order to meet the father he never knew"/>
    <n v="25000"/>
    <n v="1"/>
    <x v="2"/>
    <s v="GB"/>
    <s v="GBP"/>
    <x v="3629"/>
    <n v="1421185594"/>
    <b v="0"/>
    <n v="1"/>
    <b v="0"/>
    <s v="theater/plays"/>
    <n v="0"/>
    <n v="1"/>
    <x v="6"/>
    <s v="plays"/>
    <x v="3651"/>
    <x v="362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3630"/>
    <n v="1422658955"/>
    <b v="0"/>
    <n v="1"/>
    <b v="0"/>
    <s v="theater/spaces"/>
    <n v="0"/>
    <n v="1"/>
    <x v="6"/>
    <s v="spaces"/>
    <x v="3652"/>
    <x v="363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31"/>
    <n v="1470672906"/>
    <b v="0"/>
    <n v="1"/>
    <b v="0"/>
    <s v="theater/musical"/>
    <n v="0"/>
    <n v="1"/>
    <x v="6"/>
    <s v="musical"/>
    <x v="3653"/>
    <x v="363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632"/>
    <n v="1479170556"/>
    <b v="0"/>
    <n v="1"/>
    <b v="0"/>
    <s v="theater/musical"/>
    <n v="0"/>
    <n v="1"/>
    <x v="6"/>
    <s v="musical"/>
    <x v="3654"/>
    <x v="363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633"/>
    <n v="1415660390"/>
    <b v="0"/>
    <n v="1"/>
    <b v="0"/>
    <s v="theater/spaces"/>
    <n v="0"/>
    <n v="1"/>
    <x v="6"/>
    <s v="spaces"/>
    <x v="3655"/>
    <x v="363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3634"/>
    <n v="1455230275"/>
    <b v="0"/>
    <n v="1"/>
    <b v="0"/>
    <s v="technology/web"/>
    <n v="0"/>
    <n v="1"/>
    <x v="0"/>
    <s v="web"/>
    <x v="3656"/>
    <x v="3634"/>
  </r>
  <r>
    <n v="1702"/>
    <s v="lyndale lewis and new vision prosper cd release"/>
    <s v="I can do all things through christ jesus"/>
    <n v="16500"/>
    <n v="1"/>
    <x v="2"/>
    <s v="US"/>
    <s v="USD"/>
    <x v="3635"/>
    <n v="1425156750"/>
    <b v="0"/>
    <n v="1"/>
    <b v="0"/>
    <s v="music/faith"/>
    <n v="0"/>
    <n v="1"/>
    <x v="7"/>
    <s v="faith"/>
    <x v="3657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3636"/>
    <n v="1420486606"/>
    <b v="0"/>
    <n v="1"/>
    <b v="0"/>
    <s v="technology/web"/>
    <n v="0"/>
    <n v="1"/>
    <x v="0"/>
    <s v="web"/>
    <x v="3658"/>
    <x v="363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3637"/>
    <n v="1371655522"/>
    <b v="0"/>
    <n v="1"/>
    <b v="0"/>
    <s v="publishing/fiction"/>
    <n v="0"/>
    <n v="1"/>
    <x v="1"/>
    <s v="fiction"/>
    <x v="3659"/>
    <x v="36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638"/>
    <n v="1424759330"/>
    <b v="0"/>
    <n v="1"/>
    <b v="0"/>
    <s v="theater/plays"/>
    <n v="0"/>
    <n v="1"/>
    <x v="6"/>
    <s v="plays"/>
    <x v="3660"/>
    <x v="363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3639"/>
    <n v="1461693463"/>
    <b v="0"/>
    <n v="1"/>
    <b v="0"/>
    <s v="publishing/translations"/>
    <n v="0"/>
    <n v="1"/>
    <x v="1"/>
    <s v="translations"/>
    <x v="3661"/>
    <x v="36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3640"/>
    <n v="1420471349"/>
    <b v="0"/>
    <n v="1"/>
    <b v="0"/>
    <s v="film &amp; video/drama"/>
    <n v="0"/>
    <n v="1"/>
    <x v="5"/>
    <s v="drama"/>
    <x v="3662"/>
    <x v="36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641"/>
    <n v="1455508964"/>
    <b v="0"/>
    <n v="1"/>
    <b v="0"/>
    <s v="theater/plays"/>
    <n v="0"/>
    <n v="1"/>
    <x v="6"/>
    <s v="plays"/>
    <x v="3663"/>
    <x v="3641"/>
  </r>
  <r>
    <n v="583"/>
    <s v="HackersArchive.com"/>
    <s v="HackersArchive.com will help rid the web of viruses and scams found everywhere else you look!"/>
    <n v="9000"/>
    <n v="1"/>
    <x v="2"/>
    <s v="US"/>
    <s v="USD"/>
    <x v="3642"/>
    <n v="1424212287"/>
    <b v="0"/>
    <n v="1"/>
    <b v="0"/>
    <s v="technology/web"/>
    <n v="0"/>
    <n v="1"/>
    <x v="0"/>
    <s v="web"/>
    <x v="3664"/>
    <x v="3642"/>
  </r>
  <r>
    <n v="589"/>
    <s v="Get Neighborly"/>
    <s v="Services closer than you think..."/>
    <n v="7500"/>
    <n v="1"/>
    <x v="2"/>
    <s v="US"/>
    <s v="USD"/>
    <x v="3643"/>
    <n v="1435070699"/>
    <b v="0"/>
    <n v="1"/>
    <b v="0"/>
    <s v="technology/web"/>
    <n v="0"/>
    <n v="1"/>
    <x v="0"/>
    <s v="web"/>
    <x v="3665"/>
    <x v="36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3644"/>
    <n v="1415918965"/>
    <b v="0"/>
    <n v="1"/>
    <b v="0"/>
    <s v="photography/places"/>
    <n v="0"/>
    <n v="1"/>
    <x v="2"/>
    <s v="places"/>
    <x v="3666"/>
    <x v="3644"/>
  </r>
  <r>
    <n v="3862"/>
    <s v="The Container Play"/>
    <s v="The hit immersive theatre experience of England comes to Corpus Christi!"/>
    <n v="7500"/>
    <n v="1"/>
    <x v="2"/>
    <s v="US"/>
    <s v="USD"/>
    <x v="3645"/>
    <n v="1472451356"/>
    <b v="0"/>
    <n v="1"/>
    <b v="0"/>
    <s v="theater/plays"/>
    <n v="0"/>
    <n v="1"/>
    <x v="6"/>
    <s v="plays"/>
    <x v="3667"/>
    <x v="364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646"/>
    <n v="1434739463"/>
    <b v="0"/>
    <n v="1"/>
    <b v="0"/>
    <s v="theater/plays"/>
    <n v="0"/>
    <n v="1"/>
    <x v="6"/>
    <s v="plays"/>
    <x v="3668"/>
    <x v="364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3647"/>
    <n v="1455656920"/>
    <b v="0"/>
    <n v="1"/>
    <b v="0"/>
    <s v="film &amp; video/drama"/>
    <n v="0"/>
    <n v="1"/>
    <x v="5"/>
    <s v="drama"/>
    <x v="3669"/>
    <x v="364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3648"/>
    <n v="1461051520"/>
    <b v="0"/>
    <n v="1"/>
    <b v="0"/>
    <s v="publishing/translations"/>
    <n v="0"/>
    <n v="1"/>
    <x v="1"/>
    <s v="translations"/>
    <x v="3670"/>
    <x v="3648"/>
  </r>
  <r>
    <n v="2421"/>
    <s v="hot dog cart"/>
    <s v="help me start Merrill's first hot dog cart in this empty lot"/>
    <n v="6000"/>
    <n v="1"/>
    <x v="2"/>
    <s v="US"/>
    <s v="USD"/>
    <x v="3649"/>
    <n v="1421944196"/>
    <b v="0"/>
    <n v="1"/>
    <b v="0"/>
    <s v="food/food trucks"/>
    <n v="0"/>
    <n v="1"/>
    <x v="4"/>
    <s v="food trucks"/>
    <x v="3671"/>
    <x v="36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3650"/>
    <n v="1465921533"/>
    <b v="0"/>
    <n v="1"/>
    <b v="0"/>
    <s v="technology/web"/>
    <n v="0"/>
    <n v="1"/>
    <x v="0"/>
    <s v="web"/>
    <x v="3672"/>
    <x v="3650"/>
  </r>
  <r>
    <n v="634"/>
    <s v="pitchtograndma (Canceled)"/>
    <s v="We help companies to explain what they do in simple, grandma-would-understand terms."/>
    <n v="5000"/>
    <n v="1"/>
    <x v="1"/>
    <s v="US"/>
    <s v="USD"/>
    <x v="3651"/>
    <n v="1422397029"/>
    <b v="0"/>
    <n v="1"/>
    <b v="0"/>
    <s v="technology/web"/>
    <n v="0"/>
    <n v="1"/>
    <x v="0"/>
    <s v="web"/>
    <x v="3673"/>
    <x v="365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3652"/>
    <n v="1453997910"/>
    <b v="0"/>
    <n v="1"/>
    <b v="0"/>
    <s v="games/video games"/>
    <n v="0"/>
    <n v="1"/>
    <x v="3"/>
    <s v="video games"/>
    <x v="3674"/>
    <x v="36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653"/>
    <n v="1423245003"/>
    <b v="0"/>
    <n v="1"/>
    <b v="0"/>
    <s v="theater/plays"/>
    <n v="0"/>
    <n v="1"/>
    <x v="6"/>
    <s v="plays"/>
    <x v="3675"/>
    <x v="365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3654"/>
    <n v="1406004589"/>
    <b v="0"/>
    <n v="1"/>
    <b v="0"/>
    <s v="theater/plays"/>
    <n v="0"/>
    <n v="1"/>
    <x v="6"/>
    <s v="plays"/>
    <x v="3676"/>
    <x v="36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3655"/>
    <n v="1428454356"/>
    <b v="0"/>
    <n v="1"/>
    <b v="0"/>
    <s v="music/faith"/>
    <n v="0"/>
    <n v="1"/>
    <x v="7"/>
    <s v="faith"/>
    <x v="3677"/>
    <x v="365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3656"/>
    <n v="1463090149"/>
    <b v="0"/>
    <n v="1"/>
    <b v="0"/>
    <s v="food/food trucks"/>
    <n v="0"/>
    <n v="1"/>
    <x v="4"/>
    <s v="food trucks"/>
    <x v="3678"/>
    <x v="365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3657"/>
    <n v="1484726029"/>
    <b v="0"/>
    <n v="1"/>
    <b v="0"/>
    <s v="film &amp; video/animation"/>
    <n v="0"/>
    <n v="1"/>
    <x v="5"/>
    <s v="animation"/>
    <x v="3679"/>
    <x v="365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658"/>
    <n v="1427993710"/>
    <b v="0"/>
    <n v="1"/>
    <b v="0"/>
    <s v="film &amp; video/science fiction"/>
    <n v="0"/>
    <n v="1"/>
    <x v="5"/>
    <s v="science fiction"/>
    <x v="3680"/>
    <x v="365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3659"/>
    <n v="1471988867"/>
    <b v="0"/>
    <n v="1"/>
    <b v="0"/>
    <s v="technology/web"/>
    <n v="0"/>
    <n v="1"/>
    <x v="0"/>
    <s v="web"/>
    <x v="3681"/>
    <x v="3659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3660"/>
    <n v="1422393234"/>
    <b v="0"/>
    <n v="1"/>
    <b v="0"/>
    <s v="photography/nature"/>
    <n v="0"/>
    <n v="1"/>
    <x v="2"/>
    <s v="nature"/>
    <x v="3682"/>
    <x v="366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3661"/>
    <n v="1423520177"/>
    <b v="0"/>
    <n v="1"/>
    <b v="0"/>
    <s v="music/faith"/>
    <n v="0"/>
    <n v="1"/>
    <x v="7"/>
    <s v="faith"/>
    <x v="3683"/>
    <x v="366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62"/>
    <n v="1414700390"/>
    <b v="0"/>
    <n v="1"/>
    <b v="0"/>
    <s v="theater/musical"/>
    <n v="0"/>
    <n v="1"/>
    <x v="6"/>
    <s v="musical"/>
    <x v="3684"/>
    <x v="366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3663"/>
    <n v="1456441429"/>
    <b v="0"/>
    <n v="1"/>
    <b v="0"/>
    <s v="music/faith"/>
    <n v="0"/>
    <n v="1"/>
    <x v="7"/>
    <s v="faith"/>
    <x v="3685"/>
    <x v="366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3664"/>
    <n v="1474917604"/>
    <b v="0"/>
    <n v="1"/>
    <b v="0"/>
    <s v="technology/wearables"/>
    <n v="0"/>
    <n v="1"/>
    <x v="0"/>
    <s v="wearables"/>
    <x v="3686"/>
    <x v="366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3665"/>
    <n v="1449636790"/>
    <b v="0"/>
    <n v="1"/>
    <b v="0"/>
    <s v="games/video games"/>
    <n v="0"/>
    <n v="1"/>
    <x v="3"/>
    <s v="video games"/>
    <x v="3687"/>
    <x v="366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666"/>
    <n v="1401485207"/>
    <b v="0"/>
    <n v="1"/>
    <b v="0"/>
    <s v="theater/plays"/>
    <n v="0"/>
    <n v="1"/>
    <x v="6"/>
    <s v="plays"/>
    <x v="3688"/>
    <x v="3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667"/>
    <n v="1454280186"/>
    <b v="0"/>
    <n v="1"/>
    <b v="0"/>
    <s v="theater/plays"/>
    <n v="0"/>
    <n v="1"/>
    <x v="6"/>
    <s v="plays"/>
    <x v="3689"/>
    <x v="366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668"/>
    <n v="1412624315"/>
    <b v="0"/>
    <n v="1"/>
    <b v="0"/>
    <s v="journalism/audio"/>
    <n v="0"/>
    <n v="1"/>
    <x v="8"/>
    <s v="audio"/>
    <x v="3690"/>
    <x v="366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3669"/>
    <n v="1455359083"/>
    <b v="0"/>
    <n v="1"/>
    <b v="0"/>
    <s v="photography/people"/>
    <n v="0"/>
    <n v="1"/>
    <x v="2"/>
    <s v="people"/>
    <x v="3691"/>
    <x v="366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3670"/>
    <n v="1411485391"/>
    <b v="0"/>
    <n v="1"/>
    <b v="0"/>
    <s v="theater/plays"/>
    <n v="0"/>
    <n v="1"/>
    <x v="6"/>
    <s v="plays"/>
    <x v="3692"/>
    <x v="367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3671"/>
    <n v="1461874935"/>
    <b v="0"/>
    <n v="1"/>
    <b v="0"/>
    <s v="film &amp; video/animation"/>
    <n v="0"/>
    <n v="1"/>
    <x v="5"/>
    <s v="animation"/>
    <x v="3693"/>
    <x v="3671"/>
  </r>
  <r>
    <n v="1128"/>
    <s v="Flying Turds"/>
    <s v="#havingfunFTW"/>
    <n v="1000"/>
    <n v="1"/>
    <x v="2"/>
    <s v="GB"/>
    <s v="GBP"/>
    <x v="3672"/>
    <n v="1404833717"/>
    <b v="0"/>
    <n v="1"/>
    <b v="0"/>
    <s v="games/mobile games"/>
    <n v="0"/>
    <n v="1"/>
    <x v="3"/>
    <s v="mobile games"/>
    <x v="3694"/>
    <x v="367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3673"/>
    <n v="1457297932"/>
    <b v="0"/>
    <n v="1"/>
    <b v="0"/>
    <s v="music/faith"/>
    <n v="0"/>
    <n v="1"/>
    <x v="7"/>
    <s v="faith"/>
    <x v="3695"/>
    <x v="367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674"/>
    <n v="1464197269"/>
    <b v="0"/>
    <n v="1"/>
    <b v="0"/>
    <s v="technology/web"/>
    <n v="0"/>
    <n v="1"/>
    <x v="0"/>
    <s v="web"/>
    <x v="3696"/>
    <x v="3674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675"/>
    <n v="1463648360"/>
    <b v="0"/>
    <n v="1"/>
    <b v="0"/>
    <s v="theater/spaces"/>
    <n v="0"/>
    <n v="1"/>
    <x v="6"/>
    <s v="spaces"/>
    <x v="3697"/>
    <x v="367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76"/>
    <n v="1477178238"/>
    <b v="0"/>
    <n v="1"/>
    <b v="0"/>
    <s v="theater/musical"/>
    <n v="0"/>
    <n v="1"/>
    <x v="6"/>
    <s v="musical"/>
    <x v="3698"/>
    <x v="367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3677"/>
    <n v="1432742458"/>
    <b v="0"/>
    <n v="1"/>
    <b v="0"/>
    <s v="photography/places"/>
    <n v="0"/>
    <n v="1"/>
    <x v="2"/>
    <s v="places"/>
    <x v="3699"/>
    <x v="367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3678"/>
    <n v="1460666721"/>
    <b v="0"/>
    <n v="1"/>
    <b v="0"/>
    <s v="publishing/children's books"/>
    <n v="0"/>
    <n v="1"/>
    <x v="1"/>
    <s v="children's books"/>
    <x v="3700"/>
    <x v="367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3679"/>
    <n v="1480831467"/>
    <b v="0"/>
    <n v="1"/>
    <b v="0"/>
    <s v="publishing/translations"/>
    <n v="0"/>
    <n v="1"/>
    <x v="1"/>
    <s v="translations"/>
    <x v="3701"/>
    <x v="3679"/>
  </r>
  <r>
    <n v="2422"/>
    <s v="Help starting a family owned food truck"/>
    <s v="Family owned business serving BBQ and seafood to the public"/>
    <n v="500"/>
    <n v="1"/>
    <x v="2"/>
    <s v="US"/>
    <s v="USD"/>
    <x v="3680"/>
    <n v="1423502636"/>
    <b v="0"/>
    <n v="1"/>
    <b v="0"/>
    <s v="food/food trucks"/>
    <n v="0"/>
    <n v="1"/>
    <x v="4"/>
    <s v="food trucks"/>
    <x v="3702"/>
    <x v="3680"/>
  </r>
  <r>
    <n v="4004"/>
    <s v="South Florida Tours"/>
    <s v="Help Launch The Queen Into South Florida!"/>
    <n v="500"/>
    <n v="1"/>
    <x v="2"/>
    <s v="US"/>
    <s v="USD"/>
    <x v="3681"/>
    <n v="1410148457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x v="3682"/>
    <n v="1470910907"/>
    <b v="0"/>
    <n v="0"/>
    <b v="0"/>
    <s v="film &amp; video/science fiction"/>
    <n v="0"/>
    <e v="#DIV/0!"/>
    <x v="5"/>
    <s v="science fiction"/>
    <x v="3704"/>
    <x v="368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3683"/>
    <n v="1407867023"/>
    <b v="0"/>
    <n v="0"/>
    <b v="0"/>
    <s v="theater/spaces"/>
    <n v="0"/>
    <e v="#DIV/0!"/>
    <x v="6"/>
    <s v="spaces"/>
    <x v="3705"/>
    <x v="368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684"/>
    <n v="1412371898"/>
    <b v="0"/>
    <n v="0"/>
    <b v="0"/>
    <s v="publishing/translations"/>
    <n v="0"/>
    <e v="#DIV/0!"/>
    <x v="1"/>
    <s v="translations"/>
    <x v="3706"/>
    <x v="368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3685"/>
    <n v="1471135830"/>
    <b v="0"/>
    <n v="0"/>
    <b v="0"/>
    <s v="film &amp; video/animation"/>
    <n v="0"/>
    <e v="#DIV/0!"/>
    <x v="5"/>
    <s v="animation"/>
    <x v="3707"/>
    <x v="368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3686"/>
    <n v="1431322726"/>
    <b v="0"/>
    <n v="0"/>
    <b v="0"/>
    <s v="film &amp; video/drama"/>
    <n v="0"/>
    <e v="#DIV/0!"/>
    <x v="5"/>
    <s v="drama"/>
    <x v="3708"/>
    <x v="368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3687"/>
    <n v="1450946752"/>
    <b v="0"/>
    <n v="0"/>
    <b v="0"/>
    <s v="theater/spaces"/>
    <n v="0"/>
    <e v="#DIV/0!"/>
    <x v="6"/>
    <s v="spaces"/>
    <x v="3709"/>
    <x v="368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3688"/>
    <n v="1440716654"/>
    <b v="0"/>
    <n v="0"/>
    <b v="0"/>
    <s v="film &amp; video/drama"/>
    <n v="0"/>
    <e v="#DIV/0!"/>
    <x v="5"/>
    <s v="drama"/>
    <x v="3710"/>
    <x v="368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3689"/>
    <n v="1431360332"/>
    <b v="0"/>
    <n v="0"/>
    <b v="0"/>
    <s v="film &amp; video/drama"/>
    <n v="0"/>
    <e v="#DIV/0!"/>
    <x v="5"/>
    <s v="drama"/>
    <x v="3711"/>
    <x v="368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3690"/>
    <n v="1461287350"/>
    <b v="0"/>
    <n v="0"/>
    <b v="0"/>
    <s v="film &amp; video/drama"/>
    <n v="0"/>
    <e v="#DIV/0!"/>
    <x v="5"/>
    <s v="drama"/>
    <x v="3712"/>
    <x v="369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3691"/>
    <n v="1449183651"/>
    <b v="0"/>
    <n v="0"/>
    <b v="0"/>
    <s v="film &amp; video/drama"/>
    <n v="0"/>
    <e v="#DIV/0!"/>
    <x v="5"/>
    <s v="drama"/>
    <x v="3713"/>
    <x v="3691"/>
  </r>
  <r>
    <n v="3125"/>
    <s v="N/A (Canceled)"/>
    <s v="N/A"/>
    <n v="1500000"/>
    <n v="0"/>
    <x v="1"/>
    <s v="US"/>
    <s v="USD"/>
    <x v="3692"/>
    <n v="1449550672"/>
    <b v="0"/>
    <n v="0"/>
    <b v="0"/>
    <s v="theater/spaces"/>
    <n v="0"/>
    <e v="#DIV/0!"/>
    <x v="6"/>
    <s v="spaces"/>
    <x v="3714"/>
    <x v="3692"/>
  </r>
  <r>
    <n v="3061"/>
    <s v="Help Save Parkway Cinemas!"/>
    <s v="Save a historic Local theater."/>
    <n v="1000000"/>
    <n v="0"/>
    <x v="2"/>
    <s v="US"/>
    <s v="USD"/>
    <x v="3693"/>
    <n v="1405363748"/>
    <b v="0"/>
    <n v="0"/>
    <b v="0"/>
    <s v="theater/spaces"/>
    <n v="0"/>
    <e v="#DIV/0!"/>
    <x v="6"/>
    <s v="spaces"/>
    <x v="3715"/>
    <x v="369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694"/>
    <n v="1416896264"/>
    <b v="0"/>
    <n v="0"/>
    <b v="0"/>
    <s v="technology/web"/>
    <n v="0"/>
    <e v="#DIV/0!"/>
    <x v="0"/>
    <s v="web"/>
    <x v="3716"/>
    <x v="3694"/>
  </r>
  <r>
    <n v="178"/>
    <s v="El viaje de LucÃ­a"/>
    <s v="El viaje de LucÃ­a es un largometraje de ficciÃ³n con temÃ¡tica sobre el cÃ¡ncer infantil."/>
    <n v="500000"/>
    <n v="0"/>
    <x v="2"/>
    <s v="ES"/>
    <s v="EUR"/>
    <x v="3695"/>
    <n v="1445986545"/>
    <b v="0"/>
    <n v="0"/>
    <b v="0"/>
    <s v="film &amp; video/drama"/>
    <n v="0"/>
    <e v="#DIV/0!"/>
    <x v="5"/>
    <s v="drama"/>
    <x v="3717"/>
    <x v="369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3696"/>
    <n v="1436026170"/>
    <b v="0"/>
    <n v="0"/>
    <b v="0"/>
    <s v="technology/wearables"/>
    <n v="0"/>
    <e v="#DIV/0!"/>
    <x v="0"/>
    <s v="wearables"/>
    <x v="3718"/>
    <x v="369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697"/>
    <n v="1295997630"/>
    <b v="0"/>
    <n v="0"/>
    <b v="0"/>
    <s v="music/world music"/>
    <n v="0"/>
    <e v="#DIV/0!"/>
    <x v="7"/>
    <s v="world music"/>
    <x v="3719"/>
    <x v="369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3698"/>
    <n v="1465970108"/>
    <b v="0"/>
    <n v="0"/>
    <b v="0"/>
    <s v="technology/space exploration"/>
    <n v="0"/>
    <e v="#DIV/0!"/>
    <x v="0"/>
    <s v="space exploration"/>
    <x v="3720"/>
    <x v="369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699"/>
    <n v="1436812628"/>
    <b v="0"/>
    <n v="0"/>
    <b v="0"/>
    <s v="technology/web"/>
    <n v="0"/>
    <e v="#DIV/0!"/>
    <x v="0"/>
    <s v="web"/>
    <x v="3721"/>
    <x v="369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700"/>
    <n v="1460242191"/>
    <b v="0"/>
    <n v="0"/>
    <b v="0"/>
    <s v="theater/musical"/>
    <n v="0"/>
    <e v="#DIV/0!"/>
    <x v="6"/>
    <s v="musical"/>
    <x v="3722"/>
    <x v="37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3701"/>
    <n v="1472593972"/>
    <b v="0"/>
    <n v="0"/>
    <b v="0"/>
    <s v="film &amp; video/drama"/>
    <n v="0"/>
    <e v="#DIV/0!"/>
    <x v="5"/>
    <s v="drama"/>
    <x v="3723"/>
    <x v="370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3702"/>
    <n v="1488418811"/>
    <b v="0"/>
    <n v="0"/>
    <b v="0"/>
    <s v="music/faith"/>
    <n v="0"/>
    <e v="#DIV/0!"/>
    <x v="7"/>
    <s v="faith"/>
    <x v="3724"/>
    <x v="370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3703"/>
    <n v="1419664341"/>
    <b v="0"/>
    <n v="0"/>
    <b v="0"/>
    <s v="games/mobile games"/>
    <n v="0"/>
    <e v="#DIV/0!"/>
    <x v="3"/>
    <s v="mobile games"/>
    <x v="3725"/>
    <x v="370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704"/>
    <n v="1424234732"/>
    <b v="0"/>
    <n v="0"/>
    <b v="0"/>
    <s v="film &amp; video/science fiction"/>
    <n v="0"/>
    <e v="#DIV/0!"/>
    <x v="5"/>
    <s v="science fiction"/>
    <x v="3726"/>
    <x v="370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3705"/>
    <n v="1429655318"/>
    <b v="0"/>
    <n v="0"/>
    <b v="0"/>
    <s v="publishing/translations"/>
    <n v="0"/>
    <e v="#DIV/0!"/>
    <x v="1"/>
    <s v="translations"/>
    <x v="3727"/>
    <x v="370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3706"/>
    <n v="1478268287"/>
    <b v="0"/>
    <n v="0"/>
    <b v="0"/>
    <s v="photography/people"/>
    <n v="0"/>
    <e v="#DIV/0!"/>
    <x v="2"/>
    <s v="people"/>
    <x v="3728"/>
    <x v="370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3707"/>
    <n v="1482883789"/>
    <b v="0"/>
    <n v="0"/>
    <b v="0"/>
    <s v="food/restaurants"/>
    <n v="0"/>
    <e v="#DIV/0!"/>
    <x v="4"/>
    <s v="restaurants"/>
    <x v="3729"/>
    <x v="370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708"/>
    <n v="1447460200"/>
    <b v="0"/>
    <n v="0"/>
    <b v="0"/>
    <s v="technology/web"/>
    <n v="0"/>
    <e v="#DIV/0!"/>
    <x v="0"/>
    <s v="web"/>
    <x v="3730"/>
    <x v="370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3709"/>
    <n v="1447380099"/>
    <b v="0"/>
    <n v="0"/>
    <b v="0"/>
    <s v="film &amp; video/drama"/>
    <n v="0"/>
    <e v="#DIV/0!"/>
    <x v="5"/>
    <s v="drama"/>
    <x v="3731"/>
    <x v="370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3710"/>
    <n v="1434477079"/>
    <b v="0"/>
    <n v="0"/>
    <b v="0"/>
    <s v="theater/plays"/>
    <n v="0"/>
    <e v="#DIV/0!"/>
    <x v="6"/>
    <s v="plays"/>
    <x v="3732"/>
    <x v="37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711"/>
    <n v="1439224829"/>
    <b v="0"/>
    <n v="0"/>
    <b v="0"/>
    <s v="theater/musical"/>
    <n v="0"/>
    <e v="#DIV/0!"/>
    <x v="6"/>
    <s v="musical"/>
    <x v="3733"/>
    <x v="37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3712"/>
    <n v="1402429211"/>
    <b v="0"/>
    <n v="0"/>
    <b v="0"/>
    <s v="photography/people"/>
    <n v="0"/>
    <e v="#DIV/0!"/>
    <x v="2"/>
    <s v="people"/>
    <x v="3734"/>
    <x v="37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3713"/>
    <n v="1431694855"/>
    <b v="0"/>
    <n v="0"/>
    <b v="0"/>
    <s v="publishing/translations"/>
    <n v="0"/>
    <e v="#DIV/0!"/>
    <x v="1"/>
    <s v="translations"/>
    <x v="3735"/>
    <x v="37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3714"/>
    <n v="1488430760"/>
    <b v="0"/>
    <n v="0"/>
    <b v="0"/>
    <s v="music/faith"/>
    <n v="0"/>
    <e v="#DIV/0!"/>
    <x v="7"/>
    <s v="faith"/>
    <x v="3736"/>
    <x v="37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715"/>
    <n v="1417641256"/>
    <b v="0"/>
    <n v="0"/>
    <b v="0"/>
    <s v="technology/web"/>
    <n v="0"/>
    <e v="#DIV/0!"/>
    <x v="0"/>
    <s v="web"/>
    <x v="3737"/>
    <x v="3715"/>
  </r>
  <r>
    <n v="2378"/>
    <s v="KEEPUP INC (Canceled)"/>
    <s v="KEEPUP allows you to extend your social circle by introducing you to new people via your friends."/>
    <n v="110000"/>
    <n v="0"/>
    <x v="1"/>
    <s v="US"/>
    <s v="USD"/>
    <x v="3716"/>
    <n v="1438042730"/>
    <b v="0"/>
    <n v="0"/>
    <b v="0"/>
    <s v="technology/web"/>
    <n v="0"/>
    <e v="#DIV/0!"/>
    <x v="0"/>
    <s v="web"/>
    <x v="3738"/>
    <x v="371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3717"/>
    <n v="1307761341"/>
    <b v="0"/>
    <n v="0"/>
    <b v="0"/>
    <s v="film &amp; video/animation"/>
    <n v="0"/>
    <e v="#DIV/0!"/>
    <x v="5"/>
    <s v="animation"/>
    <x v="3739"/>
    <x v="371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3718"/>
    <n v="1424454319"/>
    <b v="0"/>
    <n v="0"/>
    <b v="0"/>
    <s v="technology/web"/>
    <n v="0"/>
    <e v="#DIV/0!"/>
    <x v="0"/>
    <s v="web"/>
    <x v="3740"/>
    <x v="37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719"/>
    <n v="1485558318"/>
    <b v="0"/>
    <n v="0"/>
    <b v="0"/>
    <s v="technology/web"/>
    <n v="0"/>
    <e v="#DIV/0!"/>
    <x v="0"/>
    <s v="web"/>
    <x v="3741"/>
    <x v="371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3720"/>
    <n v="1478130783"/>
    <b v="0"/>
    <n v="0"/>
    <b v="0"/>
    <s v="technology/wearables"/>
    <n v="0"/>
    <e v="#DIV/0!"/>
    <x v="0"/>
    <s v="wearables"/>
    <x v="3742"/>
    <x v="372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3721"/>
    <n v="1388707645"/>
    <b v="0"/>
    <n v="0"/>
    <b v="0"/>
    <s v="music/jazz"/>
    <n v="0"/>
    <e v="#DIV/0!"/>
    <x v="7"/>
    <s v="jazz"/>
    <x v="3743"/>
    <x v="372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3722"/>
    <n v="1451731413"/>
    <b v="0"/>
    <n v="0"/>
    <b v="0"/>
    <s v="food/restaurants"/>
    <n v="0"/>
    <e v="#DIV/0!"/>
    <x v="4"/>
    <s v="restaurants"/>
    <x v="3744"/>
    <x v="372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3723"/>
    <n v="1472567085"/>
    <b v="0"/>
    <n v="0"/>
    <b v="0"/>
    <s v="food/restaurants"/>
    <n v="0"/>
    <e v="#DIV/0!"/>
    <x v="4"/>
    <s v="restaurants"/>
    <x v="3745"/>
    <x v="372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724"/>
    <n v="1442148089"/>
    <b v="0"/>
    <n v="0"/>
    <b v="0"/>
    <s v="food/food trucks"/>
    <n v="0"/>
    <e v="#DIV/0!"/>
    <x v="4"/>
    <s v="food trucks"/>
    <x v="3746"/>
    <x v="3724"/>
  </r>
  <r>
    <n v="2780"/>
    <s v="Travel with baby"/>
    <s v="Turn the World with my kids, and then write a book with the advice for traveling with baby"/>
    <n v="100000"/>
    <n v="0"/>
    <x v="2"/>
    <s v="IT"/>
    <s v="EUR"/>
    <x v="3725"/>
    <n v="1486550688"/>
    <b v="0"/>
    <n v="0"/>
    <b v="0"/>
    <s v="publishing/children's books"/>
    <n v="0"/>
    <e v="#DIV/0!"/>
    <x v="1"/>
    <s v="children's books"/>
    <x v="3747"/>
    <x v="37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726"/>
    <n v="1422650029"/>
    <b v="0"/>
    <n v="0"/>
    <b v="0"/>
    <s v="theater/spaces"/>
    <n v="0"/>
    <e v="#DIV/0!"/>
    <x v="6"/>
    <s v="spaces"/>
    <x v="3748"/>
    <x v="372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727"/>
    <n v="1444852796"/>
    <b v="0"/>
    <n v="0"/>
    <b v="0"/>
    <s v="theater/musical"/>
    <n v="0"/>
    <e v="#DIV/0!"/>
    <x v="6"/>
    <s v="musical"/>
    <x v="3749"/>
    <x v="3727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3728"/>
    <n v="1423733323"/>
    <b v="0"/>
    <n v="0"/>
    <b v="0"/>
    <s v="film &amp; video/drama"/>
    <n v="0"/>
    <e v="#DIV/0!"/>
    <x v="5"/>
    <s v="drama"/>
    <x v="3750"/>
    <x v="372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729"/>
    <n v="1418438194"/>
    <b v="0"/>
    <n v="0"/>
    <b v="0"/>
    <s v="food/food trucks"/>
    <n v="0"/>
    <e v="#DIV/0!"/>
    <x v="4"/>
    <s v="food trucks"/>
    <x v="3751"/>
    <x v="37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730"/>
    <n v="1448026037"/>
    <b v="0"/>
    <n v="0"/>
    <b v="0"/>
    <s v="technology/web"/>
    <n v="0"/>
    <e v="#DIV/0!"/>
    <x v="0"/>
    <s v="web"/>
    <x v="3752"/>
    <x v="373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3731"/>
    <n v="1457548917"/>
    <b v="0"/>
    <n v="0"/>
    <b v="0"/>
    <s v="theater/spaces"/>
    <n v="0"/>
    <e v="#DIV/0!"/>
    <x v="6"/>
    <s v="spaces"/>
    <x v="3753"/>
    <x v="373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732"/>
    <n v="1430179997"/>
    <b v="0"/>
    <n v="0"/>
    <b v="0"/>
    <s v="technology/web"/>
    <n v="0"/>
    <e v="#DIV/0!"/>
    <x v="0"/>
    <s v="web"/>
    <x v="3754"/>
    <x v="373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733"/>
    <n v="1406128250"/>
    <b v="0"/>
    <n v="0"/>
    <b v="0"/>
    <s v="theater/spaces"/>
    <n v="0"/>
    <e v="#DIV/0!"/>
    <x v="6"/>
    <s v="spaces"/>
    <x v="3755"/>
    <x v="3733"/>
  </r>
  <r>
    <n v="4098"/>
    <s v="Life is simple"/>
    <s v="Community Youth play, written by and performed by the youth about finding joy in the simple things in life"/>
    <n v="75000"/>
    <n v="0"/>
    <x v="2"/>
    <s v="US"/>
    <s v="USD"/>
    <x v="3734"/>
    <n v="1462468797"/>
    <b v="0"/>
    <n v="0"/>
    <b v="0"/>
    <s v="theater/plays"/>
    <n v="0"/>
    <e v="#DIV/0!"/>
    <x v="6"/>
    <s v="plays"/>
    <x v="3756"/>
    <x v="3734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735"/>
    <n v="1462130584"/>
    <b v="0"/>
    <n v="0"/>
    <b v="0"/>
    <s v="film &amp; video/science fiction"/>
    <n v="0"/>
    <e v="#DIV/0!"/>
    <x v="5"/>
    <s v="science fiction"/>
    <x v="3757"/>
    <x v="373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736"/>
    <n v="1432062215"/>
    <b v="0"/>
    <n v="0"/>
    <b v="0"/>
    <s v="technology/web"/>
    <n v="0"/>
    <e v="#DIV/0!"/>
    <x v="0"/>
    <s v="web"/>
    <x v="3758"/>
    <x v="37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737"/>
    <n v="1440337593"/>
    <b v="0"/>
    <n v="0"/>
    <b v="0"/>
    <s v="film &amp; video/science fiction"/>
    <n v="0"/>
    <e v="#DIV/0!"/>
    <x v="5"/>
    <s v="science fiction"/>
    <x v="3759"/>
    <x v="373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3738"/>
    <n v="1416127967"/>
    <b v="0"/>
    <n v="0"/>
    <b v="0"/>
    <s v="film &amp; video/drama"/>
    <n v="0"/>
    <e v="#DIV/0!"/>
    <x v="5"/>
    <s v="drama"/>
    <x v="3760"/>
    <x v="3738"/>
  </r>
  <r>
    <n v="221"/>
    <s v="Archetypes"/>
    <s v="Film about Schizophrenia with Surreal Twists!"/>
    <n v="50000"/>
    <n v="0"/>
    <x v="2"/>
    <s v="US"/>
    <s v="USD"/>
    <x v="3739"/>
    <n v="1422389164"/>
    <b v="0"/>
    <n v="0"/>
    <b v="0"/>
    <s v="film &amp; video/drama"/>
    <n v="0"/>
    <e v="#DIV/0!"/>
    <x v="5"/>
    <s v="drama"/>
    <x v="3761"/>
    <x v="373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3740"/>
    <n v="1477491394"/>
    <b v="0"/>
    <n v="0"/>
    <b v="0"/>
    <s v="film &amp; video/animation"/>
    <n v="0"/>
    <e v="#DIV/0!"/>
    <x v="5"/>
    <s v="animation"/>
    <x v="3762"/>
    <x v="37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3741"/>
    <n v="1479460815"/>
    <b v="0"/>
    <n v="0"/>
    <b v="0"/>
    <s v="technology/web"/>
    <n v="0"/>
    <e v="#DIV/0!"/>
    <x v="0"/>
    <s v="web"/>
    <x v="3763"/>
    <x v="374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742"/>
    <n v="1420311342"/>
    <b v="0"/>
    <n v="0"/>
    <b v="0"/>
    <s v="music/world music"/>
    <n v="0"/>
    <e v="#DIV/0!"/>
    <x v="7"/>
    <s v="world music"/>
    <x v="3764"/>
    <x v="37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3743"/>
    <n v="1445552019"/>
    <b v="0"/>
    <n v="0"/>
    <b v="0"/>
    <s v="publishing/translations"/>
    <n v="0"/>
    <e v="#DIV/0!"/>
    <x v="1"/>
    <s v="translations"/>
    <x v="3765"/>
    <x v="374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744"/>
    <n v="1480882370"/>
    <b v="0"/>
    <n v="0"/>
    <b v="0"/>
    <s v="technology/web"/>
    <n v="0"/>
    <e v="#DIV/0!"/>
    <x v="0"/>
    <s v="web"/>
    <x v="3766"/>
    <x v="374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745"/>
    <n v="1458023164"/>
    <b v="0"/>
    <n v="0"/>
    <b v="0"/>
    <s v="technology/web"/>
    <n v="0"/>
    <e v="#DIV/0!"/>
    <x v="0"/>
    <s v="web"/>
    <x v="3767"/>
    <x v="3745"/>
  </r>
  <r>
    <n v="2894"/>
    <s v="How Could You Do This To Me (The Stage Play)"/>
    <s v="This Is A Story About A Woman A Man And A Woman"/>
    <n v="50000"/>
    <n v="0"/>
    <x v="2"/>
    <s v="US"/>
    <s v="USD"/>
    <x v="3746"/>
    <n v="1422920415"/>
    <b v="0"/>
    <n v="0"/>
    <b v="0"/>
    <s v="theater/plays"/>
    <n v="0"/>
    <e v="#DIV/0!"/>
    <x v="6"/>
    <s v="plays"/>
    <x v="3768"/>
    <x v="374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3747"/>
    <n v="1429845660"/>
    <b v="0"/>
    <n v="0"/>
    <b v="0"/>
    <s v="theater/spaces"/>
    <n v="0"/>
    <e v="#DIV/0!"/>
    <x v="6"/>
    <s v="spaces"/>
    <x v="3769"/>
    <x v="374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748"/>
    <n v="1457105811"/>
    <b v="0"/>
    <n v="0"/>
    <b v="0"/>
    <s v="theater/spaces"/>
    <n v="0"/>
    <e v="#DIV/0!"/>
    <x v="6"/>
    <s v="spaces"/>
    <x v="3770"/>
    <x v="374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3749"/>
    <n v="1447166896"/>
    <b v="0"/>
    <n v="0"/>
    <b v="0"/>
    <s v="technology/web"/>
    <n v="0"/>
    <e v="#DIV/0!"/>
    <x v="0"/>
    <s v="web"/>
    <x v="3771"/>
    <x v="3749"/>
  </r>
  <r>
    <n v="2507"/>
    <s v="Help Cafe Talavera get a New Kitchen!"/>
    <s v="Unique dishes for a unique city!."/>
    <n v="42850"/>
    <n v="0"/>
    <x v="2"/>
    <s v="US"/>
    <s v="USD"/>
    <x v="3750"/>
    <n v="1428716704"/>
    <b v="0"/>
    <n v="0"/>
    <b v="0"/>
    <s v="food/restaurants"/>
    <n v="0"/>
    <e v="#DIV/0!"/>
    <x v="4"/>
    <s v="restaurants"/>
    <x v="3772"/>
    <x v="375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751"/>
    <n v="1423777043"/>
    <b v="0"/>
    <n v="0"/>
    <b v="0"/>
    <s v="journalism/audio"/>
    <n v="0"/>
    <e v="#DIV/0!"/>
    <x v="8"/>
    <s v="audio"/>
    <x v="3773"/>
    <x v="375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3752"/>
    <n v="1448401668"/>
    <b v="0"/>
    <n v="0"/>
    <b v="0"/>
    <s v="games/mobile games"/>
    <n v="0"/>
    <e v="#DIV/0!"/>
    <x v="3"/>
    <s v="mobile games"/>
    <x v="3774"/>
    <x v="375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3753"/>
    <n v="1434825828"/>
    <b v="0"/>
    <n v="0"/>
    <b v="0"/>
    <s v="publishing/translations"/>
    <n v="0"/>
    <e v="#DIV/0!"/>
    <x v="1"/>
    <s v="translations"/>
    <x v="3775"/>
    <x v="375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754"/>
    <n v="1404262699"/>
    <b v="0"/>
    <n v="0"/>
    <b v="0"/>
    <s v="food/food trucks"/>
    <n v="0"/>
    <e v="#DIV/0!"/>
    <x v="4"/>
    <s v="food trucks"/>
    <x v="3776"/>
    <x v="375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755"/>
    <n v="1446612896"/>
    <b v="0"/>
    <n v="0"/>
    <b v="0"/>
    <s v="publishing/translations"/>
    <n v="0"/>
    <e v="#DIV/0!"/>
    <x v="1"/>
    <s v="translations"/>
    <x v="3777"/>
    <x v="3755"/>
  </r>
  <r>
    <n v="2504"/>
    <s v="Halal Restaurant and Internet Cafe"/>
    <s v="Halal Restaurant and Internet Cafe 20 percent of profits will go to building masjids."/>
    <n v="35000"/>
    <n v="0"/>
    <x v="2"/>
    <s v="US"/>
    <s v="USD"/>
    <x v="3756"/>
    <n v="1413418934"/>
    <b v="0"/>
    <n v="0"/>
    <b v="0"/>
    <s v="food/restaurants"/>
    <n v="0"/>
    <e v="#DIV/0!"/>
    <x v="4"/>
    <s v="restaurants"/>
    <x v="3778"/>
    <x v="375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757"/>
    <n v="1406071948"/>
    <b v="0"/>
    <n v="0"/>
    <b v="0"/>
    <s v="food/food trucks"/>
    <n v="0"/>
    <e v="#DIV/0!"/>
    <x v="4"/>
    <s v="food trucks"/>
    <x v="3779"/>
    <x v="375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758"/>
    <n v="1481597687"/>
    <b v="0"/>
    <n v="0"/>
    <b v="0"/>
    <s v="technology/web"/>
    <n v="0"/>
    <e v="#DIV/0!"/>
    <x v="0"/>
    <s v="web"/>
    <x v="3780"/>
    <x v="375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3759"/>
    <n v="1429550738"/>
    <b v="0"/>
    <n v="0"/>
    <b v="0"/>
    <s v="film &amp; video/animation"/>
    <n v="0"/>
    <e v="#DIV/0!"/>
    <x v="5"/>
    <s v="animation"/>
    <x v="3781"/>
    <x v="3759"/>
  </r>
  <r>
    <n v="1569"/>
    <s v="to be removed (Canceled)"/>
    <s v="to be removed"/>
    <n v="30000"/>
    <n v="0"/>
    <x v="1"/>
    <s v="US"/>
    <s v="USD"/>
    <x v="3760"/>
    <n v="1366906714"/>
    <b v="0"/>
    <n v="0"/>
    <b v="0"/>
    <s v="publishing/art books"/>
    <n v="0"/>
    <e v="#DIV/0!"/>
    <x v="1"/>
    <s v="art books"/>
    <x v="3782"/>
    <x v="3760"/>
  </r>
  <r>
    <n v="2379"/>
    <s v="SelectCooks.com (Canceled)"/>
    <s v="Selectcooks.com is a community marketplace for people to list, find and hire chefs."/>
    <n v="30000"/>
    <n v="0"/>
    <x v="1"/>
    <s v="US"/>
    <s v="USD"/>
    <x v="3761"/>
    <n v="1440116616"/>
    <b v="0"/>
    <n v="0"/>
    <b v="0"/>
    <s v="technology/web"/>
    <n v="0"/>
    <e v="#DIV/0!"/>
    <x v="0"/>
    <s v="web"/>
    <x v="3783"/>
    <x v="376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762"/>
    <n v="1415736424"/>
    <b v="0"/>
    <n v="0"/>
    <b v="0"/>
    <s v="technology/web"/>
    <n v="0"/>
    <e v="#DIV/0!"/>
    <x v="0"/>
    <s v="web"/>
    <x v="3784"/>
    <x v="376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763"/>
    <n v="1426301517"/>
    <b v="0"/>
    <n v="0"/>
    <b v="0"/>
    <s v="food/food trucks"/>
    <n v="0"/>
    <e v="#DIV/0!"/>
    <x v="4"/>
    <s v="food trucks"/>
    <x v="3785"/>
    <x v="376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3764"/>
    <n v="1410391423"/>
    <b v="0"/>
    <n v="0"/>
    <b v="0"/>
    <s v="food/food trucks"/>
    <n v="0"/>
    <e v="#DIV/0!"/>
    <x v="4"/>
    <s v="food trucks"/>
    <x v="3786"/>
    <x v="376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3765"/>
    <n v="1412945440"/>
    <b v="0"/>
    <n v="0"/>
    <b v="0"/>
    <s v="theater/plays"/>
    <n v="0"/>
    <e v="#DIV/0!"/>
    <x v="6"/>
    <s v="plays"/>
    <x v="3787"/>
    <x v="37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766"/>
    <n v="1472804365"/>
    <b v="0"/>
    <n v="0"/>
    <b v="0"/>
    <s v="theater/musical"/>
    <n v="0"/>
    <e v="#DIV/0!"/>
    <x v="6"/>
    <s v="musical"/>
    <x v="3788"/>
    <x v="376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767"/>
    <n v="1451950570"/>
    <b v="0"/>
    <n v="0"/>
    <b v="0"/>
    <s v="theater/musical"/>
    <n v="0"/>
    <e v="#DIV/0!"/>
    <x v="6"/>
    <s v="musical"/>
    <x v="3789"/>
    <x v="376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768"/>
    <n v="1404892123"/>
    <b v="0"/>
    <n v="0"/>
    <b v="0"/>
    <s v="theater/plays"/>
    <n v="0"/>
    <e v="#DIV/0!"/>
    <x v="6"/>
    <s v="plays"/>
    <x v="3790"/>
    <x v="376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3769"/>
    <n v="1433885241"/>
    <b v="0"/>
    <n v="0"/>
    <b v="0"/>
    <s v="film &amp; video/drama"/>
    <n v="0"/>
    <e v="#DIV/0!"/>
    <x v="5"/>
    <s v="drama"/>
    <x v="3791"/>
    <x v="376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770"/>
    <n v="1442501578"/>
    <b v="0"/>
    <n v="0"/>
    <b v="0"/>
    <s v="technology/web"/>
    <n v="0"/>
    <e v="#DIV/0!"/>
    <x v="0"/>
    <s v="web"/>
    <x v="3792"/>
    <x v="377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3771"/>
    <n v="1481324760"/>
    <b v="0"/>
    <n v="0"/>
    <b v="0"/>
    <s v="film &amp; video/drama"/>
    <n v="0"/>
    <e v="#DIV/0!"/>
    <x v="5"/>
    <s v="drama"/>
    <x v="3793"/>
    <x v="377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3772"/>
    <n v="1433974135"/>
    <b v="0"/>
    <n v="0"/>
    <b v="0"/>
    <s v="film &amp; video/drama"/>
    <n v="0"/>
    <e v="#DIV/0!"/>
    <x v="5"/>
    <s v="drama"/>
    <x v="3794"/>
    <x v="377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3773"/>
    <n v="1433962249"/>
    <b v="0"/>
    <n v="0"/>
    <b v="0"/>
    <s v="technology/web"/>
    <n v="0"/>
    <e v="#DIV/0!"/>
    <x v="0"/>
    <s v="web"/>
    <x v="3795"/>
    <x v="377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774"/>
    <n v="1487971777"/>
    <b v="0"/>
    <n v="0"/>
    <b v="0"/>
    <s v="technology/web"/>
    <n v="0"/>
    <e v="#DIV/0!"/>
    <x v="0"/>
    <s v="web"/>
    <x v="3796"/>
    <x v="3774"/>
  </r>
  <r>
    <n v="1120"/>
    <s v="PlanEt Ninjahwah"/>
    <s v="Planet Ninjahwah is a highly anticipated futuristic action adventure game that will blow your mind!!"/>
    <n v="25000"/>
    <n v="0"/>
    <x v="2"/>
    <s v="US"/>
    <s v="USD"/>
    <x v="3775"/>
    <n v="1315947400"/>
    <b v="0"/>
    <n v="0"/>
    <b v="0"/>
    <s v="games/video games"/>
    <n v="0"/>
    <e v="#DIV/0!"/>
    <x v="3"/>
    <s v="video games"/>
    <x v="3797"/>
    <x v="377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3776"/>
    <n v="1408576783"/>
    <b v="0"/>
    <n v="0"/>
    <b v="0"/>
    <s v="food/food trucks"/>
    <n v="0"/>
    <e v="#DIV/0!"/>
    <x v="4"/>
    <s v="food trucks"/>
    <x v="3798"/>
    <x v="377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3777"/>
    <n v="1439000863"/>
    <b v="0"/>
    <n v="0"/>
    <b v="0"/>
    <s v="food/food trucks"/>
    <n v="0"/>
    <e v="#DIV/0!"/>
    <x v="4"/>
    <s v="food trucks"/>
    <x v="3799"/>
    <x v="377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778"/>
    <n v="1344062865"/>
    <b v="0"/>
    <n v="0"/>
    <b v="0"/>
    <s v="music/world music"/>
    <n v="0"/>
    <e v="#DIV/0!"/>
    <x v="7"/>
    <s v="world music"/>
    <x v="3800"/>
    <x v="377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779"/>
    <n v="1488386547"/>
    <b v="0"/>
    <n v="0"/>
    <b v="0"/>
    <s v="publishing/translations"/>
    <n v="0"/>
    <e v="#DIV/0!"/>
    <x v="1"/>
    <s v="translations"/>
    <x v="3801"/>
    <x v="377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780"/>
    <n v="1452540611"/>
    <b v="0"/>
    <n v="0"/>
    <b v="0"/>
    <s v="technology/web"/>
    <n v="0"/>
    <e v="#DIV/0!"/>
    <x v="0"/>
    <s v="web"/>
    <x v="3802"/>
    <x v="378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781"/>
    <n v="1406819784"/>
    <b v="0"/>
    <n v="0"/>
    <b v="0"/>
    <s v="theater/spaces"/>
    <n v="0"/>
    <e v="#DIV/0!"/>
    <x v="6"/>
    <s v="spaces"/>
    <x v="3803"/>
    <x v="378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782"/>
    <n v="1485478734"/>
    <b v="0"/>
    <n v="0"/>
    <b v="0"/>
    <s v="theater/plays"/>
    <n v="0"/>
    <e v="#DIV/0!"/>
    <x v="6"/>
    <s v="plays"/>
    <x v="3804"/>
    <x v="378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783"/>
    <n v="1444274839"/>
    <b v="0"/>
    <n v="0"/>
    <b v="0"/>
    <s v="theater/musical"/>
    <n v="0"/>
    <e v="#DIV/0!"/>
    <x v="6"/>
    <s v="musical"/>
    <x v="3805"/>
    <x v="378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784"/>
    <n v="1400168264"/>
    <b v="0"/>
    <n v="0"/>
    <b v="0"/>
    <s v="theater/plays"/>
    <n v="0"/>
    <e v="#DIV/0!"/>
    <x v="6"/>
    <s v="plays"/>
    <x v="3806"/>
    <x v="378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3785"/>
    <n v="1414683652"/>
    <b v="0"/>
    <n v="0"/>
    <b v="0"/>
    <s v="food/restaurants"/>
    <n v="0"/>
    <e v="#DIV/0!"/>
    <x v="4"/>
    <s v="restaurants"/>
    <x v="3807"/>
    <x v="378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786"/>
    <n v="1409524183"/>
    <b v="0"/>
    <n v="0"/>
    <b v="0"/>
    <s v="film &amp; video/science fiction"/>
    <n v="0"/>
    <e v="#DIV/0!"/>
    <x v="5"/>
    <s v="science fiction"/>
    <x v="3808"/>
    <x v="378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3787"/>
    <n v="1388077791"/>
    <b v="0"/>
    <n v="0"/>
    <b v="0"/>
    <s v="film &amp; video/animation"/>
    <n v="0"/>
    <e v="#DIV/0!"/>
    <x v="5"/>
    <s v="animation"/>
    <x v="3809"/>
    <x v="378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788"/>
    <n v="1405621512"/>
    <b v="0"/>
    <n v="0"/>
    <b v="0"/>
    <s v="film &amp; video/animation"/>
    <n v="0"/>
    <e v="#DIV/0!"/>
    <x v="5"/>
    <s v="animation"/>
    <x v="3810"/>
    <x v="378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789"/>
    <n v="1445874565"/>
    <b v="0"/>
    <n v="0"/>
    <b v="0"/>
    <s v="technology/web"/>
    <n v="0"/>
    <e v="#DIV/0!"/>
    <x v="0"/>
    <s v="web"/>
    <x v="3811"/>
    <x v="3789"/>
  </r>
  <r>
    <n v="927"/>
    <s v="JETRO DA SILVA FUNK PROJECT"/>
    <s v="Studio CD/DVD Solo project of Pianist &amp; Keyboardist Jetro da Silva"/>
    <n v="20000"/>
    <n v="0"/>
    <x v="2"/>
    <s v="US"/>
    <s v="USD"/>
    <x v="3790"/>
    <n v="1334432695"/>
    <b v="0"/>
    <n v="0"/>
    <b v="0"/>
    <s v="music/jazz"/>
    <n v="0"/>
    <e v="#DIV/0!"/>
    <x v="7"/>
    <s v="jazz"/>
    <x v="3812"/>
    <x v="379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3791"/>
    <n v="1435903390"/>
    <b v="0"/>
    <n v="0"/>
    <b v="0"/>
    <s v="photography/nature"/>
    <n v="0"/>
    <e v="#DIV/0!"/>
    <x v="2"/>
    <s v="nature"/>
    <x v="3813"/>
    <x v="379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3792"/>
    <n v="1433822692"/>
    <b v="0"/>
    <n v="0"/>
    <b v="0"/>
    <s v="food/food trucks"/>
    <n v="0"/>
    <e v="#DIV/0!"/>
    <x v="4"/>
    <s v="food trucks"/>
    <x v="3814"/>
    <x v="379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3793"/>
    <n v="1405464634"/>
    <b v="0"/>
    <n v="0"/>
    <b v="0"/>
    <s v="food/restaurants"/>
    <n v="0"/>
    <e v="#DIV/0!"/>
    <x v="4"/>
    <s v="restaurants"/>
    <x v="3815"/>
    <x v="3793"/>
  </r>
  <r>
    <n v="2563"/>
    <s v="Phoenix Pearl Boba Tea Truck (Canceled)"/>
    <s v="Michigan based bubble tea and specialty ice cream food truck"/>
    <n v="20000"/>
    <n v="0"/>
    <x v="1"/>
    <s v="US"/>
    <s v="USD"/>
    <x v="3794"/>
    <n v="1433042451"/>
    <b v="0"/>
    <n v="0"/>
    <b v="0"/>
    <s v="food/food trucks"/>
    <n v="0"/>
    <e v="#DIV/0!"/>
    <x v="4"/>
    <s v="food trucks"/>
    <x v="3816"/>
    <x v="379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95"/>
    <n v="1447797950"/>
    <b v="0"/>
    <n v="0"/>
    <b v="0"/>
    <s v="theater/plays"/>
    <n v="0"/>
    <e v="#DIV/0!"/>
    <x v="6"/>
    <s v="plays"/>
    <x v="3817"/>
    <x v="379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796"/>
    <n v="1477981120"/>
    <b v="0"/>
    <n v="0"/>
    <b v="0"/>
    <s v="theater/plays"/>
    <n v="0"/>
    <e v="#DIV/0!"/>
    <x v="6"/>
    <s v="plays"/>
    <x v="3818"/>
    <x v="379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3797"/>
    <n v="1447461370"/>
    <b v="0"/>
    <n v="0"/>
    <b v="0"/>
    <s v="theater/plays"/>
    <n v="0"/>
    <e v="#DIV/0!"/>
    <x v="6"/>
    <s v="plays"/>
    <x v="3819"/>
    <x v="37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3798"/>
    <n v="1480187931"/>
    <b v="0"/>
    <n v="0"/>
    <b v="0"/>
    <s v="theater/plays"/>
    <n v="0"/>
    <e v="#DIV/0!"/>
    <x v="6"/>
    <s v="plays"/>
    <x v="3820"/>
    <x v="379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3799"/>
    <n v="1355489140"/>
    <b v="0"/>
    <n v="0"/>
    <b v="0"/>
    <s v="publishing/children's books"/>
    <n v="0"/>
    <e v="#DIV/0!"/>
    <x v="1"/>
    <s v="children's books"/>
    <x v="3821"/>
    <x v="379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3800"/>
    <n v="1430233589"/>
    <b v="0"/>
    <n v="0"/>
    <b v="0"/>
    <s v="food/food trucks"/>
    <n v="0"/>
    <e v="#DIV/0!"/>
    <x v="4"/>
    <s v="food trucks"/>
    <x v="3822"/>
    <x v="38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801"/>
    <n v="1467162586"/>
    <b v="0"/>
    <n v="0"/>
    <b v="0"/>
    <s v="theater/plays"/>
    <n v="0"/>
    <e v="#DIV/0!"/>
    <x v="6"/>
    <s v="plays"/>
    <x v="3823"/>
    <x v="38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3802"/>
    <n v="1358294369"/>
    <b v="0"/>
    <n v="0"/>
    <b v="0"/>
    <s v="publishing/fiction"/>
    <n v="0"/>
    <e v="#DIV/0!"/>
    <x v="1"/>
    <s v="fiction"/>
    <x v="3824"/>
    <x v="3802"/>
  </r>
  <r>
    <n v="165"/>
    <s v="NET"/>
    <s v="A teacher. A boy. The beach and a heatwave that drove them all insane."/>
    <n v="17000"/>
    <n v="0"/>
    <x v="2"/>
    <s v="GB"/>
    <s v="GBP"/>
    <x v="3803"/>
    <n v="1450021724"/>
    <b v="0"/>
    <n v="0"/>
    <b v="0"/>
    <s v="film &amp; video/drama"/>
    <n v="0"/>
    <e v="#DIV/0!"/>
    <x v="5"/>
    <s v="drama"/>
    <x v="3825"/>
    <x v="3803"/>
  </r>
  <r>
    <n v="906"/>
    <s v="24th Music Presents Channeling Motown (Live)"/>
    <s v="The DMV's most respected saxophonist pay tribute to Motown."/>
    <n v="15000"/>
    <n v="0"/>
    <x v="2"/>
    <s v="US"/>
    <s v="USD"/>
    <x v="3804"/>
    <n v="1392093190"/>
    <b v="0"/>
    <n v="0"/>
    <b v="0"/>
    <s v="music/jazz"/>
    <n v="0"/>
    <e v="#DIV/0!"/>
    <x v="7"/>
    <s v="jazz"/>
    <x v="3826"/>
    <x v="380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3805"/>
    <n v="1471768197"/>
    <b v="0"/>
    <n v="0"/>
    <b v="0"/>
    <s v="photography/places"/>
    <n v="0"/>
    <e v="#DIV/0!"/>
    <x v="2"/>
    <s v="places"/>
    <x v="3827"/>
    <x v="3805"/>
  </r>
  <r>
    <n v="1818"/>
    <s v="Give Me Your Goofy-ist"/>
    <s v="We are all different, this is a way to honor and celebrate the authenticity in being different."/>
    <n v="15000"/>
    <n v="0"/>
    <x v="2"/>
    <s v="US"/>
    <s v="USD"/>
    <x v="3806"/>
    <n v="1425447450"/>
    <b v="0"/>
    <n v="0"/>
    <b v="0"/>
    <s v="photography/photobooks"/>
    <n v="0"/>
    <e v="#DIV/0!"/>
    <x v="2"/>
    <s v="photobooks"/>
    <x v="3828"/>
    <x v="380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3807"/>
    <n v="1413351559"/>
    <b v="0"/>
    <n v="0"/>
    <b v="0"/>
    <s v="games/video games"/>
    <n v="0"/>
    <e v="#DIV/0!"/>
    <x v="3"/>
    <s v="video games"/>
    <x v="3829"/>
    <x v="380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3808"/>
    <n v="1449190607"/>
    <b v="0"/>
    <n v="0"/>
    <b v="0"/>
    <s v="food/food trucks"/>
    <n v="0"/>
    <e v="#DIV/0!"/>
    <x v="4"/>
    <s v="food trucks"/>
    <x v="3830"/>
    <x v="38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3809"/>
    <n v="1439027275"/>
    <b v="0"/>
    <n v="0"/>
    <b v="0"/>
    <s v="food/food trucks"/>
    <n v="0"/>
    <e v="#DIV/0!"/>
    <x v="4"/>
    <s v="food trucks"/>
    <x v="3831"/>
    <x v="380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810"/>
    <n v="1405021297"/>
    <b v="0"/>
    <n v="0"/>
    <b v="0"/>
    <s v="food/food trucks"/>
    <n v="0"/>
    <e v="#DIV/0!"/>
    <x v="4"/>
    <s v="food trucks"/>
    <x v="3832"/>
    <x v="3810"/>
  </r>
  <r>
    <n v="2687"/>
    <s v="Munch Wagon"/>
    <s v="Your American Pizzas, Wings, Stuffed Gouda Burger, Sweet &amp; Russet Potato Fries served on a food Truck!!"/>
    <n v="15000"/>
    <n v="0"/>
    <x v="2"/>
    <s v="US"/>
    <s v="USD"/>
    <x v="3811"/>
    <n v="1432999318"/>
    <b v="0"/>
    <n v="0"/>
    <b v="0"/>
    <s v="food/food trucks"/>
    <n v="0"/>
    <e v="#DIV/0!"/>
    <x v="4"/>
    <s v="food trucks"/>
    <x v="3833"/>
    <x v="38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3812"/>
    <n v="1487944803"/>
    <b v="0"/>
    <n v="0"/>
    <b v="0"/>
    <s v="theater/spaces"/>
    <n v="0"/>
    <e v="#DIV/0!"/>
    <x v="6"/>
    <s v="spaces"/>
    <x v="3834"/>
    <x v="38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813"/>
    <n v="1477238423"/>
    <b v="0"/>
    <n v="0"/>
    <b v="0"/>
    <s v="theater/musical"/>
    <n v="0"/>
    <e v="#DIV/0!"/>
    <x v="6"/>
    <s v="musical"/>
    <x v="3835"/>
    <x v="38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14"/>
    <n v="1435202996"/>
    <b v="0"/>
    <n v="0"/>
    <b v="0"/>
    <s v="theater/musical"/>
    <n v="0"/>
    <e v="#DIV/0!"/>
    <x v="6"/>
    <s v="musical"/>
    <x v="3836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15"/>
    <n v="1419626396"/>
    <b v="0"/>
    <n v="0"/>
    <b v="0"/>
    <s v="theater/musical"/>
    <n v="0"/>
    <e v="#DIV/0!"/>
    <x v="6"/>
    <s v="musical"/>
    <x v="3837"/>
    <x v="38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16"/>
    <n v="1407076069"/>
    <b v="0"/>
    <n v="0"/>
    <b v="0"/>
    <s v="theater/musical"/>
    <n v="0"/>
    <e v="#DIV/0!"/>
    <x v="6"/>
    <s v="musical"/>
    <x v="3838"/>
    <x v="381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3817"/>
    <n v="1454213639"/>
    <b v="0"/>
    <n v="0"/>
    <b v="0"/>
    <s v="film &amp; video/animation"/>
    <n v="0"/>
    <e v="#DIV/0!"/>
    <x v="5"/>
    <s v="animation"/>
    <x v="3839"/>
    <x v="3817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818"/>
    <n v="1403974363"/>
    <b v="0"/>
    <n v="0"/>
    <b v="0"/>
    <s v="publishing/translations"/>
    <n v="0"/>
    <e v="#DIV/0!"/>
    <x v="1"/>
    <s v="translations"/>
    <x v="3840"/>
    <x v="3818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819"/>
    <n v="1427140586"/>
    <b v="0"/>
    <n v="0"/>
    <b v="0"/>
    <s v="technology/web"/>
    <n v="0"/>
    <e v="#DIV/0!"/>
    <x v="0"/>
    <s v="web"/>
    <x v="3841"/>
    <x v="38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820"/>
    <n v="1427684959"/>
    <b v="0"/>
    <n v="0"/>
    <b v="0"/>
    <s v="publishing/translations"/>
    <n v="0"/>
    <e v="#DIV/0!"/>
    <x v="1"/>
    <s v="translations"/>
    <x v="3842"/>
    <x v="38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3821"/>
    <n v="1480803209"/>
    <b v="0"/>
    <n v="0"/>
    <b v="0"/>
    <s v="publishing/translations"/>
    <n v="0"/>
    <e v="#DIV/0!"/>
    <x v="1"/>
    <s v="translations"/>
    <x v="3843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822"/>
    <n v="1415910506"/>
    <b v="0"/>
    <n v="0"/>
    <b v="0"/>
    <s v="technology/web"/>
    <n v="0"/>
    <e v="#DIV/0!"/>
    <x v="0"/>
    <s v="web"/>
    <x v="3844"/>
    <x v="3822"/>
  </r>
  <r>
    <n v="206"/>
    <s v="Blood Bond Movie Development"/>
    <s v="A love story featuring adoption,struggle,dysfunction,grace, healing, and restoration."/>
    <n v="12700"/>
    <n v="0"/>
    <x v="2"/>
    <s v="US"/>
    <s v="USD"/>
    <x v="3823"/>
    <n v="1468627583"/>
    <b v="0"/>
    <n v="0"/>
    <b v="0"/>
    <s v="film &amp; video/drama"/>
    <n v="0"/>
    <e v="#DIV/0!"/>
    <x v="5"/>
    <s v="drama"/>
    <x v="3845"/>
    <x v="38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3824"/>
    <n v="1481332700"/>
    <b v="0"/>
    <n v="0"/>
    <b v="0"/>
    <s v="film &amp; video/animation"/>
    <n v="0"/>
    <e v="#DIV/0!"/>
    <x v="5"/>
    <s v="animation"/>
    <x v="3846"/>
    <x v="3824"/>
  </r>
  <r>
    <n v="1049"/>
    <s v="J1 (Canceled)"/>
    <s v="------"/>
    <n v="12000"/>
    <n v="0"/>
    <x v="1"/>
    <s v="US"/>
    <s v="USD"/>
    <x v="3825"/>
    <n v="1452680445"/>
    <b v="0"/>
    <n v="0"/>
    <b v="0"/>
    <s v="journalism/audio"/>
    <n v="0"/>
    <e v="#DIV/0!"/>
    <x v="8"/>
    <s v="audio"/>
    <x v="3847"/>
    <x v="38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826"/>
    <n v="1435368598"/>
    <b v="0"/>
    <n v="0"/>
    <b v="0"/>
    <s v="theater/musical"/>
    <n v="0"/>
    <e v="#DIV/0!"/>
    <x v="6"/>
    <s v="musical"/>
    <x v="3848"/>
    <x v="382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827"/>
    <n v="1482888408"/>
    <b v="0"/>
    <n v="0"/>
    <b v="0"/>
    <s v="technology/wearables"/>
    <n v="0"/>
    <e v="#DIV/0!"/>
    <x v="0"/>
    <s v="wearables"/>
    <x v="3849"/>
    <x v="382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3828"/>
    <n v="1470106702"/>
    <b v="0"/>
    <n v="0"/>
    <b v="0"/>
    <s v="film &amp; video/drama"/>
    <n v="0"/>
    <e v="#DIV/0!"/>
    <x v="5"/>
    <s v="drama"/>
    <x v="3850"/>
    <x v="3828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3829"/>
    <n v="1433886497"/>
    <b v="0"/>
    <n v="0"/>
    <b v="0"/>
    <s v="film &amp; video/drama"/>
    <n v="0"/>
    <e v="#DIV/0!"/>
    <x v="5"/>
    <s v="drama"/>
    <x v="3851"/>
    <x v="38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3830"/>
    <n v="1425333109"/>
    <b v="0"/>
    <n v="0"/>
    <b v="0"/>
    <s v="film &amp; video/animation"/>
    <n v="0"/>
    <e v="#DIV/0!"/>
    <x v="5"/>
    <s v="animation"/>
    <x v="3852"/>
    <x v="38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3831"/>
    <n v="1451345699"/>
    <b v="0"/>
    <n v="0"/>
    <b v="0"/>
    <s v="film &amp; video/animation"/>
    <n v="0"/>
    <e v="#DIV/0!"/>
    <x v="5"/>
    <s v="animation"/>
    <x v="3853"/>
    <x v="383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3832"/>
    <n v="1307597851"/>
    <b v="0"/>
    <n v="0"/>
    <b v="0"/>
    <s v="film &amp; video/animation"/>
    <n v="0"/>
    <e v="#DIV/0!"/>
    <x v="5"/>
    <s v="animation"/>
    <x v="3854"/>
    <x v="383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3833"/>
    <n v="1417551194"/>
    <b v="0"/>
    <n v="0"/>
    <b v="0"/>
    <s v="technology/web"/>
    <n v="0"/>
    <e v="#DIV/0!"/>
    <x v="0"/>
    <s v="web"/>
    <x v="3855"/>
    <x v="3833"/>
  </r>
  <r>
    <n v="612"/>
    <s v="Web Streaming 2.0 (Canceled)"/>
    <s v="A Fast and Reliable new Web platform to stream videos from Internet"/>
    <n v="10000"/>
    <n v="0"/>
    <x v="1"/>
    <s v="IT"/>
    <s v="EUR"/>
    <x v="3834"/>
    <n v="1470185146"/>
    <b v="0"/>
    <n v="0"/>
    <b v="0"/>
    <s v="technology/web"/>
    <n v="0"/>
    <e v="#DIV/0!"/>
    <x v="0"/>
    <s v="web"/>
    <x v="3856"/>
    <x v="383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835"/>
    <n v="1464139740"/>
    <b v="0"/>
    <n v="0"/>
    <b v="0"/>
    <s v="technology/web"/>
    <n v="0"/>
    <e v="#DIV/0!"/>
    <x v="0"/>
    <s v="web"/>
    <x v="3857"/>
    <x v="383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836"/>
    <n v="1424711777"/>
    <b v="0"/>
    <n v="0"/>
    <b v="0"/>
    <s v="journalism/audio"/>
    <n v="0"/>
    <e v="#DIV/0!"/>
    <x v="8"/>
    <s v="audio"/>
    <x v="3858"/>
    <x v="383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837"/>
    <n v="1478292883"/>
    <b v="0"/>
    <n v="0"/>
    <b v="0"/>
    <s v="journalism/audio"/>
    <n v="0"/>
    <e v="#DIV/0!"/>
    <x v="8"/>
    <s v="audio"/>
    <x v="3859"/>
    <x v="383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3838"/>
    <n v="1403556024"/>
    <b v="0"/>
    <n v="0"/>
    <b v="0"/>
    <s v="games/video games"/>
    <n v="0"/>
    <e v="#DIV/0!"/>
    <x v="3"/>
    <s v="video games"/>
    <x v="3860"/>
    <x v="383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3839"/>
    <n v="1463678582"/>
    <b v="0"/>
    <n v="0"/>
    <b v="0"/>
    <s v="food/food trucks"/>
    <n v="0"/>
    <e v="#DIV/0!"/>
    <x v="4"/>
    <s v="food trucks"/>
    <x v="3861"/>
    <x v="3839"/>
  </r>
  <r>
    <n v="1429"/>
    <s v="10 P.M."/>
    <s v="A guy in his 30's tries to live his &quot;American Dream&quot;, but quickly it turns into a nightmare. (A Novel)"/>
    <n v="10000"/>
    <n v="0"/>
    <x v="2"/>
    <s v="US"/>
    <s v="USD"/>
    <x v="3840"/>
    <n v="1426037242"/>
    <b v="0"/>
    <n v="0"/>
    <b v="0"/>
    <s v="publishing/translations"/>
    <n v="0"/>
    <e v="#DIV/0!"/>
    <x v="1"/>
    <s v="translations"/>
    <x v="3862"/>
    <x v="384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3841"/>
    <n v="1467583271"/>
    <b v="0"/>
    <n v="0"/>
    <b v="0"/>
    <s v="publishing/fiction"/>
    <n v="0"/>
    <e v="#DIV/0!"/>
    <x v="1"/>
    <s v="fiction"/>
    <x v="3863"/>
    <x v="384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3842"/>
    <n v="1460337306"/>
    <b v="0"/>
    <n v="0"/>
    <b v="0"/>
    <s v="music/faith"/>
    <n v="0"/>
    <e v="#DIV/0!"/>
    <x v="7"/>
    <s v="faith"/>
    <x v="3864"/>
    <x v="384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3843"/>
    <n v="1472746374"/>
    <b v="0"/>
    <n v="0"/>
    <b v="0"/>
    <s v="music/faith"/>
    <n v="0"/>
    <e v="#DIV/0!"/>
    <x v="7"/>
    <s v="faith"/>
    <x v="3865"/>
    <x v="384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3844"/>
    <n v="1480896249"/>
    <b v="0"/>
    <n v="0"/>
    <b v="0"/>
    <s v="games/mobile games"/>
    <n v="0"/>
    <e v="#DIV/0!"/>
    <x v="3"/>
    <s v="mobile games"/>
    <x v="3866"/>
    <x v="3844"/>
  </r>
  <r>
    <n v="2356"/>
    <s v="HardstyleUnited.com (Canceled)"/>
    <s v="HardstyleUnited.com The Global Hardstyle community. Your Hardstyle community."/>
    <n v="10000"/>
    <n v="0"/>
    <x v="1"/>
    <s v="NL"/>
    <s v="EUR"/>
    <x v="3845"/>
    <n v="1430938104"/>
    <b v="0"/>
    <n v="0"/>
    <b v="0"/>
    <s v="technology/web"/>
    <n v="0"/>
    <e v="#DIV/0!"/>
    <x v="0"/>
    <s v="web"/>
    <x v="3867"/>
    <x v="384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846"/>
    <n v="1470859437"/>
    <b v="0"/>
    <n v="0"/>
    <b v="0"/>
    <s v="technology/web"/>
    <n v="0"/>
    <e v="#DIV/0!"/>
    <x v="0"/>
    <s v="web"/>
    <x v="3868"/>
    <x v="384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3847"/>
    <n v="1454016943"/>
    <b v="0"/>
    <n v="0"/>
    <b v="0"/>
    <s v="food/food trucks"/>
    <n v="0"/>
    <e v="#DIV/0!"/>
    <x v="4"/>
    <s v="food trucks"/>
    <x v="3869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3848"/>
    <n v="1442605129"/>
    <b v="0"/>
    <n v="0"/>
    <b v="0"/>
    <s v="food/food trucks"/>
    <n v="0"/>
    <e v="#DIV/0!"/>
    <x v="4"/>
    <s v="food trucks"/>
    <x v="3870"/>
    <x v="384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3849"/>
    <n v="1462743308"/>
    <b v="0"/>
    <n v="0"/>
    <b v="0"/>
    <s v="food/restaurants"/>
    <n v="0"/>
    <e v="#DIV/0!"/>
    <x v="4"/>
    <s v="restaurants"/>
    <x v="3871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850"/>
    <n v="1461786545"/>
    <b v="0"/>
    <n v="0"/>
    <b v="0"/>
    <s v="food/food trucks"/>
    <n v="0"/>
    <e v="#DIV/0!"/>
    <x v="4"/>
    <s v="food trucks"/>
    <x v="3872"/>
    <x v="3850"/>
  </r>
  <r>
    <n v="2576"/>
    <s v="2 Go Fast Food (Canceled)"/>
    <s v="A New Twist with an American and Philippine fast food Mobile Trailer."/>
    <n v="10000"/>
    <n v="0"/>
    <x v="1"/>
    <s v="US"/>
    <s v="USD"/>
    <x v="3851"/>
    <n v="1424823247"/>
    <b v="0"/>
    <n v="0"/>
    <b v="0"/>
    <s v="food/food trucks"/>
    <n v="0"/>
    <e v="#DIV/0!"/>
    <x v="4"/>
    <s v="food trucks"/>
    <x v="3873"/>
    <x v="3851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3852"/>
    <n v="1431749369"/>
    <b v="0"/>
    <n v="0"/>
    <b v="0"/>
    <s v="food/food trucks"/>
    <n v="0"/>
    <e v="#DIV/0!"/>
    <x v="4"/>
    <s v="food trucks"/>
    <x v="3874"/>
    <x v="385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3853"/>
    <n v="1427401026"/>
    <b v="0"/>
    <n v="0"/>
    <b v="0"/>
    <s v="food/food trucks"/>
    <n v="0"/>
    <e v="#DIV/0!"/>
    <x v="4"/>
    <s v="food trucks"/>
    <x v="3875"/>
    <x v="38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3854"/>
    <n v="1407856551"/>
    <b v="0"/>
    <n v="0"/>
    <b v="0"/>
    <s v="publishing/children's books"/>
    <n v="0"/>
    <e v="#DIV/0!"/>
    <x v="1"/>
    <s v="children's books"/>
    <x v="3876"/>
    <x v="385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3855"/>
    <n v="1464141158"/>
    <b v="0"/>
    <n v="0"/>
    <b v="0"/>
    <s v="theater/plays"/>
    <n v="0"/>
    <e v="#DIV/0!"/>
    <x v="6"/>
    <s v="plays"/>
    <x v="3877"/>
    <x v="385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3856"/>
    <n v="1462666325"/>
    <b v="0"/>
    <n v="0"/>
    <b v="0"/>
    <s v="theater/spaces"/>
    <n v="0"/>
    <e v="#DIV/0!"/>
    <x v="6"/>
    <s v="spaces"/>
    <x v="3878"/>
    <x v="385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57"/>
    <n v="1425322792"/>
    <b v="0"/>
    <n v="0"/>
    <b v="0"/>
    <s v="theater/musical"/>
    <n v="0"/>
    <e v="#DIV/0!"/>
    <x v="6"/>
    <s v="musical"/>
    <x v="3879"/>
    <x v="3857"/>
  </r>
  <r>
    <n v="3886"/>
    <s v="a (Canceled)"/>
    <n v="1"/>
    <n v="10000"/>
    <n v="0"/>
    <x v="1"/>
    <s v="AU"/>
    <s v="AUD"/>
    <x v="3858"/>
    <n v="1415683702"/>
    <b v="0"/>
    <n v="0"/>
    <b v="0"/>
    <s v="theater/musical"/>
    <n v="0"/>
    <e v="#DIV/0!"/>
    <x v="6"/>
    <s v="musical"/>
    <x v="3880"/>
    <x v="38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859"/>
    <n v="1457078868"/>
    <b v="0"/>
    <n v="0"/>
    <b v="0"/>
    <s v="theater/plays"/>
    <n v="0"/>
    <e v="#DIV/0!"/>
    <x v="6"/>
    <s v="plays"/>
    <x v="3881"/>
    <x v="385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860"/>
    <n v="1445226117"/>
    <b v="0"/>
    <n v="0"/>
    <b v="0"/>
    <s v="theater/plays"/>
    <n v="0"/>
    <e v="#DIV/0!"/>
    <x v="6"/>
    <s v="plays"/>
    <x v="3882"/>
    <x v="386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3861"/>
    <n v="1449431237"/>
    <b v="0"/>
    <n v="0"/>
    <b v="0"/>
    <s v="theater/plays"/>
    <n v="0"/>
    <e v="#DIV/0!"/>
    <x v="6"/>
    <s v="plays"/>
    <x v="3883"/>
    <x v="3861"/>
  </r>
  <r>
    <n v="4087"/>
    <s v="Stage Production &quot;The Nail Shop&quot;"/>
    <s v="Comedy Stage Play"/>
    <n v="9600"/>
    <n v="0"/>
    <x v="2"/>
    <s v="US"/>
    <s v="USD"/>
    <x v="3862"/>
    <n v="1466185786"/>
    <b v="0"/>
    <n v="0"/>
    <b v="0"/>
    <s v="theater/plays"/>
    <n v="0"/>
    <e v="#DIV/0!"/>
    <x v="6"/>
    <s v="plays"/>
    <x v="3884"/>
    <x v="386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3863"/>
    <n v="1405485297"/>
    <b v="0"/>
    <n v="0"/>
    <b v="0"/>
    <s v="theater/plays"/>
    <n v="0"/>
    <e v="#DIV/0!"/>
    <x v="6"/>
    <s v="plays"/>
    <x v="3885"/>
    <x v="386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3864"/>
    <n v="1427689320"/>
    <b v="0"/>
    <n v="0"/>
    <b v="0"/>
    <s v="food/food trucks"/>
    <n v="0"/>
    <e v="#DIV/0!"/>
    <x v="4"/>
    <s v="food trucks"/>
    <x v="3886"/>
    <x v="3864"/>
  </r>
  <r>
    <n v="585"/>
    <s v="Link Card"/>
    <s v="SAVE UP TO 40% WHEN YOU SPEND!_x000a__x000a_PRE-ORDER YOUR LINK CARD TODAY"/>
    <n v="9000"/>
    <n v="0"/>
    <x v="2"/>
    <s v="GB"/>
    <s v="GBP"/>
    <x v="3865"/>
    <n v="1444123377"/>
    <b v="0"/>
    <n v="0"/>
    <b v="0"/>
    <s v="technology/web"/>
    <n v="0"/>
    <e v="#DIV/0!"/>
    <x v="0"/>
    <s v="web"/>
    <x v="3887"/>
    <x v="3865"/>
  </r>
  <r>
    <n v="1172"/>
    <s v="let your dayz take you to the dogs."/>
    <s v="Bringing YOUR favorite dog recipes to the streets."/>
    <n v="9000"/>
    <n v="0"/>
    <x v="2"/>
    <s v="US"/>
    <s v="USD"/>
    <x v="3866"/>
    <n v="1405959752"/>
    <b v="0"/>
    <n v="0"/>
    <b v="0"/>
    <s v="food/food trucks"/>
    <n v="0"/>
    <e v="#DIV/0!"/>
    <x v="4"/>
    <s v="food trucks"/>
    <x v="3888"/>
    <x v="386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867"/>
    <n v="1445033346"/>
    <b v="0"/>
    <n v="0"/>
    <b v="0"/>
    <s v="theater/spaces"/>
    <n v="0"/>
    <e v="#DIV/0!"/>
    <x v="6"/>
    <s v="spaces"/>
    <x v="3889"/>
    <x v="386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868"/>
    <n v="1455861269"/>
    <b v="0"/>
    <n v="0"/>
    <b v="0"/>
    <s v="theater/plays"/>
    <n v="0"/>
    <e v="#DIV/0!"/>
    <x v="6"/>
    <s v="plays"/>
    <x v="3890"/>
    <x v="386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3869"/>
    <n v="1427138905"/>
    <b v="0"/>
    <n v="0"/>
    <b v="0"/>
    <s v="publishing/translations"/>
    <n v="0"/>
    <e v="#DIV/0!"/>
    <x v="1"/>
    <s v="translations"/>
    <x v="3891"/>
    <x v="386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3870"/>
    <n v="1472674285"/>
    <b v="0"/>
    <n v="0"/>
    <b v="0"/>
    <s v="theater/plays"/>
    <n v="0"/>
    <e v="#DIV/0!"/>
    <x v="6"/>
    <s v="plays"/>
    <x v="3892"/>
    <x v="3870"/>
  </r>
  <r>
    <n v="1813"/>
    <s v="Libya : The Lost Days"/>
    <s v="This project aims to document, Libyan photographic history; through both print and artisan mediums ."/>
    <n v="8750"/>
    <n v="0"/>
    <x v="2"/>
    <s v="GB"/>
    <s v="GBP"/>
    <x v="3871"/>
    <n v="1404940812"/>
    <b v="0"/>
    <n v="0"/>
    <b v="0"/>
    <s v="photography/photobooks"/>
    <n v="0"/>
    <e v="#DIV/0!"/>
    <x v="2"/>
    <s v="photobooks"/>
    <x v="3893"/>
    <x v="3871"/>
  </r>
  <r>
    <n v="228"/>
    <s v="Facets of a Geek life"/>
    <s v="I am making a film from one one of my books called facets of a Geek life."/>
    <n v="8000"/>
    <n v="0"/>
    <x v="2"/>
    <s v="GB"/>
    <s v="GBP"/>
    <x v="3872"/>
    <n v="1427992105"/>
    <b v="0"/>
    <n v="0"/>
    <b v="0"/>
    <s v="film &amp; video/drama"/>
    <n v="0"/>
    <e v="#DIV/0!"/>
    <x v="5"/>
    <s v="drama"/>
    <x v="3894"/>
    <x v="387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3873"/>
    <n v="1400026355"/>
    <b v="0"/>
    <n v="0"/>
    <b v="0"/>
    <s v="games/mobile games"/>
    <n v="0"/>
    <e v="#DIV/0!"/>
    <x v="3"/>
    <s v="mobile games"/>
    <x v="3895"/>
    <x v="387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3874"/>
    <n v="1476294073"/>
    <b v="0"/>
    <n v="0"/>
    <b v="0"/>
    <s v="food/food trucks"/>
    <n v="0"/>
    <e v="#DIV/0!"/>
    <x v="4"/>
    <s v="food trucks"/>
    <x v="3896"/>
    <x v="3874"/>
  </r>
  <r>
    <n v="2437"/>
    <s v="Cuppa Gumbos"/>
    <s v="Homemade Gumbo, Stews and Curry to be served hot and fresh everyday at any festival or concert we can attend."/>
    <n v="8000"/>
    <n v="0"/>
    <x v="2"/>
    <s v="US"/>
    <s v="USD"/>
    <x v="3875"/>
    <n v="1422400188"/>
    <b v="0"/>
    <n v="0"/>
    <b v="0"/>
    <s v="food/food trucks"/>
    <n v="0"/>
    <e v="#DIV/0!"/>
    <x v="4"/>
    <s v="food trucks"/>
    <x v="3897"/>
    <x v="387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876"/>
    <n v="1404915149"/>
    <b v="0"/>
    <n v="0"/>
    <b v="0"/>
    <s v="food/food trucks"/>
    <n v="0"/>
    <e v="#DIV/0!"/>
    <x v="4"/>
    <s v="food trucks"/>
    <x v="3898"/>
    <x v="387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3877"/>
    <n v="1379710294"/>
    <b v="0"/>
    <n v="0"/>
    <b v="0"/>
    <s v="publishing/children's books"/>
    <n v="0"/>
    <e v="#DIV/0!"/>
    <x v="1"/>
    <s v="children's books"/>
    <x v="3899"/>
    <x v="387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3878"/>
    <n v="1429029394"/>
    <b v="0"/>
    <n v="0"/>
    <b v="0"/>
    <s v="theater/plays"/>
    <n v="0"/>
    <e v="#DIV/0!"/>
    <x v="6"/>
    <s v="plays"/>
    <x v="3900"/>
    <x v="387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879"/>
    <n v="1465172024"/>
    <b v="0"/>
    <n v="0"/>
    <b v="0"/>
    <s v="theater/musical"/>
    <n v="0"/>
    <e v="#DIV/0!"/>
    <x v="6"/>
    <s v="musical"/>
    <x v="3901"/>
    <x v="387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880"/>
    <n v="1439350707"/>
    <b v="0"/>
    <n v="0"/>
    <b v="0"/>
    <s v="theater/plays"/>
    <n v="0"/>
    <e v="#DIV/0!"/>
    <x v="6"/>
    <s v="plays"/>
    <x v="3902"/>
    <x v="388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3881"/>
    <n v="1336795283"/>
    <b v="0"/>
    <n v="0"/>
    <b v="0"/>
    <s v="film &amp; video/animation"/>
    <n v="0"/>
    <e v="#DIV/0!"/>
    <x v="5"/>
    <s v="animation"/>
    <x v="3903"/>
    <x v="388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3882"/>
    <n v="1452530564"/>
    <b v="0"/>
    <n v="0"/>
    <b v="0"/>
    <s v="technology/web"/>
    <n v="0"/>
    <e v="#DIV/0!"/>
    <x v="0"/>
    <s v="web"/>
    <x v="3904"/>
    <x v="388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3883"/>
    <n v="1463128143"/>
    <b v="0"/>
    <n v="0"/>
    <b v="0"/>
    <s v="technology/web"/>
    <n v="0"/>
    <e v="#DIV/0!"/>
    <x v="0"/>
    <s v="web"/>
    <x v="3905"/>
    <x v="388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3884"/>
    <n v="1438958824"/>
    <b v="0"/>
    <n v="0"/>
    <b v="0"/>
    <s v="film &amp; video/animation"/>
    <n v="0"/>
    <e v="#DIV/0!"/>
    <x v="5"/>
    <s v="animation"/>
    <x v="3906"/>
    <x v="3884"/>
  </r>
  <r>
    <n v="147"/>
    <s v="Consumed (Static Air) (Canceled)"/>
    <s v="Film makers catch live footage beyond their wildest dreams."/>
    <n v="7000"/>
    <n v="0"/>
    <x v="1"/>
    <s v="GB"/>
    <s v="GBP"/>
    <x v="3885"/>
    <n v="1417026340"/>
    <b v="0"/>
    <n v="0"/>
    <b v="0"/>
    <s v="film &amp; video/science fiction"/>
    <n v="0"/>
    <e v="#DIV/0!"/>
    <x v="5"/>
    <s v="science fiction"/>
    <x v="3907"/>
    <x v="388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886"/>
    <n v="1470728326"/>
    <b v="0"/>
    <n v="0"/>
    <b v="0"/>
    <s v="film &amp; video/animation"/>
    <n v="0"/>
    <e v="#DIV/0!"/>
    <x v="5"/>
    <s v="animation"/>
    <x v="3908"/>
    <x v="388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3887"/>
    <n v="1434484305"/>
    <b v="0"/>
    <n v="0"/>
    <b v="0"/>
    <s v="film &amp; video/animation"/>
    <n v="0"/>
    <e v="#DIV/0!"/>
    <x v="5"/>
    <s v="animation"/>
    <x v="3909"/>
    <x v="388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3888"/>
    <n v="1276043330"/>
    <b v="0"/>
    <n v="0"/>
    <b v="0"/>
    <s v="music/jazz"/>
    <n v="0"/>
    <e v="#DIV/0!"/>
    <x v="7"/>
    <s v="jazz"/>
    <x v="3910"/>
    <x v="388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3889"/>
    <n v="1458679706"/>
    <b v="0"/>
    <n v="0"/>
    <b v="0"/>
    <s v="music/faith"/>
    <n v="0"/>
    <e v="#DIV/0!"/>
    <x v="7"/>
    <s v="faith"/>
    <x v="3911"/>
    <x v="388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3890"/>
    <n v="1423704016"/>
    <b v="0"/>
    <n v="0"/>
    <b v="0"/>
    <s v="food/restaurants"/>
    <n v="0"/>
    <e v="#DIV/0!"/>
    <x v="4"/>
    <s v="restaurants"/>
    <x v="3912"/>
    <x v="389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3891"/>
    <n v="1454975963"/>
    <b v="0"/>
    <n v="0"/>
    <b v="0"/>
    <s v="theater/plays"/>
    <n v="0"/>
    <e v="#DIV/0!"/>
    <x v="6"/>
    <s v="plays"/>
    <x v="3913"/>
    <x v="389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3892"/>
    <n v="1433006765"/>
    <b v="0"/>
    <n v="0"/>
    <b v="0"/>
    <s v="food/food trucks"/>
    <n v="0"/>
    <e v="#DIV/0!"/>
    <x v="4"/>
    <s v="food trucks"/>
    <x v="3914"/>
    <x v="389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893"/>
    <n v="1444340940"/>
    <b v="0"/>
    <n v="0"/>
    <b v="0"/>
    <s v="film &amp; video/animation"/>
    <n v="0"/>
    <e v="#DIV/0!"/>
    <x v="5"/>
    <s v="animation"/>
    <x v="3915"/>
    <x v="389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3894"/>
    <n v="1272050914"/>
    <b v="0"/>
    <n v="0"/>
    <b v="0"/>
    <s v="music/jazz"/>
    <n v="0"/>
    <e v="#DIV/0!"/>
    <x v="7"/>
    <s v="jazz"/>
    <x v="3916"/>
    <x v="389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3895"/>
    <n v="1422150162"/>
    <b v="0"/>
    <n v="0"/>
    <b v="0"/>
    <s v="food/food trucks"/>
    <n v="0"/>
    <e v="#DIV/0!"/>
    <x v="4"/>
    <s v="food trucks"/>
    <x v="3917"/>
    <x v="38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3896"/>
    <n v="1406499612"/>
    <b v="0"/>
    <n v="0"/>
    <b v="0"/>
    <s v="photography/people"/>
    <n v="0"/>
    <e v="#DIV/0!"/>
    <x v="2"/>
    <s v="people"/>
    <x v="3918"/>
    <x v="389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3897"/>
    <n v="1425924776"/>
    <b v="0"/>
    <n v="0"/>
    <b v="0"/>
    <s v="film &amp; video/drama"/>
    <n v="0"/>
    <e v="#DIV/0!"/>
    <x v="5"/>
    <s v="drama"/>
    <x v="3919"/>
    <x v="3897"/>
  </r>
  <r>
    <n v="202"/>
    <s v="Modern Gangsters"/>
    <s v="new web series created by jonney terry"/>
    <n v="6000"/>
    <n v="0"/>
    <x v="2"/>
    <s v="US"/>
    <s v="USD"/>
    <x v="3898"/>
    <n v="1441750564"/>
    <b v="0"/>
    <n v="0"/>
    <b v="0"/>
    <s v="film &amp; video/drama"/>
    <n v="0"/>
    <e v="#DIV/0!"/>
    <x v="5"/>
    <s v="drama"/>
    <x v="3920"/>
    <x v="3898"/>
  </r>
  <r>
    <n v="469"/>
    <s v="Dreamland PERSONALISED Animated Shorts Film"/>
    <s v="Create a personalised animation film using your child's name and photo."/>
    <n v="6000"/>
    <n v="0"/>
    <x v="2"/>
    <s v="GB"/>
    <s v="GBP"/>
    <x v="3899"/>
    <n v="1404776724"/>
    <b v="0"/>
    <n v="0"/>
    <b v="0"/>
    <s v="film &amp; video/animation"/>
    <n v="0"/>
    <e v="#DIV/0!"/>
    <x v="5"/>
    <s v="animation"/>
    <x v="3921"/>
    <x v="389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3900"/>
    <n v="1410796296"/>
    <b v="0"/>
    <n v="0"/>
    <b v="0"/>
    <s v="food/food trucks"/>
    <n v="0"/>
    <e v="#DIV/0!"/>
    <x v="4"/>
    <s v="food trucks"/>
    <x v="3922"/>
    <x v="3900"/>
  </r>
  <r>
    <n v="1457"/>
    <s v="Hey! I&quot;m not invisable, I am Just Old (Canceled)"/>
    <s v="Age is more than just a number, I hope your younger than you feel."/>
    <n v="6000"/>
    <n v="0"/>
    <x v="1"/>
    <s v="US"/>
    <s v="USD"/>
    <x v="3901"/>
    <n v="1444685444"/>
    <b v="0"/>
    <n v="0"/>
    <b v="0"/>
    <s v="publishing/translations"/>
    <n v="0"/>
    <e v="#DIV/0!"/>
    <x v="1"/>
    <s v="translations"/>
    <x v="3923"/>
    <x v="390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3902"/>
    <n v="1438584447"/>
    <b v="0"/>
    <n v="0"/>
    <b v="0"/>
    <s v="photography/nature"/>
    <n v="0"/>
    <e v="#DIV/0!"/>
    <x v="2"/>
    <s v="nature"/>
    <x v="3924"/>
    <x v="390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3903"/>
    <n v="1486962460"/>
    <b v="0"/>
    <n v="0"/>
    <b v="0"/>
    <s v="music/faith"/>
    <n v="0"/>
    <e v="#DIV/0!"/>
    <x v="7"/>
    <s v="faith"/>
    <x v="3925"/>
    <x v="390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904"/>
    <n v="1440203579"/>
    <b v="0"/>
    <n v="0"/>
    <b v="0"/>
    <s v="food/food trucks"/>
    <n v="0"/>
    <e v="#DIV/0!"/>
    <x v="4"/>
    <s v="food trucks"/>
    <x v="3926"/>
    <x v="390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905"/>
    <n v="1441552305"/>
    <b v="0"/>
    <n v="0"/>
    <b v="0"/>
    <s v="theater/plays"/>
    <n v="0"/>
    <e v="#DIV/0!"/>
    <x v="6"/>
    <s v="plays"/>
    <x v="3927"/>
    <x v="390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3906"/>
    <n v="1474271607"/>
    <b v="0"/>
    <n v="0"/>
    <b v="0"/>
    <s v="publishing/children's books"/>
    <n v="0"/>
    <e v="#DIV/0!"/>
    <x v="1"/>
    <s v="children's books"/>
    <x v="3928"/>
    <x v="390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907"/>
    <n v="1467941542"/>
    <b v="0"/>
    <n v="0"/>
    <b v="0"/>
    <s v="film &amp; video/science fiction"/>
    <n v="0"/>
    <e v="#DIV/0!"/>
    <x v="5"/>
    <s v="science fiction"/>
    <x v="3929"/>
    <x v="390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3908"/>
    <n v="1381853222"/>
    <b v="0"/>
    <n v="0"/>
    <b v="0"/>
    <s v="music/jazz"/>
    <n v="0"/>
    <e v="#DIV/0!"/>
    <x v="7"/>
    <s v="jazz"/>
    <x v="3930"/>
    <x v="390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3909"/>
    <n v="1435130472"/>
    <b v="0"/>
    <n v="0"/>
    <b v="0"/>
    <s v="music/faith"/>
    <n v="0"/>
    <e v="#DIV/0!"/>
    <x v="7"/>
    <s v="faith"/>
    <x v="3931"/>
    <x v="39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910"/>
    <n v="1410799870"/>
    <b v="0"/>
    <n v="0"/>
    <b v="0"/>
    <s v="technology/web"/>
    <n v="0"/>
    <e v="#DIV/0!"/>
    <x v="0"/>
    <s v="web"/>
    <x v="3932"/>
    <x v="39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3911"/>
    <n v="1412432436"/>
    <b v="0"/>
    <n v="0"/>
    <b v="0"/>
    <s v="theater/plays"/>
    <n v="0"/>
    <e v="#DIV/0!"/>
    <x v="6"/>
    <s v="plays"/>
    <x v="3933"/>
    <x v="39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912"/>
    <n v="1441730535"/>
    <b v="0"/>
    <n v="0"/>
    <b v="0"/>
    <s v="theater/musical"/>
    <n v="0"/>
    <e v="#DIV/0!"/>
    <x v="6"/>
    <s v="musical"/>
    <x v="3934"/>
    <x v="391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13"/>
    <n v="1459203727"/>
    <b v="0"/>
    <n v="0"/>
    <b v="0"/>
    <s v="theater/plays"/>
    <n v="0"/>
    <e v="#DIV/0!"/>
    <x v="6"/>
    <s v="plays"/>
    <x v="3935"/>
    <x v="39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3914"/>
    <n v="1405012920"/>
    <b v="0"/>
    <n v="0"/>
    <b v="0"/>
    <s v="food/food trucks"/>
    <n v="0"/>
    <e v="#DIV/0!"/>
    <x v="4"/>
    <s v="food trucks"/>
    <x v="3936"/>
    <x v="3914"/>
  </r>
  <r>
    <n v="134"/>
    <s v="MARLEY'S GHOST (AMBASSADORS OF STEAM) (Canceled)"/>
    <s v="steampunk  remake of &quot;a Christmas carol&quot;"/>
    <n v="5000"/>
    <n v="0"/>
    <x v="1"/>
    <s v="US"/>
    <s v="USD"/>
    <x v="3915"/>
    <n v="1438811418"/>
    <b v="0"/>
    <n v="0"/>
    <b v="0"/>
    <s v="film &amp; video/science fiction"/>
    <n v="0"/>
    <e v="#DIV/0!"/>
    <x v="5"/>
    <s v="science fiction"/>
    <x v="3937"/>
    <x v="39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916"/>
    <n v="1411350628"/>
    <b v="0"/>
    <n v="0"/>
    <b v="0"/>
    <s v="film &amp; video/science fiction"/>
    <n v="0"/>
    <e v="#DIV/0!"/>
    <x v="5"/>
    <s v="science fiction"/>
    <x v="3938"/>
    <x v="39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3917"/>
    <n v="1434491691"/>
    <b v="0"/>
    <n v="0"/>
    <b v="0"/>
    <s v="film &amp; video/drama"/>
    <n v="0"/>
    <e v="#DIV/0!"/>
    <x v="5"/>
    <s v="drama"/>
    <x v="3939"/>
    <x v="391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3918"/>
    <n v="1485977434"/>
    <b v="0"/>
    <n v="0"/>
    <b v="0"/>
    <s v="film &amp; video/drama"/>
    <n v="0"/>
    <e v="#DIV/0!"/>
    <x v="5"/>
    <s v="drama"/>
    <x v="3940"/>
    <x v="391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919"/>
    <n v="1252964282"/>
    <b v="0"/>
    <n v="0"/>
    <b v="0"/>
    <s v="film &amp; video/animation"/>
    <n v="0"/>
    <e v="#DIV/0!"/>
    <x v="5"/>
    <s v="animation"/>
    <x v="3941"/>
    <x v="3919"/>
  </r>
  <r>
    <n v="516"/>
    <s v="Shipmates"/>
    <s v="A big brother style comedy animation series starring famous seafarers"/>
    <n v="5000"/>
    <n v="0"/>
    <x v="2"/>
    <s v="GB"/>
    <s v="GBP"/>
    <x v="3920"/>
    <n v="1427568080"/>
    <b v="0"/>
    <n v="0"/>
    <b v="0"/>
    <s v="film &amp; video/animation"/>
    <n v="0"/>
    <e v="#DIV/0!"/>
    <x v="5"/>
    <s v="animation"/>
    <x v="3942"/>
    <x v="39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921"/>
    <n v="1485421307"/>
    <b v="0"/>
    <n v="0"/>
    <b v="0"/>
    <s v="technology/web"/>
    <n v="0"/>
    <e v="#DIV/0!"/>
    <x v="0"/>
    <s v="web"/>
    <x v="3943"/>
    <x v="392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922"/>
    <n v="1429055041"/>
    <b v="0"/>
    <n v="0"/>
    <b v="0"/>
    <s v="technology/web"/>
    <n v="0"/>
    <e v="#DIV/0!"/>
    <x v="0"/>
    <s v="web"/>
    <x v="3944"/>
    <x v="392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923"/>
    <n v="1402677457"/>
    <b v="0"/>
    <n v="0"/>
    <b v="0"/>
    <s v="technology/web"/>
    <n v="0"/>
    <e v="#DIV/0!"/>
    <x v="0"/>
    <s v="web"/>
    <x v="3945"/>
    <x v="3923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3924"/>
    <n v="1439266161"/>
    <b v="0"/>
    <n v="0"/>
    <b v="0"/>
    <s v="publishing/fiction"/>
    <n v="0"/>
    <e v="#DIV/0!"/>
    <x v="1"/>
    <s v="fiction"/>
    <x v="3946"/>
    <x v="39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3925"/>
    <n v="1441128131"/>
    <b v="0"/>
    <n v="0"/>
    <b v="0"/>
    <s v="music/jazz"/>
    <n v="0"/>
    <e v="#DIV/0!"/>
    <x v="7"/>
    <s v="jazz"/>
    <x v="3947"/>
    <x v="39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3926"/>
    <n v="1472718825"/>
    <b v="0"/>
    <n v="0"/>
    <b v="0"/>
    <s v="technology/wearables"/>
    <n v="0"/>
    <e v="#DIV/0!"/>
    <x v="0"/>
    <s v="wearables"/>
    <x v="3948"/>
    <x v="39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3927"/>
    <n v="1436267121"/>
    <b v="0"/>
    <n v="0"/>
    <b v="0"/>
    <s v="games/mobile games"/>
    <n v="0"/>
    <e v="#DIV/0!"/>
    <x v="3"/>
    <s v="mobile games"/>
    <x v="3949"/>
    <x v="39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928"/>
    <n v="1436394968"/>
    <b v="0"/>
    <n v="0"/>
    <b v="0"/>
    <s v="music/world music"/>
    <n v="0"/>
    <e v="#DIV/0!"/>
    <x v="7"/>
    <s v="world music"/>
    <x v="3950"/>
    <x v="39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929"/>
    <n v="1405097760"/>
    <b v="0"/>
    <n v="0"/>
    <b v="0"/>
    <s v="publishing/translations"/>
    <n v="0"/>
    <e v="#DIV/0!"/>
    <x v="1"/>
    <s v="translations"/>
    <x v="3951"/>
    <x v="392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3930"/>
    <n v="1350398452"/>
    <b v="0"/>
    <n v="0"/>
    <b v="0"/>
    <s v="publishing/fiction"/>
    <n v="0"/>
    <e v="#DIV/0!"/>
    <x v="1"/>
    <s v="fiction"/>
    <x v="3952"/>
    <x v="393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3931"/>
    <n v="1430517353"/>
    <b v="0"/>
    <n v="0"/>
    <b v="0"/>
    <s v="music/faith"/>
    <n v="0"/>
    <e v="#DIV/0!"/>
    <x v="7"/>
    <s v="faith"/>
    <x v="3953"/>
    <x v="393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3932"/>
    <n v="1447239863"/>
    <b v="0"/>
    <n v="0"/>
    <b v="0"/>
    <s v="music/faith"/>
    <n v="0"/>
    <e v="#DIV/0!"/>
    <x v="7"/>
    <s v="faith"/>
    <x v="3954"/>
    <x v="393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933"/>
    <n v="1434137504"/>
    <b v="0"/>
    <n v="0"/>
    <b v="0"/>
    <s v="technology/web"/>
    <n v="0"/>
    <e v="#DIV/0!"/>
    <x v="0"/>
    <s v="web"/>
    <x v="3955"/>
    <x v="393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934"/>
    <n v="1413303628"/>
    <b v="0"/>
    <n v="0"/>
    <b v="0"/>
    <s v="food/restaurants"/>
    <n v="0"/>
    <e v="#DIV/0!"/>
    <x v="4"/>
    <s v="restaurants"/>
    <x v="3956"/>
    <x v="39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3935"/>
    <n v="1369134258"/>
    <b v="0"/>
    <n v="0"/>
    <b v="0"/>
    <s v="publishing/children's books"/>
    <n v="0"/>
    <e v="#DIV/0!"/>
    <x v="1"/>
    <s v="children's books"/>
    <x v="3957"/>
    <x v="39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936"/>
    <n v="1440052651"/>
    <b v="0"/>
    <n v="0"/>
    <b v="0"/>
    <s v="theater/musical"/>
    <n v="0"/>
    <e v="#DIV/0!"/>
    <x v="6"/>
    <s v="musical"/>
    <x v="3958"/>
    <x v="39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37"/>
    <n v="1438098875"/>
    <b v="0"/>
    <n v="0"/>
    <b v="0"/>
    <s v="theater/plays"/>
    <n v="0"/>
    <e v="#DIV/0!"/>
    <x v="6"/>
    <s v="plays"/>
    <x v="3959"/>
    <x v="39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3938"/>
    <n v="1414591364"/>
    <b v="0"/>
    <n v="0"/>
    <b v="0"/>
    <s v="theater/plays"/>
    <n v="0"/>
    <e v="#DIV/0!"/>
    <x v="6"/>
    <s v="plays"/>
    <x v="3960"/>
    <x v="393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3939"/>
    <n v="1436907462"/>
    <b v="0"/>
    <n v="0"/>
    <b v="0"/>
    <s v="publishing/translations"/>
    <n v="0"/>
    <e v="#DIV/0!"/>
    <x v="1"/>
    <s v="translations"/>
    <x v="3961"/>
    <x v="39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3940"/>
    <n v="1453334629"/>
    <b v="0"/>
    <n v="0"/>
    <b v="0"/>
    <s v="theater/plays"/>
    <n v="0"/>
    <e v="#DIV/0!"/>
    <x v="6"/>
    <s v="plays"/>
    <x v="3962"/>
    <x v="394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941"/>
    <n v="1461438495"/>
    <b v="0"/>
    <n v="0"/>
    <b v="0"/>
    <s v="journalism/audio"/>
    <n v="0"/>
    <e v="#DIV/0!"/>
    <x v="8"/>
    <s v="audio"/>
    <x v="3963"/>
    <x v="394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942"/>
    <n v="1443495223"/>
    <b v="0"/>
    <n v="0"/>
    <b v="0"/>
    <s v="technology/web"/>
    <n v="0"/>
    <e v="#DIV/0!"/>
    <x v="0"/>
    <s v="web"/>
    <x v="3964"/>
    <x v="394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943"/>
    <n v="1429568242"/>
    <b v="0"/>
    <n v="0"/>
    <b v="0"/>
    <s v="film &amp; video/science fiction"/>
    <n v="0"/>
    <e v="#DIV/0!"/>
    <x v="5"/>
    <s v="science fiction"/>
    <x v="3965"/>
    <x v="394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3944"/>
    <n v="1421520483"/>
    <b v="0"/>
    <n v="0"/>
    <b v="0"/>
    <s v="publishing/fiction"/>
    <n v="0"/>
    <e v="#DIV/0!"/>
    <x v="1"/>
    <s v="fiction"/>
    <x v="3966"/>
    <x v="3944"/>
  </r>
  <r>
    <n v="1061"/>
    <s v="Chat Box 23 (Canceled)"/>
    <s v="T.O., Adi &amp; Mercedes discuss their point of views, women's issues &amp; Hollywood Hotties."/>
    <n v="4000"/>
    <n v="0"/>
    <x v="1"/>
    <s v="US"/>
    <s v="USD"/>
    <x v="3945"/>
    <n v="1456987108"/>
    <b v="0"/>
    <n v="0"/>
    <b v="0"/>
    <s v="journalism/audio"/>
    <n v="0"/>
    <e v="#DIV/0!"/>
    <x v="8"/>
    <s v="audio"/>
    <x v="3967"/>
    <x v="394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3946"/>
    <n v="1421539727"/>
    <b v="0"/>
    <n v="0"/>
    <b v="0"/>
    <s v="games/mobile games"/>
    <n v="0"/>
    <e v="#DIV/0!"/>
    <x v="3"/>
    <s v="mobile games"/>
    <x v="3968"/>
    <x v="394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3947"/>
    <n v="1414897935"/>
    <b v="0"/>
    <n v="0"/>
    <b v="0"/>
    <s v="publishing/translations"/>
    <n v="0"/>
    <e v="#DIV/0!"/>
    <x v="1"/>
    <s v="translations"/>
    <x v="3969"/>
    <x v="394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948"/>
    <n v="1253712916"/>
    <b v="0"/>
    <n v="0"/>
    <b v="0"/>
    <s v="publishing/art books"/>
    <n v="0"/>
    <e v="#DIV/0!"/>
    <x v="1"/>
    <s v="art books"/>
    <x v="3970"/>
    <x v="394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3949"/>
    <n v="1447777481"/>
    <b v="0"/>
    <n v="0"/>
    <b v="0"/>
    <s v="music/faith"/>
    <n v="0"/>
    <e v="#DIV/0!"/>
    <x v="7"/>
    <s v="faith"/>
    <x v="3971"/>
    <x v="394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950"/>
    <n v="1433282384"/>
    <b v="0"/>
    <n v="0"/>
    <b v="0"/>
    <s v="technology/web"/>
    <n v="0"/>
    <e v="#DIV/0!"/>
    <x v="0"/>
    <s v="web"/>
    <x v="3972"/>
    <x v="395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3951"/>
    <n v="1350050028"/>
    <b v="0"/>
    <n v="0"/>
    <b v="0"/>
    <s v="publishing/children's books"/>
    <n v="0"/>
    <e v="#DIV/0!"/>
    <x v="1"/>
    <s v="children's books"/>
    <x v="3973"/>
    <x v="395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952"/>
    <n v="1478662675"/>
    <b v="0"/>
    <n v="0"/>
    <b v="0"/>
    <s v="theater/musical"/>
    <n v="0"/>
    <e v="#DIV/0!"/>
    <x v="6"/>
    <s v="musical"/>
    <x v="3974"/>
    <x v="395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3953"/>
    <n v="1444059839"/>
    <b v="0"/>
    <n v="0"/>
    <b v="0"/>
    <s v="theater/plays"/>
    <n v="0"/>
    <e v="#DIV/0!"/>
    <x v="6"/>
    <s v="plays"/>
    <x v="3975"/>
    <x v="395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3954"/>
    <n v="1479328570"/>
    <b v="0"/>
    <n v="0"/>
    <b v="0"/>
    <s v="publishing/fiction"/>
    <n v="0"/>
    <e v="#DIV/0!"/>
    <x v="1"/>
    <s v="fiction"/>
    <x v="3976"/>
    <x v="39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955"/>
    <n v="1454802545"/>
    <b v="0"/>
    <n v="0"/>
    <b v="0"/>
    <s v="journalism/audio"/>
    <n v="0"/>
    <e v="#DIV/0!"/>
    <x v="8"/>
    <s v="audio"/>
    <x v="3977"/>
    <x v="395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3956"/>
    <n v="1430164039"/>
    <b v="0"/>
    <n v="0"/>
    <b v="0"/>
    <s v="photography/nature"/>
    <n v="0"/>
    <e v="#DIV/0!"/>
    <x v="2"/>
    <s v="nature"/>
    <x v="3978"/>
    <x v="395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3957"/>
    <n v="1284409734"/>
    <b v="0"/>
    <n v="0"/>
    <b v="0"/>
    <s v="music/jazz"/>
    <n v="0"/>
    <e v="#DIV/0!"/>
    <x v="7"/>
    <s v="jazz"/>
    <x v="3979"/>
    <x v="395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3958"/>
    <n v="1397855842"/>
    <b v="0"/>
    <n v="0"/>
    <b v="0"/>
    <s v="publishing/children's books"/>
    <n v="0"/>
    <e v="#DIV/0!"/>
    <x v="1"/>
    <s v="children's books"/>
    <x v="3980"/>
    <x v="395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3959"/>
    <n v="1368723225"/>
    <b v="0"/>
    <n v="0"/>
    <b v="0"/>
    <s v="games/video games"/>
    <n v="0"/>
    <e v="#DIV/0!"/>
    <x v="3"/>
    <s v="video games"/>
    <x v="3981"/>
    <x v="395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3960"/>
    <n v="1475885342"/>
    <b v="0"/>
    <n v="0"/>
    <b v="0"/>
    <s v="photography/people"/>
    <n v="0"/>
    <e v="#DIV/0!"/>
    <x v="2"/>
    <s v="people"/>
    <x v="3982"/>
    <x v="396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961"/>
    <n v="1427968234"/>
    <b v="0"/>
    <n v="0"/>
    <b v="0"/>
    <s v="film &amp; video/science fiction"/>
    <n v="0"/>
    <e v="#DIV/0!"/>
    <x v="5"/>
    <s v="science fiction"/>
    <x v="3983"/>
    <x v="3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3962"/>
    <n v="1452810297"/>
    <b v="0"/>
    <n v="0"/>
    <b v="0"/>
    <s v="film &amp; video/drama"/>
    <n v="0"/>
    <e v="#DIV/0!"/>
    <x v="5"/>
    <s v="drama"/>
    <x v="3984"/>
    <x v="396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963"/>
    <n v="1439392022"/>
    <b v="0"/>
    <n v="0"/>
    <b v="0"/>
    <s v="film &amp; video/animation"/>
    <n v="0"/>
    <e v="#DIV/0!"/>
    <x v="5"/>
    <s v="animation"/>
    <x v="3985"/>
    <x v="396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3964"/>
    <n v="1351528308"/>
    <b v="0"/>
    <n v="0"/>
    <b v="0"/>
    <s v="music/indie rock"/>
    <n v="0"/>
    <e v="#DIV/0!"/>
    <x v="7"/>
    <s v="indie rock"/>
    <x v="3986"/>
    <x v="396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965"/>
    <n v="1447273560"/>
    <b v="0"/>
    <n v="0"/>
    <b v="0"/>
    <s v="journalism/audio"/>
    <n v="0"/>
    <e v="#DIV/0!"/>
    <x v="8"/>
    <s v="audio"/>
    <x v="3987"/>
    <x v="396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3966"/>
    <n v="1438009130"/>
    <b v="0"/>
    <n v="0"/>
    <b v="0"/>
    <s v="games/mobile games"/>
    <n v="0"/>
    <e v="#DIV/0!"/>
    <x v="3"/>
    <s v="mobile games"/>
    <x v="3988"/>
    <x v="396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3967"/>
    <n v="1443146783"/>
    <b v="0"/>
    <n v="0"/>
    <b v="0"/>
    <s v="music/faith"/>
    <n v="0"/>
    <e v="#DIV/0!"/>
    <x v="7"/>
    <s v="faith"/>
    <x v="3989"/>
    <x v="396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3968"/>
    <n v="1434483422"/>
    <b v="0"/>
    <n v="0"/>
    <b v="0"/>
    <s v="music/faith"/>
    <n v="0"/>
    <e v="#DIV/0!"/>
    <x v="7"/>
    <s v="faith"/>
    <x v="3990"/>
    <x v="396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3969"/>
    <n v="1434577537"/>
    <b v="0"/>
    <n v="0"/>
    <b v="0"/>
    <s v="photography/photobooks"/>
    <n v="0"/>
    <e v="#DIV/0!"/>
    <x v="2"/>
    <s v="photobooks"/>
    <x v="3991"/>
    <x v="396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970"/>
    <n v="1424822556"/>
    <b v="0"/>
    <n v="0"/>
    <b v="0"/>
    <s v="technology/web"/>
    <n v="0"/>
    <e v="#DIV/0!"/>
    <x v="0"/>
    <s v="web"/>
    <x v="3992"/>
    <x v="39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3971"/>
    <n v="1419097389"/>
    <b v="0"/>
    <n v="0"/>
    <b v="0"/>
    <s v="food/food trucks"/>
    <n v="0"/>
    <e v="#DIV/0!"/>
    <x v="4"/>
    <s v="food trucks"/>
    <x v="3993"/>
    <x v="397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3972"/>
    <n v="1453212497"/>
    <b v="0"/>
    <n v="0"/>
    <b v="0"/>
    <s v="food/food trucks"/>
    <n v="0"/>
    <e v="#DIV/0!"/>
    <x v="4"/>
    <s v="food trucks"/>
    <x v="3994"/>
    <x v="3972"/>
  </r>
  <r>
    <n v="2872"/>
    <s v="Loud Arts"/>
    <s v="Local Theatre group in Loudoun County, Virginia. Looking for funds to start producing shows!"/>
    <n v="3000"/>
    <n v="0"/>
    <x v="2"/>
    <s v="US"/>
    <s v="USD"/>
    <x v="3973"/>
    <n v="1429584438"/>
    <b v="0"/>
    <n v="0"/>
    <b v="0"/>
    <s v="theater/plays"/>
    <n v="0"/>
    <e v="#DIV/0!"/>
    <x v="6"/>
    <s v="plays"/>
    <x v="3995"/>
    <x v="397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3974"/>
    <n v="1426302380"/>
    <b v="0"/>
    <n v="0"/>
    <b v="0"/>
    <s v="theater/spaces"/>
    <n v="0"/>
    <e v="#DIV/0!"/>
    <x v="6"/>
    <s v="spaces"/>
    <x v="3996"/>
    <x v="397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975"/>
    <n v="1410966179"/>
    <b v="0"/>
    <n v="0"/>
    <b v="0"/>
    <s v="theater/musical"/>
    <n v="0"/>
    <e v="#DIV/0!"/>
    <x v="6"/>
    <s v="musical"/>
    <x v="3997"/>
    <x v="397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976"/>
    <n v="1442890906"/>
    <b v="0"/>
    <n v="0"/>
    <b v="0"/>
    <s v="theater/musical"/>
    <n v="0"/>
    <e v="#DIV/0!"/>
    <x v="6"/>
    <s v="musical"/>
    <x v="3998"/>
    <x v="397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77"/>
    <n v="1413291655"/>
    <b v="0"/>
    <n v="0"/>
    <b v="0"/>
    <s v="theater/plays"/>
    <n v="0"/>
    <e v="#DIV/0!"/>
    <x v="6"/>
    <s v="plays"/>
    <x v="3999"/>
    <x v="397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78"/>
    <n v="1444413581"/>
    <b v="0"/>
    <n v="0"/>
    <b v="0"/>
    <s v="theater/plays"/>
    <n v="0"/>
    <e v="#DIV/0!"/>
    <x v="6"/>
    <s v="plays"/>
    <x v="4000"/>
    <x v="397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9"/>
    <n v="1425633821"/>
    <b v="0"/>
    <n v="0"/>
    <b v="0"/>
    <s v="theater/plays"/>
    <n v="0"/>
    <e v="#DIV/0!"/>
    <x v="6"/>
    <s v="plays"/>
    <x v="4001"/>
    <x v="39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3980"/>
    <n v="1463849116"/>
    <b v="0"/>
    <n v="0"/>
    <b v="0"/>
    <s v="theater/plays"/>
    <n v="0"/>
    <e v="#DIV/0!"/>
    <x v="6"/>
    <s v="plays"/>
    <x v="4002"/>
    <x v="3980"/>
  </r>
  <r>
    <n v="907"/>
    <s v="Greg Chambers Saxophone CD"/>
    <s v="Greg Chambers' self-titled CD needs support for post production, replication, and promotion."/>
    <n v="2900"/>
    <n v="0"/>
    <x v="2"/>
    <s v="US"/>
    <s v="USD"/>
    <x v="3981"/>
    <n v="1313123823"/>
    <b v="0"/>
    <n v="0"/>
    <b v="0"/>
    <s v="music/jazz"/>
    <n v="0"/>
    <e v="#DIV/0!"/>
    <x v="7"/>
    <s v="jazz"/>
    <x v="4003"/>
    <x v="398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3982"/>
    <n v="1415328259"/>
    <b v="0"/>
    <n v="0"/>
    <b v="0"/>
    <s v="theater/plays"/>
    <n v="0"/>
    <e v="#DIV/0!"/>
    <x v="6"/>
    <s v="plays"/>
    <x v="4004"/>
    <x v="398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3983"/>
    <n v="1444065088"/>
    <b v="0"/>
    <n v="0"/>
    <b v="0"/>
    <s v="technology/web"/>
    <n v="0"/>
    <e v="#DIV/0!"/>
    <x v="0"/>
    <s v="web"/>
    <x v="4005"/>
    <x v="398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3984"/>
    <n v="1384577890"/>
    <b v="0"/>
    <n v="0"/>
    <b v="0"/>
    <s v="publishing/fiction"/>
    <n v="0"/>
    <e v="#DIV/0!"/>
    <x v="1"/>
    <s v="fiction"/>
    <x v="4006"/>
    <x v="398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3985"/>
    <n v="1276283655"/>
    <b v="0"/>
    <n v="0"/>
    <b v="0"/>
    <s v="music/jazz"/>
    <n v="0"/>
    <e v="#DIV/0!"/>
    <x v="7"/>
    <s v="jazz"/>
    <x v="4007"/>
    <x v="3985"/>
  </r>
  <r>
    <n v="1050"/>
    <s v="The (Secular) Barbershop Podcast (Canceled)"/>
    <s v="Secularism is on the rise and I hear you.Talk to me."/>
    <n v="2500"/>
    <n v="0"/>
    <x v="1"/>
    <s v="US"/>
    <s v="USD"/>
    <x v="3986"/>
    <n v="1439665677"/>
    <b v="0"/>
    <n v="0"/>
    <b v="0"/>
    <s v="journalism/audio"/>
    <n v="0"/>
    <e v="#DIV/0!"/>
    <x v="8"/>
    <s v="audio"/>
    <x v="4008"/>
    <x v="398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987"/>
    <n v="1405110399"/>
    <b v="0"/>
    <n v="0"/>
    <b v="0"/>
    <s v="journalism/audio"/>
    <n v="0"/>
    <e v="#DIV/0!"/>
    <x v="8"/>
    <s v="audio"/>
    <x v="4009"/>
    <x v="3987"/>
  </r>
  <r>
    <n v="1236"/>
    <s v="&quot;Volando&quot; CD Release (Canceled)"/>
    <s v="Raising money to give the musicians their due."/>
    <n v="2500"/>
    <n v="0"/>
    <x v="1"/>
    <s v="US"/>
    <s v="USD"/>
    <x v="3988"/>
    <n v="1342801164"/>
    <b v="0"/>
    <n v="0"/>
    <b v="0"/>
    <s v="music/world music"/>
    <n v="0"/>
    <e v="#DIV/0!"/>
    <x v="7"/>
    <s v="world music"/>
    <x v="4010"/>
    <x v="3988"/>
  </r>
  <r>
    <n v="1239"/>
    <s v="Help Calmenco! finance new CD and Tour (Canceled)"/>
    <s v="Please consider helping us with our new CD and Riverdance Tour"/>
    <n v="2500"/>
    <n v="0"/>
    <x v="1"/>
    <s v="US"/>
    <s v="USD"/>
    <x v="3989"/>
    <n v="1323212767"/>
    <b v="0"/>
    <n v="0"/>
    <b v="0"/>
    <s v="music/world music"/>
    <n v="0"/>
    <e v="#DIV/0!"/>
    <x v="7"/>
    <s v="world music"/>
    <x v="4011"/>
    <x v="398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990"/>
    <n v="1402886025"/>
    <b v="0"/>
    <n v="0"/>
    <b v="0"/>
    <s v="technology/wearables"/>
    <n v="0"/>
    <e v="#DIV/0!"/>
    <x v="0"/>
    <s v="wearables"/>
    <x v="4012"/>
    <x v="399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991"/>
    <n v="1477515183"/>
    <b v="0"/>
    <n v="0"/>
    <b v="0"/>
    <s v="technology/web"/>
    <n v="0"/>
    <e v="#DIV/0!"/>
    <x v="0"/>
    <s v="web"/>
    <x v="4013"/>
    <x v="3991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3992"/>
    <n v="1368823675"/>
    <b v="0"/>
    <n v="0"/>
    <b v="0"/>
    <s v="publishing/fiction"/>
    <n v="0"/>
    <e v="#DIV/0!"/>
    <x v="1"/>
    <s v="fiction"/>
    <x v="4014"/>
    <x v="399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3993"/>
    <n v="1477592413"/>
    <b v="0"/>
    <n v="0"/>
    <b v="0"/>
    <s v="publishing/fiction"/>
    <n v="0"/>
    <e v="#DIV/0!"/>
    <x v="1"/>
    <s v="fiction"/>
    <x v="4015"/>
    <x v="3993"/>
  </r>
  <r>
    <n v="3743"/>
    <s v="Down the Mississippi"/>
    <s v="I'm taking the Adventures of Huckleberry Finn puppet show down the Mississippi River!"/>
    <n v="2200"/>
    <n v="0"/>
    <x v="2"/>
    <s v="US"/>
    <s v="USD"/>
    <x v="3994"/>
    <n v="1401814964"/>
    <b v="0"/>
    <n v="0"/>
    <b v="0"/>
    <s v="theater/plays"/>
    <n v="0"/>
    <e v="#DIV/0!"/>
    <x v="6"/>
    <s v="plays"/>
    <x v="4016"/>
    <x v="399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3995"/>
    <n v="1428285843"/>
    <b v="0"/>
    <n v="0"/>
    <b v="0"/>
    <s v="film &amp; video/animation"/>
    <n v="0"/>
    <e v="#DIV/0!"/>
    <x v="5"/>
    <s v="animation"/>
    <x v="4017"/>
    <x v="399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996"/>
    <n v="1404770616"/>
    <b v="0"/>
    <n v="0"/>
    <b v="0"/>
    <s v="music/world music"/>
    <n v="0"/>
    <e v="#DIV/0!"/>
    <x v="7"/>
    <s v="world music"/>
    <x v="4018"/>
    <x v="3996"/>
  </r>
  <r>
    <n v="1484"/>
    <s v="a book called filtered down thru the stars"/>
    <s v="The mussings of an old wizard"/>
    <n v="2000"/>
    <n v="0"/>
    <x v="2"/>
    <s v="US"/>
    <s v="USD"/>
    <x v="3997"/>
    <n v="1337834963"/>
    <b v="0"/>
    <n v="0"/>
    <b v="0"/>
    <s v="publishing/fiction"/>
    <n v="0"/>
    <e v="#DIV/0!"/>
    <x v="1"/>
    <s v="fiction"/>
    <x v="4019"/>
    <x v="3997"/>
  </r>
  <r>
    <n v="1495"/>
    <s v="A Magical Bildungsroman with a Female Heroine"/>
    <s v="The Adventures of Penelope Hawthorne. Part One: The Spellbook of Dracone."/>
    <n v="2000"/>
    <n v="0"/>
    <x v="2"/>
    <s v="US"/>
    <s v="USD"/>
    <x v="3998"/>
    <n v="1311879431"/>
    <b v="0"/>
    <n v="0"/>
    <b v="0"/>
    <s v="publishing/fiction"/>
    <n v="0"/>
    <e v="#DIV/0!"/>
    <x v="1"/>
    <s v="fiction"/>
    <x v="4020"/>
    <x v="399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3999"/>
    <n v="1440807846"/>
    <b v="0"/>
    <n v="0"/>
    <b v="0"/>
    <s v="music/faith"/>
    <n v="0"/>
    <e v="#DIV/0!"/>
    <x v="7"/>
    <s v="faith"/>
    <x v="4021"/>
    <x v="399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4000"/>
    <n v="1448114837"/>
    <b v="0"/>
    <n v="0"/>
    <b v="0"/>
    <s v="photography/people"/>
    <n v="0"/>
    <e v="#DIV/0!"/>
    <x v="2"/>
    <s v="people"/>
    <x v="4022"/>
    <x v="40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4001"/>
    <n v="1277512556"/>
    <b v="0"/>
    <n v="0"/>
    <b v="0"/>
    <s v="games/video games"/>
    <n v="0"/>
    <e v="#DIV/0!"/>
    <x v="3"/>
    <s v="video games"/>
    <x v="4023"/>
    <x v="400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4002"/>
    <n v="1428419552"/>
    <b v="0"/>
    <n v="0"/>
    <b v="0"/>
    <s v="technology/web"/>
    <n v="0"/>
    <e v="#DIV/0!"/>
    <x v="0"/>
    <s v="web"/>
    <x v="4024"/>
    <x v="40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4003"/>
    <n v="1432665596"/>
    <b v="0"/>
    <n v="0"/>
    <b v="0"/>
    <s v="technology/web"/>
    <n v="0"/>
    <e v="#DIV/0!"/>
    <x v="0"/>
    <s v="web"/>
    <x v="4025"/>
    <x v="400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4004"/>
    <n v="1458847265"/>
    <b v="0"/>
    <n v="0"/>
    <b v="0"/>
    <s v="theater/plays"/>
    <n v="0"/>
    <e v="#DIV/0!"/>
    <x v="6"/>
    <s v="plays"/>
    <x v="4026"/>
    <x v="400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4005"/>
    <n v="1462360752"/>
    <b v="0"/>
    <n v="0"/>
    <b v="0"/>
    <s v="theater/plays"/>
    <n v="0"/>
    <e v="#DIV/0!"/>
    <x v="6"/>
    <s v="plays"/>
    <x v="4027"/>
    <x v="4005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4006"/>
    <n v="1340055345"/>
    <b v="0"/>
    <n v="0"/>
    <b v="0"/>
    <s v="publishing/children's books"/>
    <n v="0"/>
    <e v="#DIV/0!"/>
    <x v="1"/>
    <s v="children's books"/>
    <x v="4028"/>
    <x v="40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4007"/>
    <n v="1332378726"/>
    <b v="0"/>
    <n v="0"/>
    <b v="0"/>
    <s v="publishing/art books"/>
    <n v="0"/>
    <e v="#DIV/0!"/>
    <x v="1"/>
    <s v="art books"/>
    <x v="4029"/>
    <x v="400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4008"/>
    <n v="1405520253"/>
    <b v="0"/>
    <n v="0"/>
    <b v="0"/>
    <s v="technology/wearables"/>
    <n v="0"/>
    <e v="#DIV/0!"/>
    <x v="0"/>
    <s v="wearables"/>
    <x v="4030"/>
    <x v="400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4009"/>
    <n v="1436211999"/>
    <b v="0"/>
    <n v="0"/>
    <b v="0"/>
    <s v="film &amp; video/drama"/>
    <n v="0"/>
    <e v="#DIV/0!"/>
    <x v="5"/>
    <s v="drama"/>
    <x v="4031"/>
    <x v="400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4010"/>
    <n v="1407299015"/>
    <b v="0"/>
    <n v="0"/>
    <b v="0"/>
    <s v="film &amp; video/drama"/>
    <n v="0"/>
    <e v="#DIV/0!"/>
    <x v="5"/>
    <s v="drama"/>
    <x v="4032"/>
    <x v="40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011"/>
    <n v="1332187334"/>
    <b v="0"/>
    <n v="0"/>
    <b v="0"/>
    <s v="film &amp; video/animation"/>
    <n v="0"/>
    <e v="#DIV/0!"/>
    <x v="5"/>
    <s v="animation"/>
    <x v="4033"/>
    <x v="401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4012"/>
    <n v="1406595056"/>
    <b v="0"/>
    <n v="0"/>
    <b v="0"/>
    <s v="technology/web"/>
    <n v="0"/>
    <e v="#DIV/0!"/>
    <x v="0"/>
    <s v="web"/>
    <x v="4034"/>
    <x v="4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4013"/>
    <n v="1343326747"/>
    <b v="0"/>
    <n v="0"/>
    <b v="0"/>
    <s v="music/jazz"/>
    <n v="0"/>
    <e v="#DIV/0!"/>
    <x v="7"/>
    <s v="jazz"/>
    <x v="4035"/>
    <x v="40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4014"/>
    <n v="1461598158"/>
    <b v="0"/>
    <n v="0"/>
    <b v="0"/>
    <s v="publishing/translations"/>
    <n v="0"/>
    <e v="#DIV/0!"/>
    <x v="1"/>
    <s v="translations"/>
    <x v="4036"/>
    <x v="401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4015"/>
    <n v="1405682659"/>
    <b v="0"/>
    <n v="0"/>
    <b v="0"/>
    <s v="publishing/fiction"/>
    <n v="0"/>
    <e v="#DIV/0!"/>
    <x v="1"/>
    <s v="fiction"/>
    <x v="4037"/>
    <x v="4015"/>
  </r>
  <r>
    <n v="1586"/>
    <s v="Missouri In Pictures"/>
    <s v="Show the world the beauty that is in all of our back yards!"/>
    <n v="1500"/>
    <n v="0"/>
    <x v="2"/>
    <s v="US"/>
    <s v="USD"/>
    <x v="4016"/>
    <n v="1425609022"/>
    <b v="0"/>
    <n v="0"/>
    <b v="0"/>
    <s v="photography/places"/>
    <n v="0"/>
    <e v="#DIV/0!"/>
    <x v="2"/>
    <s v="places"/>
    <x v="4038"/>
    <x v="4016"/>
  </r>
  <r>
    <n v="1766"/>
    <s v="Photographic book on Melbourne's music scene"/>
    <s v="I want to create a beautiful book which documents the Melbourne music scene."/>
    <n v="1500"/>
    <n v="0"/>
    <x v="2"/>
    <s v="AU"/>
    <s v="AUD"/>
    <x v="4017"/>
    <n v="1407184688"/>
    <b v="1"/>
    <n v="0"/>
    <b v="0"/>
    <s v="photography/photobooks"/>
    <n v="0"/>
    <e v="#DIV/0!"/>
    <x v="2"/>
    <s v="photobooks"/>
    <x v="4039"/>
    <x v="401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4018"/>
    <n v="1417818036"/>
    <b v="0"/>
    <n v="0"/>
    <b v="0"/>
    <s v="technology/web"/>
    <n v="0"/>
    <e v="#DIV/0!"/>
    <x v="0"/>
    <s v="web"/>
    <x v="4040"/>
    <x v="401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4019"/>
    <n v="1401058295"/>
    <b v="0"/>
    <n v="0"/>
    <b v="0"/>
    <s v="theater/plays"/>
    <n v="0"/>
    <e v="#DIV/0!"/>
    <x v="6"/>
    <s v="plays"/>
    <x v="4041"/>
    <x v="4019"/>
  </r>
  <r>
    <n v="3733"/>
    <s v="laughter in the hood"/>
    <s v="want to donate tickets to residents who live in the community that cant afford the 35.00 price of ticket"/>
    <n v="1500"/>
    <n v="0"/>
    <x v="2"/>
    <s v="US"/>
    <s v="USD"/>
    <x v="4020"/>
    <n v="1428539708"/>
    <b v="0"/>
    <n v="0"/>
    <b v="0"/>
    <s v="theater/plays"/>
    <n v="0"/>
    <e v="#DIV/0!"/>
    <x v="6"/>
    <s v="plays"/>
    <x v="4042"/>
    <x v="4020"/>
  </r>
  <r>
    <n v="3791"/>
    <s v="Spin! at The Cumming Playhouse"/>
    <s v="Spin! is an original musical comedy-drama presented by Blue Palm Productions."/>
    <n v="1500"/>
    <n v="0"/>
    <x v="2"/>
    <s v="US"/>
    <s v="USD"/>
    <x v="4021"/>
    <n v="1399480592"/>
    <b v="0"/>
    <n v="0"/>
    <b v="0"/>
    <s v="theater/musical"/>
    <n v="0"/>
    <e v="#DIV/0!"/>
    <x v="6"/>
    <s v="musical"/>
    <x v="4043"/>
    <x v="402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4022"/>
    <n v="1435709765"/>
    <b v="0"/>
    <n v="0"/>
    <b v="0"/>
    <s v="theater/plays"/>
    <n v="0"/>
    <e v="#DIV/0!"/>
    <x v="6"/>
    <s v="plays"/>
    <x v="4044"/>
    <x v="402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4023"/>
    <n v="1323131689"/>
    <b v="0"/>
    <n v="0"/>
    <b v="0"/>
    <s v="music/jazz"/>
    <n v="0"/>
    <e v="#DIV/0!"/>
    <x v="7"/>
    <s v="jazz"/>
    <x v="4045"/>
    <x v="4023"/>
  </r>
  <r>
    <n v="131"/>
    <s v="I (Canceled)"/>
    <s v="I"/>
    <n v="1200"/>
    <n v="0"/>
    <x v="1"/>
    <s v="US"/>
    <s v="USD"/>
    <x v="4024"/>
    <n v="1466453161"/>
    <b v="0"/>
    <n v="0"/>
    <b v="0"/>
    <s v="film &amp; video/science fiction"/>
    <n v="0"/>
    <e v="#DIV/0!"/>
    <x v="5"/>
    <s v="science fiction"/>
    <x v="4046"/>
    <x v="4024"/>
  </r>
  <r>
    <n v="710"/>
    <s v="Hate York Shirt 2.0"/>
    <s v="Shirts, so technologically advanced, they connect mentally to their audience upon sight."/>
    <n v="1200"/>
    <n v="0"/>
    <x v="2"/>
    <s v="CA"/>
    <s v="CAD"/>
    <x v="4025"/>
    <n v="1405640302"/>
    <b v="0"/>
    <n v="0"/>
    <b v="0"/>
    <s v="technology/wearables"/>
    <n v="0"/>
    <e v="#DIV/0!"/>
    <x v="0"/>
    <s v="wearables"/>
    <x v="4047"/>
    <x v="402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4026"/>
    <n v="1400600101"/>
    <b v="0"/>
    <n v="0"/>
    <b v="0"/>
    <s v="photography/places"/>
    <n v="0"/>
    <e v="#DIV/0!"/>
    <x v="2"/>
    <s v="places"/>
    <x v="4048"/>
    <x v="4026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4027"/>
    <n v="1441841886"/>
    <b v="0"/>
    <n v="0"/>
    <b v="0"/>
    <s v="photography/places"/>
    <n v="0"/>
    <e v="#DIV/0!"/>
    <x v="2"/>
    <s v="places"/>
    <x v="4049"/>
    <x v="40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4028"/>
    <n v="1462210950"/>
    <b v="0"/>
    <n v="0"/>
    <b v="0"/>
    <s v="theater/plays"/>
    <n v="0"/>
    <e v="#DIV/0!"/>
    <x v="6"/>
    <s v="plays"/>
    <x v="4050"/>
    <x v="40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4029"/>
    <n v="1401823952"/>
    <b v="0"/>
    <n v="0"/>
    <b v="0"/>
    <s v="theater/plays"/>
    <n v="0"/>
    <e v="#DIV/0!"/>
    <x v="6"/>
    <s v="plays"/>
    <x v="4051"/>
    <x v="402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4030"/>
    <n v="1429306914"/>
    <b v="0"/>
    <n v="0"/>
    <b v="0"/>
    <s v="theater/plays"/>
    <n v="0"/>
    <e v="#DIV/0!"/>
    <x v="6"/>
    <s v="plays"/>
    <x v="4052"/>
    <x v="40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4031"/>
    <n v="1417208561"/>
    <b v="0"/>
    <n v="0"/>
    <b v="0"/>
    <s v="food/restaurants"/>
    <n v="0"/>
    <e v="#DIV/0!"/>
    <x v="4"/>
    <s v="restaurants"/>
    <x v="4053"/>
    <x v="403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4032"/>
    <n v="1422539108"/>
    <b v="0"/>
    <n v="0"/>
    <b v="0"/>
    <s v="film &amp; video/drama"/>
    <n v="0"/>
    <e v="#DIV/0!"/>
    <x v="5"/>
    <s v="drama"/>
    <x v="4054"/>
    <x v="4032"/>
  </r>
  <r>
    <n v="1059"/>
    <s v="Voice Over Artist (Canceled)"/>
    <s v="Turning myself into a vocal artist."/>
    <n v="1100"/>
    <n v="0"/>
    <x v="1"/>
    <s v="US"/>
    <s v="USD"/>
    <x v="4033"/>
    <n v="1423681056"/>
    <b v="0"/>
    <n v="0"/>
    <b v="0"/>
    <s v="journalism/audio"/>
    <n v="0"/>
    <e v="#DIV/0!"/>
    <x v="8"/>
    <s v="audio"/>
    <x v="4055"/>
    <x v="403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4034"/>
    <n v="1400260087"/>
    <b v="0"/>
    <n v="0"/>
    <b v="0"/>
    <s v="games/video games"/>
    <n v="0"/>
    <e v="#DIV/0!"/>
    <x v="3"/>
    <s v="video games"/>
    <x v="4056"/>
    <x v="403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4035"/>
    <n v="1481156232"/>
    <b v="0"/>
    <n v="0"/>
    <b v="0"/>
    <s v="film &amp; video/drama"/>
    <n v="0"/>
    <e v="#DIV/0!"/>
    <x v="5"/>
    <s v="drama"/>
    <x v="4057"/>
    <x v="40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4036"/>
    <n v="1412029566"/>
    <b v="0"/>
    <n v="0"/>
    <b v="0"/>
    <s v="film &amp; video/drama"/>
    <n v="0"/>
    <e v="#DIV/0!"/>
    <x v="5"/>
    <s v="drama"/>
    <x v="4058"/>
    <x v="403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037"/>
    <n v="1372668113"/>
    <b v="0"/>
    <n v="0"/>
    <b v="0"/>
    <s v="film &amp; video/animation"/>
    <n v="0"/>
    <e v="#DIV/0!"/>
    <x v="5"/>
    <s v="animation"/>
    <x v="4059"/>
    <x v="4037"/>
  </r>
  <r>
    <n v="490"/>
    <s v="PROJECT IS CANCELLED"/>
    <s v="Cancelled"/>
    <n v="1000"/>
    <n v="0"/>
    <x v="2"/>
    <s v="US"/>
    <s v="USD"/>
    <x v="4038"/>
    <n v="1343085285"/>
    <b v="0"/>
    <n v="0"/>
    <b v="0"/>
    <s v="film &amp; video/animation"/>
    <n v="0"/>
    <e v="#DIV/0!"/>
    <x v="5"/>
    <s v="animation"/>
    <x v="4060"/>
    <x v="403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4039"/>
    <n v="1335567655"/>
    <b v="0"/>
    <n v="0"/>
    <b v="0"/>
    <s v="music/indie rock"/>
    <n v="0"/>
    <e v="#DIV/0!"/>
    <x v="7"/>
    <s v="indie rock"/>
    <x v="4061"/>
    <x v="40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4040"/>
    <n v="1470012262"/>
    <b v="0"/>
    <n v="0"/>
    <b v="0"/>
    <s v="journalism/audio"/>
    <n v="0"/>
    <e v="#DIV/0!"/>
    <x v="8"/>
    <s v="audio"/>
    <x v="4062"/>
    <x v="404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4041"/>
    <n v="1435224120"/>
    <b v="0"/>
    <n v="0"/>
    <b v="0"/>
    <s v="publishing/translations"/>
    <n v="0"/>
    <e v="#DIV/0!"/>
    <x v="1"/>
    <s v="translations"/>
    <x v="4063"/>
    <x v="40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4042"/>
    <n v="1424222024"/>
    <b v="0"/>
    <n v="0"/>
    <b v="0"/>
    <s v="photography/nature"/>
    <n v="0"/>
    <e v="#DIV/0!"/>
    <x v="2"/>
    <s v="nature"/>
    <x v="4064"/>
    <x v="4042"/>
  </r>
  <r>
    <n v="1731"/>
    <s v="Sam Cox Band First Christian Tour"/>
    <s v="We are a Christin Worship band looking to midwest tour. God Bless!"/>
    <n v="1000"/>
    <n v="0"/>
    <x v="2"/>
    <s v="US"/>
    <s v="USD"/>
    <x v="4043"/>
    <n v="1432849552"/>
    <b v="0"/>
    <n v="0"/>
    <b v="0"/>
    <s v="music/faith"/>
    <n v="0"/>
    <e v="#DIV/0!"/>
    <x v="7"/>
    <s v="faith"/>
    <x v="4065"/>
    <x v="404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4044"/>
    <n v="1428596022"/>
    <b v="0"/>
    <n v="0"/>
    <b v="0"/>
    <s v="technology/web"/>
    <n v="0"/>
    <e v="#DIV/0!"/>
    <x v="0"/>
    <s v="web"/>
    <x v="4066"/>
    <x v="404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4045"/>
    <n v="1449596425"/>
    <b v="0"/>
    <n v="0"/>
    <b v="0"/>
    <s v="technology/web"/>
    <n v="0"/>
    <e v="#DIV/0!"/>
    <x v="0"/>
    <s v="web"/>
    <x v="4067"/>
    <x v="404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4046"/>
    <n v="1405113187"/>
    <b v="0"/>
    <n v="0"/>
    <b v="0"/>
    <s v="food/food trucks"/>
    <n v="0"/>
    <e v="#DIV/0!"/>
    <x v="4"/>
    <s v="food trucks"/>
    <x v="4068"/>
    <x v="404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4047"/>
    <n v="1415711095"/>
    <b v="0"/>
    <n v="0"/>
    <b v="0"/>
    <s v="theater/plays"/>
    <n v="0"/>
    <e v="#DIV/0!"/>
    <x v="6"/>
    <s v="plays"/>
    <x v="4069"/>
    <x v="404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4048"/>
    <n v="1408203557"/>
    <b v="0"/>
    <n v="0"/>
    <b v="0"/>
    <s v="theater/plays"/>
    <n v="0"/>
    <e v="#DIV/0!"/>
    <x v="6"/>
    <s v="plays"/>
    <x v="4070"/>
    <x v="404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4049"/>
    <n v="1459507478"/>
    <b v="0"/>
    <n v="0"/>
    <b v="0"/>
    <s v="publishing/translations"/>
    <n v="0"/>
    <e v="#DIV/0!"/>
    <x v="1"/>
    <s v="translations"/>
    <x v="4071"/>
    <x v="404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4050"/>
    <n v="1462128306"/>
    <b v="0"/>
    <n v="0"/>
    <b v="0"/>
    <s v="technology/wearables"/>
    <n v="0"/>
    <e v="#DIV/0!"/>
    <x v="0"/>
    <s v="wearables"/>
    <x v="4072"/>
    <x v="405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4051"/>
    <n v="1424639505"/>
    <b v="0"/>
    <n v="0"/>
    <b v="0"/>
    <s v="technology/web"/>
    <n v="0"/>
    <e v="#DIV/0!"/>
    <x v="0"/>
    <s v="web"/>
    <x v="4073"/>
    <x v="405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4052"/>
    <n v="1440513832"/>
    <b v="0"/>
    <n v="0"/>
    <b v="0"/>
    <s v="photography/nature"/>
    <n v="0"/>
    <e v="#DIV/0!"/>
    <x v="2"/>
    <s v="nature"/>
    <x v="4074"/>
    <x v="405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4053"/>
    <n v="1489480556"/>
    <b v="0"/>
    <n v="0"/>
    <b v="0"/>
    <s v="theater/plays"/>
    <n v="0"/>
    <e v="#DIV/0!"/>
    <x v="6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e v="#DIV/0!"/>
    <x v="6"/>
    <s v="plays"/>
    <x v="4076"/>
    <x v="40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4055"/>
    <n v="1465850898"/>
    <b v="0"/>
    <n v="0"/>
    <b v="0"/>
    <s v="theater/plays"/>
    <n v="0"/>
    <e v="#DIV/0!"/>
    <x v="6"/>
    <s v="plays"/>
    <x v="4077"/>
    <x v="405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56"/>
    <n v="1420244622"/>
    <b v="0"/>
    <n v="0"/>
    <b v="0"/>
    <s v="theater/musical"/>
    <n v="0"/>
    <e v="#DIV/0!"/>
    <x v="6"/>
    <s v="musical"/>
    <x v="4078"/>
    <x v="405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4057"/>
    <n v="1400536692"/>
    <b v="0"/>
    <n v="0"/>
    <b v="0"/>
    <s v="film &amp; video/science fiction"/>
    <n v="0"/>
    <e v="#DIV/0!"/>
    <x v="5"/>
    <s v="science fiction"/>
    <x v="4079"/>
    <x v="40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58"/>
    <n v="1482788482"/>
    <b v="0"/>
    <n v="0"/>
    <b v="0"/>
    <s v="theater/plays"/>
    <n v="0"/>
    <e v="#DIV/0!"/>
    <x v="6"/>
    <s v="plays"/>
    <x v="4080"/>
    <x v="405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4059"/>
    <n v="1427979849"/>
    <b v="0"/>
    <n v="0"/>
    <b v="0"/>
    <s v="theater/plays"/>
    <n v="0"/>
    <e v="#DIV/0!"/>
    <x v="6"/>
    <s v="plays"/>
    <x v="4081"/>
    <x v="40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060"/>
    <n v="1368476367"/>
    <b v="0"/>
    <n v="0"/>
    <b v="0"/>
    <s v="film &amp; video/animation"/>
    <n v="0"/>
    <e v="#DIV/0!"/>
    <x v="5"/>
    <s v="animation"/>
    <x v="4082"/>
    <x v="4060"/>
  </r>
  <r>
    <n v="1084"/>
    <s v="My own channel"/>
    <s v="I want to start my own channel for gaming"/>
    <n v="550"/>
    <n v="0"/>
    <x v="2"/>
    <s v="US"/>
    <s v="USD"/>
    <x v="4061"/>
    <n v="1404942804"/>
    <b v="0"/>
    <n v="0"/>
    <b v="0"/>
    <s v="games/video games"/>
    <n v="0"/>
    <e v="#DIV/0!"/>
    <x v="3"/>
    <s v="video games"/>
    <x v="4083"/>
    <x v="406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62"/>
    <n v="1456025023"/>
    <b v="0"/>
    <n v="0"/>
    <b v="0"/>
    <s v="theater/plays"/>
    <n v="0"/>
    <e v="#DIV/0!"/>
    <x v="6"/>
    <s v="plays"/>
    <x v="4084"/>
    <x v="4062"/>
  </r>
  <r>
    <n v="1588"/>
    <s v="The Right Side of Texas"/>
    <s v="Southeast Texas as seen through the lens of a cell phone camera"/>
    <n v="516"/>
    <n v="0"/>
    <x v="2"/>
    <s v="US"/>
    <s v="USD"/>
    <x v="4063"/>
    <n v="1420091999"/>
    <b v="0"/>
    <n v="0"/>
    <b v="0"/>
    <s v="photography/places"/>
    <n v="0"/>
    <e v="#DIV/0!"/>
    <x v="2"/>
    <s v="places"/>
    <x v="4085"/>
    <x v="40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4064"/>
    <n v="1440557759"/>
    <b v="0"/>
    <n v="0"/>
    <b v="0"/>
    <s v="technology/web"/>
    <n v="0"/>
    <e v="#DIV/0!"/>
    <x v="0"/>
    <s v="web"/>
    <x v="4086"/>
    <x v="406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4065"/>
    <n v="1331358169"/>
    <b v="0"/>
    <n v="0"/>
    <b v="0"/>
    <s v="music/jazz"/>
    <n v="0"/>
    <e v="#DIV/0!"/>
    <x v="7"/>
    <s v="jazz"/>
    <x v="4087"/>
    <x v="406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4066"/>
    <n v="1406679625"/>
    <b v="0"/>
    <n v="0"/>
    <b v="0"/>
    <s v="journalism/audio"/>
    <n v="0"/>
    <e v="#DIV/0!"/>
    <x v="8"/>
    <s v="audio"/>
    <x v="4088"/>
    <x v="4066"/>
  </r>
  <r>
    <n v="1141"/>
    <s v="Arena Z - Zombie Survival"/>
    <s v="I think this will be a great game!"/>
    <n v="500"/>
    <n v="0"/>
    <x v="2"/>
    <s v="DE"/>
    <s v="EUR"/>
    <x v="4067"/>
    <n v="1433868450"/>
    <b v="0"/>
    <n v="0"/>
    <b v="0"/>
    <s v="games/mobile games"/>
    <n v="0"/>
    <e v="#DIV/0!"/>
    <x v="3"/>
    <s v="mobile games"/>
    <x v="4089"/>
    <x v="406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4068"/>
    <n v="1457528176"/>
    <b v="0"/>
    <n v="0"/>
    <b v="0"/>
    <s v="photography/places"/>
    <n v="0"/>
    <e v="#DIV/0!"/>
    <x v="2"/>
    <s v="places"/>
    <x v="4090"/>
    <x v="406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4069"/>
    <n v="1434558479"/>
    <b v="0"/>
    <n v="0"/>
    <b v="0"/>
    <s v="theater/musical"/>
    <n v="0"/>
    <e v="#DIV/0!"/>
    <x v="6"/>
    <s v="musical"/>
    <x v="4091"/>
    <x v="406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70"/>
    <n v="1399058797"/>
    <b v="0"/>
    <n v="0"/>
    <b v="0"/>
    <s v="theater/plays"/>
    <n v="0"/>
    <e v="#DIV/0!"/>
    <x v="6"/>
    <s v="plays"/>
    <x v="4092"/>
    <x v="407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71"/>
    <n v="1446209804"/>
    <b v="0"/>
    <n v="0"/>
    <b v="0"/>
    <s v="theater/plays"/>
    <n v="0"/>
    <e v="#DIV/0!"/>
    <x v="6"/>
    <s v="plays"/>
    <x v="4093"/>
    <x v="407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072"/>
    <n v="1412705818"/>
    <b v="0"/>
    <n v="0"/>
    <b v="0"/>
    <s v="film &amp; video/animation"/>
    <n v="0"/>
    <e v="#DIV/0!"/>
    <x v="5"/>
    <s v="animation"/>
    <x v="4094"/>
    <x v="407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073"/>
    <n v="1380826996"/>
    <b v="0"/>
    <n v="0"/>
    <b v="0"/>
    <s v="film &amp; video/animation"/>
    <n v="0"/>
    <e v="#DIV/0!"/>
    <x v="5"/>
    <s v="animation"/>
    <x v="4095"/>
    <x v="407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4074"/>
    <n v="1435882704"/>
    <b v="0"/>
    <n v="0"/>
    <b v="0"/>
    <s v="technology/web"/>
    <n v="0"/>
    <e v="#DIV/0!"/>
    <x v="0"/>
    <s v="web"/>
    <x v="4096"/>
    <x v="407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4075"/>
    <n v="1447097203"/>
    <b v="0"/>
    <n v="0"/>
    <b v="0"/>
    <s v="technology/web"/>
    <n v="0"/>
    <e v="#DIV/0!"/>
    <x v="0"/>
    <s v="web"/>
    <x v="4097"/>
    <x v="407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4076"/>
    <n v="1422043154"/>
    <b v="0"/>
    <n v="0"/>
    <b v="0"/>
    <s v="theater/spaces"/>
    <n v="0"/>
    <e v="#DIV/0!"/>
    <x v="6"/>
    <s v="spaces"/>
    <x v="4098"/>
    <x v="407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77"/>
    <n v="1415228325"/>
    <b v="0"/>
    <n v="0"/>
    <b v="0"/>
    <s v="theater/plays"/>
    <n v="0"/>
    <e v="#DIV/0!"/>
    <x v="6"/>
    <s v="plays"/>
    <x v="4099"/>
    <x v="407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4078"/>
    <n v="1400309405"/>
    <b v="0"/>
    <n v="0"/>
    <b v="0"/>
    <s v="games/mobile games"/>
    <n v="0"/>
    <e v="#DIV/0!"/>
    <x v="3"/>
    <s v="mobile games"/>
    <x v="4100"/>
    <x v="407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9"/>
    <n v="1413341990"/>
    <b v="0"/>
    <n v="0"/>
    <b v="0"/>
    <s v="theater/plays"/>
    <n v="0"/>
    <e v="#DIV/0!"/>
    <x v="6"/>
    <s v="plays"/>
    <x v="4101"/>
    <x v="407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4080"/>
    <n v="1445629736"/>
    <b v="0"/>
    <n v="0"/>
    <b v="0"/>
    <s v="technology/web"/>
    <n v="0"/>
    <e v="#DIV/0!"/>
    <x v="0"/>
    <s v="web"/>
    <x v="4102"/>
    <x v="408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81"/>
    <n v="1482951242"/>
    <b v="0"/>
    <n v="0"/>
    <b v="0"/>
    <s v="theater/plays"/>
    <n v="0"/>
    <e v="#DIV/0!"/>
    <x v="6"/>
    <s v="plays"/>
    <x v="4103"/>
    <x v="408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4082"/>
    <n v="1457564654"/>
    <b v="0"/>
    <n v="0"/>
    <b v="0"/>
    <s v="film &amp; video/drama"/>
    <n v="0"/>
    <e v="#DIV/0!"/>
    <x v="5"/>
    <s v="drama"/>
    <x v="4104"/>
    <x v="408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4083"/>
    <n v="1459975008"/>
    <b v="0"/>
    <n v="0"/>
    <b v="0"/>
    <s v="technology/web"/>
    <n v="0"/>
    <e v="#DIV/0!"/>
    <x v="0"/>
    <s v="web"/>
    <x v="4105"/>
    <x v="408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4084"/>
    <n v="1489591807"/>
    <b v="0"/>
    <n v="0"/>
    <b v="0"/>
    <s v="theater/plays"/>
    <n v="0"/>
    <e v="#DIV/0!"/>
    <x v="6"/>
    <s v="plays"/>
    <x v="4106"/>
    <x v="408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4085"/>
    <n v="1441146356"/>
    <b v="0"/>
    <n v="0"/>
    <b v="0"/>
    <s v="technology/web"/>
    <n v="0"/>
    <e v="#DIV/0!"/>
    <x v="0"/>
    <s v="web"/>
    <x v="4107"/>
    <x v="408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4086"/>
    <n v="1445191493"/>
    <b v="0"/>
    <n v="0"/>
    <b v="0"/>
    <s v="games/video games"/>
    <n v="0"/>
    <e v="#DIV/0!"/>
    <x v="3"/>
    <s v="video games"/>
    <x v="4108"/>
    <x v="408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4087"/>
    <n v="1422664925"/>
    <b v="0"/>
    <n v="0"/>
    <b v="0"/>
    <s v="games/mobile games"/>
    <n v="0"/>
    <e v="#DIV/0!"/>
    <x v="3"/>
    <s v="mobile games"/>
    <x v="4109"/>
    <x v="408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4088"/>
    <n v="1405041992"/>
    <b v="0"/>
    <n v="0"/>
    <b v="0"/>
    <s v="journalism/audio"/>
    <n v="0"/>
    <e v="#DIV/0!"/>
    <x v="8"/>
    <s v="audio"/>
    <x v="4110"/>
    <x v="4088"/>
  </r>
  <r>
    <n v="1592"/>
    <s v="The Views of Pittsburgh"/>
    <s v="A portfolio collage of beautiful pictures of authentic Pittsburgh locations and scenery."/>
    <n v="25"/>
    <n v="0"/>
    <x v="2"/>
    <s v="US"/>
    <s v="USD"/>
    <x v="4089"/>
    <n v="1423619085"/>
    <b v="0"/>
    <n v="0"/>
    <b v="0"/>
    <s v="photography/places"/>
    <n v="0"/>
    <e v="#DIV/0!"/>
    <x v="2"/>
    <s v="places"/>
    <x v="4111"/>
    <x v="408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4090"/>
    <n v="1487240082"/>
    <b v="0"/>
    <n v="0"/>
    <b v="0"/>
    <s v="photography/nature"/>
    <n v="0"/>
    <e v="#DIV/0!"/>
    <x v="2"/>
    <s v="nature"/>
    <x v="4112"/>
    <x v="4090"/>
  </r>
  <r>
    <n v="2699"/>
    <s v="my bakery truck"/>
    <s v="Hi, I want make my first bakery. Food truck was great, but I not have a car licence. So, help me to be my dream!"/>
    <n v="2"/>
    <n v="0"/>
    <x v="2"/>
    <s v="CA"/>
    <s v="CAD"/>
    <x v="4091"/>
    <n v="1404941463"/>
    <b v="0"/>
    <n v="0"/>
    <b v="0"/>
    <s v="food/food trucks"/>
    <n v="0"/>
    <e v="#DIV/0!"/>
    <x v="4"/>
    <s v="food truck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x v="0"/>
    <x v="0"/>
    <x v="0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"/>
    <x v="1"/>
    <x v="0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x v="2"/>
    <x v="0"/>
    <x v="0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x v="3"/>
    <x v="0"/>
    <x v="1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x v="4"/>
    <x v="0"/>
    <x v="0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x v="5"/>
    <x v="0"/>
    <x v="0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x v="6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7"/>
    <x v="0"/>
    <x v="0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8"/>
    <x v="0"/>
    <x v="0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x v="9"/>
    <x v="0"/>
    <x v="0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x v="10"/>
    <x v="0"/>
    <x v="2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x v="11"/>
    <x v="0"/>
    <x v="3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x v="12"/>
    <x v="0"/>
    <x v="4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x v="13"/>
    <x v="0"/>
    <x v="0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x v="14"/>
    <x v="0"/>
    <x v="5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5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x v="16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7"/>
    <x v="0"/>
    <x v="0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8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9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x v="20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x v="21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x v="22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x v="23"/>
    <x v="0"/>
    <x v="6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x v="24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x v="25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x v="26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x v="27"/>
    <x v="2"/>
    <x v="7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x v="28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x v="29"/>
    <x v="0"/>
    <x v="0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x v="30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1"/>
    <x v="0"/>
    <x v="0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x v="32"/>
    <x v="0"/>
    <x v="0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x v="33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x v="34"/>
    <x v="0"/>
    <x v="4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x v="35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x v="36"/>
    <x v="0"/>
    <x v="0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x v="37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x v="38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x v="39"/>
    <x v="0"/>
    <x v="0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x v="40"/>
    <x v="0"/>
    <x v="0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41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x v="42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x v="43"/>
    <x v="0"/>
    <x v="0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x v="44"/>
    <x v="0"/>
    <x v="0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x v="45"/>
    <x v="0"/>
    <x v="0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x v="46"/>
    <x v="0"/>
    <x v="4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47"/>
    <x v="0"/>
    <x v="0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x v="48"/>
    <x v="0"/>
    <x v="0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x v="49"/>
    <x v="0"/>
    <x v="4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x v="50"/>
    <x v="2"/>
    <x v="8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x v="51"/>
    <x v="1"/>
    <x v="0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52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x v="53"/>
    <x v="0"/>
    <x v="0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x v="5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x v="5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x v="5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57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58"/>
    <x v="0"/>
    <x v="0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x v="59"/>
    <x v="0"/>
    <x v="0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x v="60"/>
    <x v="0"/>
    <x v="0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x v="61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x v="62"/>
    <x v="0"/>
    <x v="0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x v="63"/>
    <x v="0"/>
    <x v="0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x v="64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65"/>
    <x v="0"/>
    <x v="1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66"/>
    <x v="2"/>
    <x v="0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x v="67"/>
    <x v="0"/>
    <x v="9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x v="68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x v="69"/>
    <x v="0"/>
    <x v="0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x v="70"/>
    <x v="0"/>
    <x v="0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x v="71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x v="72"/>
    <x v="0"/>
    <x v="0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x v="73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x v="74"/>
    <x v="2"/>
    <x v="0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x v="75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x v="76"/>
    <x v="0"/>
    <x v="0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77"/>
    <x v="0"/>
    <x v="0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x v="78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x v="79"/>
    <x v="0"/>
    <x v="0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x v="80"/>
    <x v="0"/>
    <x v="0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x v="81"/>
    <x v="0"/>
    <x v="8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82"/>
    <x v="0"/>
    <x v="10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x v="83"/>
    <x v="0"/>
    <x v="0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x v="84"/>
    <x v="0"/>
    <x v="0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x v="85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x v="86"/>
    <x v="2"/>
    <x v="10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x v="87"/>
    <x v="0"/>
    <x v="0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x v="88"/>
    <x v="0"/>
    <x v="0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89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x v="90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x v="91"/>
    <x v="0"/>
    <x v="0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x v="92"/>
    <x v="0"/>
    <x v="0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x v="93"/>
    <x v="0"/>
    <x v="11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94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x v="95"/>
    <x v="1"/>
    <x v="0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6"/>
    <x v="1"/>
    <x v="0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x v="97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x v="98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x v="99"/>
    <x v="1"/>
    <x v="0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00"/>
    <x v="0"/>
    <x v="1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x v="1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2"/>
    <x v="0"/>
    <x v="0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x v="103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x v="104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x v="105"/>
    <x v="0"/>
    <x v="0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x v="106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x v="107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x v="108"/>
    <x v="0"/>
    <x v="0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x v="109"/>
    <x v="0"/>
    <x v="1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110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x v="111"/>
    <x v="0"/>
    <x v="1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12"/>
    <x v="0"/>
    <x v="0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13"/>
    <x v="0"/>
    <x v="0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x v="114"/>
    <x v="0"/>
    <x v="0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15"/>
    <x v="1"/>
    <x v="0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x v="116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x v="117"/>
    <x v="0"/>
    <x v="11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x v="118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19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x v="120"/>
    <x v="0"/>
    <x v="12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21"/>
    <x v="3"/>
    <x v="0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x v="122"/>
    <x v="0"/>
    <x v="0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x v="123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24"/>
    <x v="0"/>
    <x v="0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x v="125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26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x v="127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x v="128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x v="129"/>
    <x v="0"/>
    <x v="13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x v="130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x v="131"/>
    <x v="0"/>
    <x v="0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x v="13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x v="133"/>
    <x v="0"/>
    <x v="11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x v="134"/>
    <x v="0"/>
    <x v="0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35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x v="136"/>
    <x v="1"/>
    <x v="0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x v="137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x v="138"/>
    <x v="0"/>
    <x v="0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x v="139"/>
    <x v="0"/>
    <x v="0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x v="140"/>
    <x v="0"/>
    <x v="0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x v="141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x v="14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x v="143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x v="144"/>
    <x v="0"/>
    <x v="0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x v="145"/>
    <x v="0"/>
    <x v="0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x v="146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x v="147"/>
    <x v="2"/>
    <x v="1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x v="148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x v="149"/>
    <x v="0"/>
    <x v="1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x v="150"/>
    <x v="0"/>
    <x v="0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151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x v="152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53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x v="15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55"/>
    <x v="0"/>
    <x v="0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x v="156"/>
    <x v="0"/>
    <x v="0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57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x v="158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x v="159"/>
    <x v="0"/>
    <x v="0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x v="160"/>
    <x v="0"/>
    <x v="0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x v="161"/>
    <x v="0"/>
    <x v="0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x v="162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63"/>
    <x v="0"/>
    <x v="9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164"/>
    <x v="0"/>
    <x v="8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x v="165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x v="166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x v="167"/>
    <x v="0"/>
    <x v="0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x v="168"/>
    <x v="0"/>
    <x v="0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x v="169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x v="170"/>
    <x v="0"/>
    <x v="0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71"/>
    <x v="0"/>
    <x v="0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x v="172"/>
    <x v="0"/>
    <x v="0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x v="173"/>
    <x v="2"/>
    <x v="0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x v="174"/>
    <x v="0"/>
    <x v="1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x v="175"/>
    <x v="0"/>
    <x v="0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x v="176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x v="177"/>
    <x v="0"/>
    <x v="0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x v="178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x v="179"/>
    <x v="0"/>
    <x v="0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x v="180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x v="181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x v="18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x v="183"/>
    <x v="0"/>
    <x v="0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x v="184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85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86"/>
    <x v="0"/>
    <x v="0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x v="187"/>
    <x v="2"/>
    <x v="10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x v="188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x v="189"/>
    <x v="0"/>
    <x v="0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x v="190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x v="191"/>
    <x v="2"/>
    <x v="8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x v="192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x v="193"/>
    <x v="3"/>
    <x v="14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x v="194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x v="195"/>
    <x v="2"/>
    <x v="11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x v="196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x v="197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x v="198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x v="199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x v="200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x v="201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x v="202"/>
    <x v="0"/>
    <x v="0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x v="203"/>
    <x v="0"/>
    <x v="0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x v="204"/>
    <x v="2"/>
    <x v="0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x v="20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x v="206"/>
    <x v="0"/>
    <x v="0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207"/>
    <x v="0"/>
    <x v="1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x v="208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x v="209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x v="210"/>
    <x v="0"/>
    <x v="0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x v="21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x v="212"/>
    <x v="0"/>
    <x v="0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x v="213"/>
    <x v="0"/>
    <x v="1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x v="214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15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x v="216"/>
    <x v="0"/>
    <x v="0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x v="217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x v="218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19"/>
    <x v="0"/>
    <x v="0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220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x v="221"/>
    <x v="0"/>
    <x v="0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x v="22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x v="223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24"/>
    <x v="0"/>
    <x v="0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x v="225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226"/>
    <x v="0"/>
    <x v="0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x v="227"/>
    <x v="2"/>
    <x v="0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x v="228"/>
    <x v="0"/>
    <x v="0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x v="229"/>
    <x v="0"/>
    <x v="0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x v="230"/>
    <x v="0"/>
    <x v="0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x v="231"/>
    <x v="2"/>
    <x v="11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x v="232"/>
    <x v="0"/>
    <x v="0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x v="233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x v="234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x v="235"/>
    <x v="0"/>
    <x v="0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36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237"/>
    <x v="0"/>
    <x v="0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x v="238"/>
    <x v="0"/>
    <x v="0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x v="239"/>
    <x v="2"/>
    <x v="13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x v="240"/>
    <x v="0"/>
    <x v="1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x v="241"/>
    <x v="2"/>
    <x v="13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x v="242"/>
    <x v="0"/>
    <x v="0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x v="24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x v="244"/>
    <x v="0"/>
    <x v="0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x v="245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x v="24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x v="247"/>
    <x v="0"/>
    <x v="0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x v="248"/>
    <x v="0"/>
    <x v="0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x v="249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x v="250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x v="251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x v="252"/>
    <x v="0"/>
    <x v="0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x v="253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x v="254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x v="255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56"/>
    <x v="0"/>
    <x v="0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x v="257"/>
    <x v="0"/>
    <x v="0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x v="258"/>
    <x v="0"/>
    <x v="0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x v="259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x v="260"/>
    <x v="0"/>
    <x v="0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x v="261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x v="262"/>
    <x v="0"/>
    <x v="0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263"/>
    <x v="0"/>
    <x v="0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x v="264"/>
    <x v="0"/>
    <x v="0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x v="265"/>
    <x v="2"/>
    <x v="0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x v="266"/>
    <x v="0"/>
    <x v="0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67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x v="268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269"/>
    <x v="2"/>
    <x v="5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270"/>
    <x v="0"/>
    <x v="0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x v="271"/>
    <x v="0"/>
    <x v="0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x v="272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x v="273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x v="274"/>
    <x v="0"/>
    <x v="0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75"/>
    <x v="0"/>
    <x v="1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x v="276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x v="277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x v="278"/>
    <x v="0"/>
    <x v="0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x v="279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x v="280"/>
    <x v="0"/>
    <x v="0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281"/>
    <x v="0"/>
    <x v="0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x v="28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x v="283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84"/>
    <x v="0"/>
    <x v="0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x v="285"/>
    <x v="0"/>
    <x v="0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x v="286"/>
    <x v="0"/>
    <x v="0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x v="287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x v="288"/>
    <x v="0"/>
    <x v="0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x v="289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x v="290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x v="291"/>
    <x v="0"/>
    <x v="0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x v="292"/>
    <x v="2"/>
    <x v="0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93"/>
    <x v="0"/>
    <x v="1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x v="294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x v="295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x v="296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x v="297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x v="298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x v="299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300"/>
    <x v="0"/>
    <x v="0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x v="301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x v="302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x v="303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x v="304"/>
    <x v="2"/>
    <x v="0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x v="30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306"/>
    <x v="0"/>
    <x v="0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x v="307"/>
    <x v="0"/>
    <x v="0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x v="308"/>
    <x v="0"/>
    <x v="0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x v="309"/>
    <x v="0"/>
    <x v="0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310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x v="311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x v="312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x v="313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314"/>
    <x v="0"/>
    <x v="0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x v="31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x v="316"/>
    <x v="0"/>
    <x v="0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x v="317"/>
    <x v="0"/>
    <x v="0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x v="318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x v="319"/>
    <x v="0"/>
    <x v="0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x v="32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321"/>
    <x v="2"/>
    <x v="6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x v="322"/>
    <x v="0"/>
    <x v="0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x v="323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x v="324"/>
    <x v="0"/>
    <x v="0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x v="32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326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x v="327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x v="328"/>
    <x v="0"/>
    <x v="0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x v="329"/>
    <x v="0"/>
    <x v="0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x v="330"/>
    <x v="2"/>
    <x v="0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x v="331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x v="332"/>
    <x v="0"/>
    <x v="0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x v="333"/>
    <x v="0"/>
    <x v="0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x v="334"/>
    <x v="0"/>
    <x v="0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x v="335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336"/>
    <x v="0"/>
    <x v="0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x v="337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x v="338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x v="339"/>
    <x v="2"/>
    <x v="0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x v="340"/>
    <x v="0"/>
    <x v="0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x v="341"/>
    <x v="0"/>
    <x v="0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x v="342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x v="343"/>
    <x v="1"/>
    <x v="0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x v="344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x v="34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x v="346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x v="347"/>
    <x v="0"/>
    <x v="0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x v="348"/>
    <x v="0"/>
    <x v="0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349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x v="350"/>
    <x v="0"/>
    <x v="0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x v="35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352"/>
    <x v="0"/>
    <x v="1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x v="353"/>
    <x v="2"/>
    <x v="0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x v="354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x v="355"/>
    <x v="0"/>
    <x v="0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356"/>
    <x v="0"/>
    <x v="0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x v="357"/>
    <x v="0"/>
    <x v="0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358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x v="359"/>
    <x v="0"/>
    <x v="0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x v="360"/>
    <x v="0"/>
    <x v="1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x v="361"/>
    <x v="0"/>
    <x v="0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x v="362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x v="363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x v="364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x v="365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x v="366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x v="367"/>
    <x v="0"/>
    <x v="0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x v="368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x v="369"/>
    <x v="0"/>
    <x v="1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x v="370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x v="371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372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x v="373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x v="374"/>
    <x v="0"/>
    <x v="0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x v="375"/>
    <x v="0"/>
    <x v="0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x v="376"/>
    <x v="0"/>
    <x v="0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x v="377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378"/>
    <x v="0"/>
    <x v="0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x v="379"/>
    <x v="0"/>
    <x v="0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x v="380"/>
    <x v="0"/>
    <x v="0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x v="381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x v="38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x v="383"/>
    <x v="0"/>
    <x v="4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x v="384"/>
    <x v="0"/>
    <x v="0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x v="385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x v="386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387"/>
    <x v="2"/>
    <x v="0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88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x v="389"/>
    <x v="0"/>
    <x v="0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390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x v="391"/>
    <x v="1"/>
    <x v="0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x v="392"/>
    <x v="2"/>
    <x v="0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x v="393"/>
    <x v="2"/>
    <x v="0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x v="394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x v="395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x v="396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x v="397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398"/>
    <x v="0"/>
    <x v="0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x v="399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x v="400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x v="401"/>
    <x v="1"/>
    <x v="0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x v="402"/>
    <x v="0"/>
    <x v="0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403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404"/>
    <x v="0"/>
    <x v="0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x v="405"/>
    <x v="0"/>
    <x v="0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x v="406"/>
    <x v="0"/>
    <x v="0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x v="407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x v="408"/>
    <x v="0"/>
    <x v="0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x v="409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x v="410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x v="411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x v="412"/>
    <x v="0"/>
    <x v="0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x v="413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414"/>
    <x v="0"/>
    <x v="0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x v="415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x v="416"/>
    <x v="0"/>
    <x v="0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x v="417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x v="418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x v="419"/>
    <x v="1"/>
    <x v="0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x v="420"/>
    <x v="2"/>
    <x v="0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x v="421"/>
    <x v="2"/>
    <x v="0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22"/>
    <x v="0"/>
    <x v="0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x v="423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24"/>
    <x v="2"/>
    <x v="0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x v="425"/>
    <x v="2"/>
    <x v="0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x v="426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427"/>
    <x v="0"/>
    <x v="0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x v="428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x v="4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x v="430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31"/>
    <x v="0"/>
    <x v="0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x v="432"/>
    <x v="0"/>
    <x v="0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x v="433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x v="434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x v="435"/>
    <x v="0"/>
    <x v="0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x v="436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x v="437"/>
    <x v="0"/>
    <x v="0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438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x v="439"/>
    <x v="0"/>
    <x v="0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x v="440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x v="441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x v="442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x v="443"/>
    <x v="0"/>
    <x v="1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x v="44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x v="44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x v="446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x v="447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x v="448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449"/>
    <x v="0"/>
    <x v="0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450"/>
    <x v="1"/>
    <x v="1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x v="451"/>
    <x v="2"/>
    <x v="0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x v="452"/>
    <x v="0"/>
    <x v="0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x v="453"/>
    <x v="0"/>
    <x v="0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454"/>
    <x v="0"/>
    <x v="0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x v="455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x v="45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x v="457"/>
    <x v="0"/>
    <x v="0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x v="458"/>
    <x v="0"/>
    <x v="0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459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x v="460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x v="461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x v="462"/>
    <x v="0"/>
    <x v="0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x v="463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x v="464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x v="465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466"/>
    <x v="2"/>
    <x v="0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x v="467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468"/>
    <x v="0"/>
    <x v="0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x v="469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x v="470"/>
    <x v="0"/>
    <x v="0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471"/>
    <x v="0"/>
    <x v="4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x v="472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x v="473"/>
    <x v="0"/>
    <x v="11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x v="474"/>
    <x v="0"/>
    <x v="0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x v="475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x v="476"/>
    <x v="3"/>
    <x v="0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x v="477"/>
    <x v="0"/>
    <x v="0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478"/>
    <x v="0"/>
    <x v="0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479"/>
    <x v="0"/>
    <x v="9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x v="480"/>
    <x v="0"/>
    <x v="1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x v="481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x v="482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x v="483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484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x v="485"/>
    <x v="0"/>
    <x v="0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86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x v="487"/>
    <x v="1"/>
    <x v="1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x v="48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x v="489"/>
    <x v="0"/>
    <x v="0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x v="490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x v="491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x v="492"/>
    <x v="0"/>
    <x v="0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x v="493"/>
    <x v="0"/>
    <x v="2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x v="494"/>
    <x v="0"/>
    <x v="0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x v="495"/>
    <x v="0"/>
    <x v="0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x v="496"/>
    <x v="0"/>
    <x v="0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x v="497"/>
    <x v="0"/>
    <x v="0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498"/>
    <x v="0"/>
    <x v="0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499"/>
    <x v="0"/>
    <x v="0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x v="500"/>
    <x v="0"/>
    <x v="0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x v="501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x v="502"/>
    <x v="0"/>
    <x v="0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x v="503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x v="504"/>
    <x v="0"/>
    <x v="0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x v="505"/>
    <x v="0"/>
    <x v="0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x v="506"/>
    <x v="0"/>
    <x v="0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x v="507"/>
    <x v="0"/>
    <x v="0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x v="508"/>
    <x v="0"/>
    <x v="0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x v="509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x v="51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x v="511"/>
    <x v="0"/>
    <x v="0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x v="512"/>
    <x v="0"/>
    <x v="0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x v="513"/>
    <x v="0"/>
    <x v="0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514"/>
    <x v="0"/>
    <x v="0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x v="51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x v="516"/>
    <x v="2"/>
    <x v="0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x v="517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x v="518"/>
    <x v="0"/>
    <x v="0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x v="519"/>
    <x v="0"/>
    <x v="0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x v="520"/>
    <x v="0"/>
    <x v="0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x v="521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522"/>
    <x v="0"/>
    <x v="0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x v="523"/>
    <x v="0"/>
    <x v="0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x v="524"/>
    <x v="0"/>
    <x v="0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x v="525"/>
    <x v="0"/>
    <x v="0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x v="526"/>
    <x v="0"/>
    <x v="0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x v="527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x v="528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x v="529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x v="530"/>
    <x v="2"/>
    <x v="0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x v="531"/>
    <x v="0"/>
    <x v="0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532"/>
    <x v="0"/>
    <x v="0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x v="533"/>
    <x v="0"/>
    <x v="0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x v="534"/>
    <x v="1"/>
    <x v="0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x v="535"/>
    <x v="2"/>
    <x v="11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536"/>
    <x v="0"/>
    <x v="0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x v="537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x v="538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539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x v="540"/>
    <x v="2"/>
    <x v="14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x v="540"/>
    <x v="0"/>
    <x v="0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x v="541"/>
    <x v="0"/>
    <x v="0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x v="542"/>
    <x v="0"/>
    <x v="1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543"/>
    <x v="2"/>
    <x v="0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x v="544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545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x v="546"/>
    <x v="2"/>
    <x v="16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547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x v="548"/>
    <x v="0"/>
    <x v="0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x v="549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x v="550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x v="551"/>
    <x v="0"/>
    <x v="6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x v="552"/>
    <x v="0"/>
    <x v="11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x v="553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x v="554"/>
    <x v="0"/>
    <x v="0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x v="555"/>
    <x v="0"/>
    <x v="0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x v="556"/>
    <x v="1"/>
    <x v="0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x v="557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x v="558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x v="559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x v="56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561"/>
    <x v="0"/>
    <x v="1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x v="562"/>
    <x v="0"/>
    <x v="0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x v="563"/>
    <x v="0"/>
    <x v="0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x v="564"/>
    <x v="0"/>
    <x v="4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x v="565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x v="566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567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x v="568"/>
    <x v="1"/>
    <x v="0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x v="569"/>
    <x v="0"/>
    <x v="0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x v="570"/>
    <x v="1"/>
    <x v="0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x v="571"/>
    <x v="0"/>
    <x v="0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x v="572"/>
    <x v="0"/>
    <x v="0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573"/>
    <x v="0"/>
    <x v="0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x v="574"/>
    <x v="2"/>
    <x v="6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x v="575"/>
    <x v="0"/>
    <x v="0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x v="576"/>
    <x v="0"/>
    <x v="0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x v="577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578"/>
    <x v="0"/>
    <x v="0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x v="579"/>
    <x v="0"/>
    <x v="0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x v="580"/>
    <x v="0"/>
    <x v="0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x v="581"/>
    <x v="2"/>
    <x v="0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x v="582"/>
    <x v="1"/>
    <x v="0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583"/>
    <x v="0"/>
    <x v="0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x v="584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585"/>
    <x v="0"/>
    <x v="0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x v="586"/>
    <x v="0"/>
    <x v="0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x v="587"/>
    <x v="0"/>
    <x v="0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x v="588"/>
    <x v="0"/>
    <x v="0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x v="589"/>
    <x v="0"/>
    <x v="0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x v="590"/>
    <x v="0"/>
    <x v="1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591"/>
    <x v="0"/>
    <x v="1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592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x v="593"/>
    <x v="0"/>
    <x v="0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x v="594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x v="594"/>
    <x v="0"/>
    <x v="15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x v="595"/>
    <x v="0"/>
    <x v="0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x v="59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x v="597"/>
    <x v="0"/>
    <x v="0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x v="598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x v="599"/>
    <x v="0"/>
    <x v="0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x v="600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x v="601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x v="602"/>
    <x v="0"/>
    <x v="1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x v="603"/>
    <x v="0"/>
    <x v="0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x v="603"/>
    <x v="0"/>
    <x v="0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x v="603"/>
    <x v="0"/>
    <x v="0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604"/>
    <x v="0"/>
    <x v="4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x v="605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x v="606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x v="607"/>
    <x v="2"/>
    <x v="0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x v="608"/>
    <x v="0"/>
    <x v="8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609"/>
    <x v="2"/>
    <x v="0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x v="610"/>
    <x v="0"/>
    <x v="0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x v="611"/>
    <x v="0"/>
    <x v="0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x v="612"/>
    <x v="0"/>
    <x v="0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x v="613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614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615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x v="616"/>
    <x v="2"/>
    <x v="11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x v="617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x v="618"/>
    <x v="0"/>
    <x v="0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x v="619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x v="620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x v="621"/>
    <x v="2"/>
    <x v="0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622"/>
    <x v="0"/>
    <x v="0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x v="623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x v="624"/>
    <x v="0"/>
    <x v="0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x v="625"/>
    <x v="0"/>
    <x v="0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626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x v="627"/>
    <x v="0"/>
    <x v="0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628"/>
    <x v="1"/>
    <x v="9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x v="629"/>
    <x v="0"/>
    <x v="0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x v="630"/>
    <x v="2"/>
    <x v="0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x v="631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x v="632"/>
    <x v="0"/>
    <x v="0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x v="633"/>
    <x v="0"/>
    <x v="0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x v="634"/>
    <x v="0"/>
    <x v="0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635"/>
    <x v="0"/>
    <x v="0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x v="636"/>
    <x v="0"/>
    <x v="0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637"/>
    <x v="0"/>
    <x v="0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x v="638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639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640"/>
    <x v="0"/>
    <x v="0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x v="641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x v="642"/>
    <x v="2"/>
    <x v="0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x v="643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x v="644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x v="645"/>
    <x v="0"/>
    <x v="0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x v="646"/>
    <x v="0"/>
    <x v="0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x v="647"/>
    <x v="0"/>
    <x v="0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x v="648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x v="649"/>
    <x v="0"/>
    <x v="0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650"/>
    <x v="0"/>
    <x v="8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651"/>
    <x v="0"/>
    <x v="0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x v="65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653"/>
    <x v="0"/>
    <x v="1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x v="654"/>
    <x v="0"/>
    <x v="0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x v="655"/>
    <x v="2"/>
    <x v="4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656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x v="657"/>
    <x v="2"/>
    <x v="0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x v="658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659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x v="660"/>
    <x v="0"/>
    <x v="0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x v="661"/>
    <x v="2"/>
    <x v="0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x v="662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663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x v="664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x v="665"/>
    <x v="0"/>
    <x v="0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x v="666"/>
    <x v="0"/>
    <x v="0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x v="667"/>
    <x v="0"/>
    <x v="0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x v="668"/>
    <x v="0"/>
    <x v="11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x v="669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x v="670"/>
    <x v="0"/>
    <x v="0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x v="671"/>
    <x v="0"/>
    <x v="0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x v="672"/>
    <x v="0"/>
    <x v="0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673"/>
    <x v="0"/>
    <x v="0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x v="673"/>
    <x v="0"/>
    <x v="0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x v="674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x v="675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x v="67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x v="677"/>
    <x v="0"/>
    <x v="0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x v="678"/>
    <x v="0"/>
    <x v="0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x v="679"/>
    <x v="0"/>
    <x v="0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x v="680"/>
    <x v="0"/>
    <x v="0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x v="681"/>
    <x v="0"/>
    <x v="0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x v="682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x v="683"/>
    <x v="0"/>
    <x v="0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684"/>
    <x v="0"/>
    <x v="0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x v="685"/>
    <x v="0"/>
    <x v="11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x v="686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687"/>
    <x v="0"/>
    <x v="0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x v="687"/>
    <x v="0"/>
    <x v="0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x v="688"/>
    <x v="0"/>
    <x v="0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x v="689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x v="6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x v="691"/>
    <x v="0"/>
    <x v="0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x v="692"/>
    <x v="0"/>
    <x v="0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x v="692"/>
    <x v="0"/>
    <x v="0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x v="693"/>
    <x v="0"/>
    <x v="0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x v="693"/>
    <x v="0"/>
    <x v="11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94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695"/>
    <x v="0"/>
    <x v="0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x v="696"/>
    <x v="0"/>
    <x v="0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x v="697"/>
    <x v="0"/>
    <x v="0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x v="698"/>
    <x v="0"/>
    <x v="0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x v="699"/>
    <x v="0"/>
    <x v="0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x v="700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701"/>
    <x v="0"/>
    <x v="0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x v="702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x v="703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x v="704"/>
    <x v="0"/>
    <x v="0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x v="705"/>
    <x v="0"/>
    <x v="0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x v="705"/>
    <x v="0"/>
    <x v="0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706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x v="707"/>
    <x v="0"/>
    <x v="0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x v="708"/>
    <x v="0"/>
    <x v="0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709"/>
    <x v="0"/>
    <x v="0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x v="710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x v="711"/>
    <x v="0"/>
    <x v="0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x v="712"/>
    <x v="3"/>
    <x v="0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x v="713"/>
    <x v="0"/>
    <x v="0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x v="714"/>
    <x v="0"/>
    <x v="0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x v="715"/>
    <x v="0"/>
    <x v="1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x v="716"/>
    <x v="0"/>
    <x v="1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x v="717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x v="718"/>
    <x v="0"/>
    <x v="0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719"/>
    <x v="0"/>
    <x v="0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x v="720"/>
    <x v="0"/>
    <x v="0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x v="720"/>
    <x v="0"/>
    <x v="0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x v="721"/>
    <x v="2"/>
    <x v="0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722"/>
    <x v="0"/>
    <x v="11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x v="723"/>
    <x v="0"/>
    <x v="0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x v="724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x v="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x v="726"/>
    <x v="0"/>
    <x v="0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x v="727"/>
    <x v="0"/>
    <x v="0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x v="728"/>
    <x v="0"/>
    <x v="1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x v="729"/>
    <x v="0"/>
    <x v="0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x v="73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x v="731"/>
    <x v="0"/>
    <x v="0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x v="732"/>
    <x v="2"/>
    <x v="0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x v="733"/>
    <x v="2"/>
    <x v="1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x v="734"/>
    <x v="0"/>
    <x v="1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x v="735"/>
    <x v="0"/>
    <x v="1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x v="736"/>
    <x v="2"/>
    <x v="0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x v="737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x v="738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x v="739"/>
    <x v="0"/>
    <x v="0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x v="740"/>
    <x v="0"/>
    <x v="1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x v="741"/>
    <x v="0"/>
    <x v="0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x v="742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743"/>
    <x v="0"/>
    <x v="0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x v="743"/>
    <x v="0"/>
    <x v="0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x v="744"/>
    <x v="0"/>
    <x v="0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x v="745"/>
    <x v="0"/>
    <x v="0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x v="746"/>
    <x v="0"/>
    <x v="0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x v="747"/>
    <x v="0"/>
    <x v="0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x v="748"/>
    <x v="0"/>
    <x v="18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x v="749"/>
    <x v="0"/>
    <x v="0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x v="750"/>
    <x v="0"/>
    <x v="0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x v="751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752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x v="753"/>
    <x v="0"/>
    <x v="0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754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755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x v="756"/>
    <x v="2"/>
    <x v="1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x v="757"/>
    <x v="0"/>
    <x v="4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x v="758"/>
    <x v="2"/>
    <x v="0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x v="759"/>
    <x v="2"/>
    <x v="0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x v="760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x v="761"/>
    <x v="0"/>
    <x v="0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x v="762"/>
    <x v="0"/>
    <x v="0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x v="763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x v="764"/>
    <x v="0"/>
    <x v="0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x v="765"/>
    <x v="0"/>
    <x v="0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x v="766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x v="767"/>
    <x v="3"/>
    <x v="0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x v="768"/>
    <x v="2"/>
    <x v="0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769"/>
    <x v="0"/>
    <x v="0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x v="770"/>
    <x v="0"/>
    <x v="0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x v="771"/>
    <x v="0"/>
    <x v="5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x v="772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773"/>
    <x v="0"/>
    <x v="0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x v="774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75"/>
    <x v="1"/>
    <x v="0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x v="776"/>
    <x v="0"/>
    <x v="11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x v="777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x v="778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x v="779"/>
    <x v="0"/>
    <x v="0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x v="780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x v="781"/>
    <x v="1"/>
    <x v="0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81"/>
    <x v="0"/>
    <x v="0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x v="782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x v="783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x v="784"/>
    <x v="2"/>
    <x v="0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x v="785"/>
    <x v="0"/>
    <x v="0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x v="786"/>
    <x v="0"/>
    <x v="0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x v="787"/>
    <x v="0"/>
    <x v="0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x v="788"/>
    <x v="0"/>
    <x v="0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x v="789"/>
    <x v="0"/>
    <x v="0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x v="790"/>
    <x v="0"/>
    <x v="0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x v="791"/>
    <x v="0"/>
    <x v="0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x v="792"/>
    <x v="0"/>
    <x v="0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x v="793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x v="794"/>
    <x v="0"/>
    <x v="0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x v="795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x v="796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x v="797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x v="798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x v="799"/>
    <x v="0"/>
    <x v="0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x v="800"/>
    <x v="0"/>
    <x v="0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x v="801"/>
    <x v="0"/>
    <x v="0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x v="802"/>
    <x v="0"/>
    <x v="1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803"/>
    <x v="0"/>
    <x v="0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x v="803"/>
    <x v="0"/>
    <x v="0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x v="804"/>
    <x v="0"/>
    <x v="0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x v="805"/>
    <x v="2"/>
    <x v="4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x v="806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x v="807"/>
    <x v="0"/>
    <x v="0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808"/>
    <x v="0"/>
    <x v="0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x v="809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10"/>
    <x v="0"/>
    <x v="11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x v="811"/>
    <x v="0"/>
    <x v="0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x v="812"/>
    <x v="0"/>
    <x v="1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813"/>
    <x v="0"/>
    <x v="11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x v="814"/>
    <x v="0"/>
    <x v="0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815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x v="816"/>
    <x v="0"/>
    <x v="0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x v="817"/>
    <x v="0"/>
    <x v="3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x v="818"/>
    <x v="0"/>
    <x v="0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x v="819"/>
    <x v="0"/>
    <x v="0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x v="820"/>
    <x v="0"/>
    <x v="1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821"/>
    <x v="0"/>
    <x v="0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x v="822"/>
    <x v="2"/>
    <x v="0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x v="823"/>
    <x v="2"/>
    <x v="1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x v="824"/>
    <x v="0"/>
    <x v="0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x v="825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x v="826"/>
    <x v="0"/>
    <x v="0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827"/>
    <x v="0"/>
    <x v="0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x v="828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x v="829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x v="830"/>
    <x v="0"/>
    <x v="0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x v="831"/>
    <x v="0"/>
    <x v="0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32"/>
    <x v="0"/>
    <x v="1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x v="833"/>
    <x v="0"/>
    <x v="0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x v="834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x v="835"/>
    <x v="0"/>
    <x v="0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x v="836"/>
    <x v="0"/>
    <x v="0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x v="837"/>
    <x v="0"/>
    <x v="0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x v="838"/>
    <x v="0"/>
    <x v="0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x v="839"/>
    <x v="2"/>
    <x v="0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x v="839"/>
    <x v="0"/>
    <x v="0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x v="840"/>
    <x v="0"/>
    <x v="0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x v="841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x v="842"/>
    <x v="1"/>
    <x v="0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x v="843"/>
    <x v="0"/>
    <x v="0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x v="844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x v="845"/>
    <x v="2"/>
    <x v="0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x v="846"/>
    <x v="0"/>
    <x v="0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x v="847"/>
    <x v="0"/>
    <x v="0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x v="848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849"/>
    <x v="1"/>
    <x v="0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850"/>
    <x v="0"/>
    <x v="0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x v="851"/>
    <x v="0"/>
    <x v="0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x v="852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x v="853"/>
    <x v="0"/>
    <x v="0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x v="854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855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x v="856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857"/>
    <x v="0"/>
    <x v="0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858"/>
    <x v="0"/>
    <x v="15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x v="859"/>
    <x v="0"/>
    <x v="0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x v="860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x v="861"/>
    <x v="0"/>
    <x v="0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x v="862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x v="863"/>
    <x v="0"/>
    <x v="1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x v="864"/>
    <x v="0"/>
    <x v="0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x v="865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x v="866"/>
    <x v="0"/>
    <x v="1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x v="867"/>
    <x v="0"/>
    <x v="1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x v="868"/>
    <x v="3"/>
    <x v="0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x v="869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x v="870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x v="871"/>
    <x v="0"/>
    <x v="0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72"/>
    <x v="0"/>
    <x v="0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x v="873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x v="874"/>
    <x v="2"/>
    <x v="14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x v="875"/>
    <x v="0"/>
    <x v="0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x v="876"/>
    <x v="0"/>
    <x v="0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x v="877"/>
    <x v="2"/>
    <x v="0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x v="878"/>
    <x v="0"/>
    <x v="0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x v="879"/>
    <x v="0"/>
    <x v="0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x v="880"/>
    <x v="0"/>
    <x v="0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x v="881"/>
    <x v="0"/>
    <x v="0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x v="882"/>
    <x v="0"/>
    <x v="0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x v="883"/>
    <x v="2"/>
    <x v="0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x v="884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885"/>
    <x v="0"/>
    <x v="1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886"/>
    <x v="0"/>
    <x v="1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887"/>
    <x v="0"/>
    <x v="0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888"/>
    <x v="0"/>
    <x v="0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x v="889"/>
    <x v="0"/>
    <x v="11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x v="890"/>
    <x v="0"/>
    <x v="0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x v="891"/>
    <x v="0"/>
    <x v="0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x v="892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x v="893"/>
    <x v="2"/>
    <x v="0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x v="894"/>
    <x v="0"/>
    <x v="0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x v="895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896"/>
    <x v="0"/>
    <x v="0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x v="896"/>
    <x v="0"/>
    <x v="0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x v="897"/>
    <x v="0"/>
    <x v="0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x v="898"/>
    <x v="0"/>
    <x v="0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x v="899"/>
    <x v="0"/>
    <x v="0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x v="900"/>
    <x v="0"/>
    <x v="0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x v="901"/>
    <x v="0"/>
    <x v="0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902"/>
    <x v="0"/>
    <x v="0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903"/>
    <x v="0"/>
    <x v="0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x v="904"/>
    <x v="0"/>
    <x v="13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x v="905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x v="906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x v="907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x v="908"/>
    <x v="0"/>
    <x v="0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x v="909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10"/>
    <x v="0"/>
    <x v="16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x v="911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x v="912"/>
    <x v="2"/>
    <x v="10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x v="913"/>
    <x v="2"/>
    <x v="0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x v="914"/>
    <x v="0"/>
    <x v="0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x v="91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x v="916"/>
    <x v="0"/>
    <x v="5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x v="917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x v="918"/>
    <x v="2"/>
    <x v="0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x v="919"/>
    <x v="0"/>
    <x v="0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x v="920"/>
    <x v="2"/>
    <x v="0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x v="921"/>
    <x v="0"/>
    <x v="0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x v="922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x v="923"/>
    <x v="0"/>
    <x v="1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924"/>
    <x v="2"/>
    <x v="0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x v="925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x v="926"/>
    <x v="0"/>
    <x v="0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x v="927"/>
    <x v="2"/>
    <x v="13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x v="928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x v="929"/>
    <x v="1"/>
    <x v="0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30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x v="93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932"/>
    <x v="0"/>
    <x v="0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x v="933"/>
    <x v="0"/>
    <x v="1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x v="934"/>
    <x v="2"/>
    <x v="0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x v="935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x v="936"/>
    <x v="0"/>
    <x v="0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x v="937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x v="938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x v="939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40"/>
    <x v="0"/>
    <x v="0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x v="941"/>
    <x v="0"/>
    <x v="0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x v="942"/>
    <x v="0"/>
    <x v="16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x v="943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x v="944"/>
    <x v="2"/>
    <x v="0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x v="945"/>
    <x v="1"/>
    <x v="0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x v="946"/>
    <x v="0"/>
    <x v="0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x v="947"/>
    <x v="0"/>
    <x v="0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x v="947"/>
    <x v="0"/>
    <x v="0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x v="94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x v="949"/>
    <x v="2"/>
    <x v="0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x v="950"/>
    <x v="0"/>
    <x v="0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x v="951"/>
    <x v="0"/>
    <x v="0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x v="951"/>
    <x v="0"/>
    <x v="0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x v="952"/>
    <x v="2"/>
    <x v="1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x v="953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x v="954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x v="955"/>
    <x v="0"/>
    <x v="0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x v="956"/>
    <x v="0"/>
    <x v="0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958"/>
    <x v="0"/>
    <x v="0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x v="959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x v="960"/>
    <x v="0"/>
    <x v="1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x v="961"/>
    <x v="0"/>
    <x v="0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x v="962"/>
    <x v="0"/>
    <x v="0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x v="963"/>
    <x v="0"/>
    <x v="0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x v="964"/>
    <x v="0"/>
    <x v="1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x v="965"/>
    <x v="2"/>
    <x v="1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x v="966"/>
    <x v="1"/>
    <x v="0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x v="967"/>
    <x v="0"/>
    <x v="0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968"/>
    <x v="2"/>
    <x v="1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x v="969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x v="970"/>
    <x v="0"/>
    <x v="0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x v="971"/>
    <x v="0"/>
    <x v="0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x v="971"/>
    <x v="0"/>
    <x v="0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x v="972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73"/>
    <x v="0"/>
    <x v="0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x v="973"/>
    <x v="0"/>
    <x v="0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x v="974"/>
    <x v="0"/>
    <x v="0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x v="975"/>
    <x v="0"/>
    <x v="0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x v="976"/>
    <x v="2"/>
    <x v="0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x v="977"/>
    <x v="0"/>
    <x v="0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x v="978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x v="979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x v="980"/>
    <x v="0"/>
    <x v="0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x v="981"/>
    <x v="0"/>
    <x v="0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x v="982"/>
    <x v="0"/>
    <x v="0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x v="983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984"/>
    <x v="0"/>
    <x v="0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x v="985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x v="986"/>
    <x v="0"/>
    <x v="0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x v="987"/>
    <x v="0"/>
    <x v="0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x v="987"/>
    <x v="0"/>
    <x v="0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x v="988"/>
    <x v="0"/>
    <x v="0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x v="989"/>
    <x v="0"/>
    <x v="0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90"/>
    <x v="1"/>
    <x v="10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x v="991"/>
    <x v="0"/>
    <x v="1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992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x v="993"/>
    <x v="0"/>
    <x v="0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x v="994"/>
    <x v="0"/>
    <x v="0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x v="994"/>
    <x v="0"/>
    <x v="0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x v="994"/>
    <x v="0"/>
    <x v="0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x v="994"/>
    <x v="0"/>
    <x v="0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x v="994"/>
    <x v="0"/>
    <x v="0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9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x v="996"/>
    <x v="0"/>
    <x v="0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x v="997"/>
    <x v="0"/>
    <x v="4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998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x v="999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x v="1000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x v="1001"/>
    <x v="2"/>
    <x v="1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x v="1002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x v="1003"/>
    <x v="2"/>
    <x v="0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x v="100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x v="1005"/>
    <x v="2"/>
    <x v="0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x v="1006"/>
    <x v="0"/>
    <x v="0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x v="1007"/>
    <x v="0"/>
    <x v="1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x v="1008"/>
    <x v="0"/>
    <x v="0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x v="1009"/>
    <x v="0"/>
    <x v="0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x v="1010"/>
    <x v="0"/>
    <x v="0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x v="1011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x v="1012"/>
    <x v="0"/>
    <x v="0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x v="1013"/>
    <x v="1"/>
    <x v="0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x v="1014"/>
    <x v="0"/>
    <x v="0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x v="1015"/>
    <x v="0"/>
    <x v="0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x v="1016"/>
    <x v="0"/>
    <x v="0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x v="1017"/>
    <x v="0"/>
    <x v="0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x v="1018"/>
    <x v="2"/>
    <x v="0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1019"/>
    <x v="0"/>
    <x v="0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x v="1020"/>
    <x v="0"/>
    <x v="0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x v="1021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x v="1022"/>
    <x v="0"/>
    <x v="11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x v="1023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x v="1024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x v="1025"/>
    <x v="0"/>
    <x v="0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x v="1026"/>
    <x v="0"/>
    <x v="0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027"/>
    <x v="0"/>
    <x v="1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x v="1028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x v="1029"/>
    <x v="0"/>
    <x v="0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x v="1030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031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x v="1032"/>
    <x v="0"/>
    <x v="0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x v="1033"/>
    <x v="0"/>
    <x v="0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x v="1034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03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x v="1036"/>
    <x v="0"/>
    <x v="0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x v="1037"/>
    <x v="0"/>
    <x v="0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x v="1038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039"/>
    <x v="2"/>
    <x v="0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x v="1040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041"/>
    <x v="0"/>
    <x v="0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x v="1042"/>
    <x v="0"/>
    <x v="0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x v="1042"/>
    <x v="0"/>
    <x v="0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x v="1043"/>
    <x v="0"/>
    <x v="0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x v="1044"/>
    <x v="0"/>
    <x v="0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x v="1045"/>
    <x v="0"/>
    <x v="0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x v="1046"/>
    <x v="0"/>
    <x v="0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x v="1046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x v="1047"/>
    <x v="0"/>
    <x v="1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x v="1048"/>
    <x v="0"/>
    <x v="4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x v="1049"/>
    <x v="0"/>
    <x v="0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x v="1050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x v="1051"/>
    <x v="0"/>
    <x v="0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x v="1052"/>
    <x v="0"/>
    <x v="0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x v="1053"/>
    <x v="0"/>
    <x v="0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x v="1054"/>
    <x v="0"/>
    <x v="0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x v="1055"/>
    <x v="0"/>
    <x v="0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x v="10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x v="1057"/>
    <x v="2"/>
    <x v="0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1058"/>
    <x v="0"/>
    <x v="0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x v="1059"/>
    <x v="0"/>
    <x v="0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x v="1060"/>
    <x v="0"/>
    <x v="0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6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x v="1062"/>
    <x v="0"/>
    <x v="1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063"/>
    <x v="2"/>
    <x v="0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x v="106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x v="1065"/>
    <x v="0"/>
    <x v="0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x v="1065"/>
    <x v="0"/>
    <x v="8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066"/>
    <x v="0"/>
    <x v="0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x v="1067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x v="1068"/>
    <x v="2"/>
    <x v="0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106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x v="1070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1071"/>
    <x v="2"/>
    <x v="0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x v="1072"/>
    <x v="0"/>
    <x v="1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x v="1073"/>
    <x v="0"/>
    <x v="0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x v="1074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x v="1075"/>
    <x v="0"/>
    <x v="0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x v="1076"/>
    <x v="0"/>
    <x v="0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077"/>
    <x v="0"/>
    <x v="0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x v="1078"/>
    <x v="0"/>
    <x v="11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x v="1079"/>
    <x v="0"/>
    <x v="0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x v="108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x v="1081"/>
    <x v="2"/>
    <x v="0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082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x v="1083"/>
    <x v="0"/>
    <x v="0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x v="1084"/>
    <x v="0"/>
    <x v="0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x v="1085"/>
    <x v="0"/>
    <x v="0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x v="1086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x v="1087"/>
    <x v="0"/>
    <x v="0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x v="1088"/>
    <x v="0"/>
    <x v="19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x v="1089"/>
    <x v="0"/>
    <x v="0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1090"/>
    <x v="0"/>
    <x v="0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x v="1091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x v="1092"/>
    <x v="0"/>
    <x v="0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x v="1093"/>
    <x v="0"/>
    <x v="11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x v="1094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x v="1095"/>
    <x v="0"/>
    <x v="11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x v="1096"/>
    <x v="3"/>
    <x v="14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x v="1097"/>
    <x v="0"/>
    <x v="1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x v="1098"/>
    <x v="0"/>
    <x v="0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099"/>
    <x v="0"/>
    <x v="0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x v="1100"/>
    <x v="0"/>
    <x v="0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101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102"/>
    <x v="0"/>
    <x v="0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103"/>
    <x v="0"/>
    <x v="0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x v="1103"/>
    <x v="0"/>
    <x v="0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x v="1104"/>
    <x v="0"/>
    <x v="0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x v="1105"/>
    <x v="0"/>
    <x v="0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x v="1105"/>
    <x v="0"/>
    <x v="0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06"/>
    <x v="3"/>
    <x v="0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107"/>
    <x v="0"/>
    <x v="0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x v="1108"/>
    <x v="0"/>
    <x v="0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108"/>
    <x v="1"/>
    <x v="1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x v="1109"/>
    <x v="0"/>
    <x v="12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110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x v="1111"/>
    <x v="0"/>
    <x v="0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112"/>
    <x v="0"/>
    <x v="0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x v="1113"/>
    <x v="0"/>
    <x v="0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x v="1114"/>
    <x v="0"/>
    <x v="12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x v="111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16"/>
    <x v="0"/>
    <x v="0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x v="1117"/>
    <x v="0"/>
    <x v="0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x v="1118"/>
    <x v="0"/>
    <x v="0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x v="1119"/>
    <x v="0"/>
    <x v="1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x v="1120"/>
    <x v="0"/>
    <x v="1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x v="1121"/>
    <x v="0"/>
    <x v="0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x v="1121"/>
    <x v="0"/>
    <x v="0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x v="1122"/>
    <x v="0"/>
    <x v="1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x v="1123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x v="1124"/>
    <x v="0"/>
    <x v="0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x v="1125"/>
    <x v="0"/>
    <x v="0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x v="1126"/>
    <x v="0"/>
    <x v="0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127"/>
    <x v="0"/>
    <x v="1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x v="1127"/>
    <x v="0"/>
    <x v="0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128"/>
    <x v="0"/>
    <x v="0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x v="1129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x v="1130"/>
    <x v="0"/>
    <x v="1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x v="1131"/>
    <x v="0"/>
    <x v="0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x v="1132"/>
    <x v="2"/>
    <x v="0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132"/>
    <x v="0"/>
    <x v="0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x v="1133"/>
    <x v="0"/>
    <x v="0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x v="1134"/>
    <x v="0"/>
    <x v="0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x v="1135"/>
    <x v="0"/>
    <x v="0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136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x v="1137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138"/>
    <x v="0"/>
    <x v="0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139"/>
    <x v="0"/>
    <x v="0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x v="1140"/>
    <x v="0"/>
    <x v="0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1141"/>
    <x v="0"/>
    <x v="0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142"/>
    <x v="0"/>
    <x v="1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x v="1143"/>
    <x v="0"/>
    <x v="0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x v="1144"/>
    <x v="2"/>
    <x v="6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x v="1145"/>
    <x v="0"/>
    <x v="1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x v="1146"/>
    <x v="0"/>
    <x v="0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x v="1147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x v="1148"/>
    <x v="0"/>
    <x v="0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148"/>
    <x v="0"/>
    <x v="0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x v="1148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x v="1148"/>
    <x v="0"/>
    <x v="0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x v="1148"/>
    <x v="0"/>
    <x v="0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149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x v="1150"/>
    <x v="1"/>
    <x v="0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x v="1151"/>
    <x v="2"/>
    <x v="0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x v="1152"/>
    <x v="0"/>
    <x v="0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153"/>
    <x v="1"/>
    <x v="0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x v="1154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x v="1155"/>
    <x v="0"/>
    <x v="0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x v="1156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x v="1157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x v="1158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x v="1159"/>
    <x v="2"/>
    <x v="0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160"/>
    <x v="0"/>
    <x v="0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161"/>
    <x v="0"/>
    <x v="0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x v="1162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x v="1163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x v="1164"/>
    <x v="0"/>
    <x v="0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x v="1165"/>
    <x v="0"/>
    <x v="0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166"/>
    <x v="0"/>
    <x v="1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x v="1167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x v="1168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x v="1169"/>
    <x v="0"/>
    <x v="0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x v="1170"/>
    <x v="0"/>
    <x v="0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171"/>
    <x v="0"/>
    <x v="11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172"/>
    <x v="2"/>
    <x v="0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x v="1173"/>
    <x v="2"/>
    <x v="0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x v="1174"/>
    <x v="0"/>
    <x v="0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175"/>
    <x v="0"/>
    <x v="0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x v="1176"/>
    <x v="0"/>
    <x v="1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x v="1177"/>
    <x v="0"/>
    <x v="0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178"/>
    <x v="0"/>
    <x v="0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x v="1179"/>
    <x v="2"/>
    <x v="0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179"/>
    <x v="2"/>
    <x v="0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1180"/>
    <x v="2"/>
    <x v="0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x v="1181"/>
    <x v="0"/>
    <x v="0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x v="1182"/>
    <x v="0"/>
    <x v="1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x v="1183"/>
    <x v="0"/>
    <x v="1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x v="1184"/>
    <x v="0"/>
    <x v="0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x v="1185"/>
    <x v="2"/>
    <x v="0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x v="1185"/>
    <x v="0"/>
    <x v="0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x v="1186"/>
    <x v="0"/>
    <x v="1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x v="1187"/>
    <x v="0"/>
    <x v="0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x v="1188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x v="1189"/>
    <x v="0"/>
    <x v="1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x v="1190"/>
    <x v="0"/>
    <x v="1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91"/>
    <x v="0"/>
    <x v="0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x v="1192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93"/>
    <x v="0"/>
    <x v="0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x v="1194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x v="1194"/>
    <x v="0"/>
    <x v="0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x v="1195"/>
    <x v="0"/>
    <x v="0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x v="1196"/>
    <x v="0"/>
    <x v="0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197"/>
    <x v="0"/>
    <x v="0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x v="1198"/>
    <x v="0"/>
    <x v="11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x v="1198"/>
    <x v="0"/>
    <x v="4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x v="1199"/>
    <x v="2"/>
    <x v="1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x v="1200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x v="1201"/>
    <x v="0"/>
    <x v="0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x v="1202"/>
    <x v="0"/>
    <x v="0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x v="1203"/>
    <x v="0"/>
    <x v="12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x v="1204"/>
    <x v="0"/>
    <x v="0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205"/>
    <x v="0"/>
    <x v="1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x v="1206"/>
    <x v="0"/>
    <x v="1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x v="1207"/>
    <x v="0"/>
    <x v="0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x v="1208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x v="1209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x v="1210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x v="1211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212"/>
    <x v="0"/>
    <x v="0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x v="1213"/>
    <x v="1"/>
    <x v="0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x v="1214"/>
    <x v="0"/>
    <x v="0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x v="1215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x v="1216"/>
    <x v="0"/>
    <x v="0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x v="1217"/>
    <x v="0"/>
    <x v="0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1218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219"/>
    <x v="0"/>
    <x v="0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x v="122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x v="1221"/>
    <x v="0"/>
    <x v="1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x v="1222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x v="1223"/>
    <x v="2"/>
    <x v="1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x v="1224"/>
    <x v="0"/>
    <x v="0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x v="1225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x v="1226"/>
    <x v="0"/>
    <x v="0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x v="1226"/>
    <x v="0"/>
    <x v="0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x v="1227"/>
    <x v="0"/>
    <x v="0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x v="1228"/>
    <x v="0"/>
    <x v="0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x v="1229"/>
    <x v="0"/>
    <x v="0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x v="1230"/>
    <x v="0"/>
    <x v="1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x v="1231"/>
    <x v="0"/>
    <x v="0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x v="1232"/>
    <x v="0"/>
    <x v="16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x v="1233"/>
    <x v="0"/>
    <x v="1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x v="1234"/>
    <x v="0"/>
    <x v="0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x v="1235"/>
    <x v="0"/>
    <x v="0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x v="1236"/>
    <x v="0"/>
    <x v="0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x v="1237"/>
    <x v="2"/>
    <x v="1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x v="1238"/>
    <x v="0"/>
    <x v="0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x v="1239"/>
    <x v="0"/>
    <x v="0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240"/>
    <x v="0"/>
    <x v="0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1241"/>
    <x v="2"/>
    <x v="0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1241"/>
    <x v="0"/>
    <x v="0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242"/>
    <x v="0"/>
    <x v="0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43"/>
    <x v="0"/>
    <x v="0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x v="1244"/>
    <x v="0"/>
    <x v="0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x v="1245"/>
    <x v="0"/>
    <x v="1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x v="1246"/>
    <x v="0"/>
    <x v="0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x v="1247"/>
    <x v="0"/>
    <x v="11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x v="1248"/>
    <x v="0"/>
    <x v="1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x v="1249"/>
    <x v="0"/>
    <x v="0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x v="1250"/>
    <x v="3"/>
    <x v="3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x v="1251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x v="1252"/>
    <x v="0"/>
    <x v="1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x v="1253"/>
    <x v="0"/>
    <x v="0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254"/>
    <x v="2"/>
    <x v="1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255"/>
    <x v="0"/>
    <x v="0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x v="1256"/>
    <x v="0"/>
    <x v="0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x v="1256"/>
    <x v="0"/>
    <x v="0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x v="1257"/>
    <x v="0"/>
    <x v="0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x v="1258"/>
    <x v="0"/>
    <x v="0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x v="1259"/>
    <x v="0"/>
    <x v="1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x v="1260"/>
    <x v="0"/>
    <x v="1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1261"/>
    <x v="2"/>
    <x v="0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x v="1262"/>
    <x v="0"/>
    <x v="0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x v="1263"/>
    <x v="0"/>
    <x v="0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x v="1263"/>
    <x v="0"/>
    <x v="0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x v="1264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x v="1265"/>
    <x v="0"/>
    <x v="0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x v="1265"/>
    <x v="0"/>
    <x v="0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x v="1266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x v="1267"/>
    <x v="0"/>
    <x v="0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x v="1267"/>
    <x v="0"/>
    <x v="0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x v="1268"/>
    <x v="0"/>
    <x v="0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x v="1269"/>
    <x v="0"/>
    <x v="0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x v="1270"/>
    <x v="0"/>
    <x v="1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x v="1271"/>
    <x v="0"/>
    <x v="0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x v="1272"/>
    <x v="0"/>
    <x v="0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x v="1273"/>
    <x v="0"/>
    <x v="0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274"/>
    <x v="0"/>
    <x v="0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275"/>
    <x v="0"/>
    <x v="1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x v="1276"/>
    <x v="0"/>
    <x v="0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x v="1277"/>
    <x v="0"/>
    <x v="0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x v="1278"/>
    <x v="0"/>
    <x v="0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x v="1279"/>
    <x v="0"/>
    <x v="0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x v="1280"/>
    <x v="0"/>
    <x v="0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1281"/>
    <x v="0"/>
    <x v="0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x v="1282"/>
    <x v="0"/>
    <x v="0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x v="1282"/>
    <x v="0"/>
    <x v="1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82"/>
    <x v="0"/>
    <x v="0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x v="1283"/>
    <x v="2"/>
    <x v="0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x v="1284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x v="1285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286"/>
    <x v="0"/>
    <x v="0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x v="1287"/>
    <x v="0"/>
    <x v="0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x v="1288"/>
    <x v="0"/>
    <x v="0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x v="1289"/>
    <x v="0"/>
    <x v="1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x v="1290"/>
    <x v="0"/>
    <x v="0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x v="1291"/>
    <x v="0"/>
    <x v="0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x v="1292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x v="1293"/>
    <x v="0"/>
    <x v="1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x v="1294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x v="1295"/>
    <x v="2"/>
    <x v="0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296"/>
    <x v="0"/>
    <x v="1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x v="1297"/>
    <x v="0"/>
    <x v="0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x v="1298"/>
    <x v="0"/>
    <x v="0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x v="1299"/>
    <x v="2"/>
    <x v="0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x v="1300"/>
    <x v="0"/>
    <x v="0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x v="1301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x v="1302"/>
    <x v="0"/>
    <x v="0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x v="1303"/>
    <x v="0"/>
    <x v="1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x v="1304"/>
    <x v="0"/>
    <x v="0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x v="1305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x v="1306"/>
    <x v="0"/>
    <x v="0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x v="1307"/>
    <x v="0"/>
    <x v="0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1308"/>
    <x v="2"/>
    <x v="0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x v="1309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1310"/>
    <x v="0"/>
    <x v="0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x v="1311"/>
    <x v="0"/>
    <x v="0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312"/>
    <x v="0"/>
    <x v="0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x v="1313"/>
    <x v="0"/>
    <x v="0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314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x v="1315"/>
    <x v="0"/>
    <x v="0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x v="1316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x v="1317"/>
    <x v="0"/>
    <x v="0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x v="1318"/>
    <x v="0"/>
    <x v="11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x v="1319"/>
    <x v="0"/>
    <x v="0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x v="1320"/>
    <x v="0"/>
    <x v="1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x v="1320"/>
    <x v="0"/>
    <x v="0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x v="1321"/>
    <x v="2"/>
    <x v="0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x v="1322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x v="1323"/>
    <x v="0"/>
    <x v="0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x v="1324"/>
    <x v="0"/>
    <x v="0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x v="1325"/>
    <x v="0"/>
    <x v="0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326"/>
    <x v="0"/>
    <x v="0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x v="1327"/>
    <x v="0"/>
    <x v="17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x v="1328"/>
    <x v="0"/>
    <x v="0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329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x v="1330"/>
    <x v="0"/>
    <x v="0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x v="1331"/>
    <x v="0"/>
    <x v="0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331"/>
    <x v="0"/>
    <x v="0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x v="1332"/>
    <x v="2"/>
    <x v="0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x v="1333"/>
    <x v="0"/>
    <x v="1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x v="1334"/>
    <x v="0"/>
    <x v="0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x v="1335"/>
    <x v="0"/>
    <x v="0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x v="1336"/>
    <x v="2"/>
    <x v="0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x v="1337"/>
    <x v="0"/>
    <x v="0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x v="1338"/>
    <x v="2"/>
    <x v="14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x v="1338"/>
    <x v="0"/>
    <x v="0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x v="1339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340"/>
    <x v="0"/>
    <x v="0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x v="1341"/>
    <x v="0"/>
    <x v="0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x v="1342"/>
    <x v="2"/>
    <x v="0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x v="1342"/>
    <x v="0"/>
    <x v="0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343"/>
    <x v="0"/>
    <x v="1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x v="1344"/>
    <x v="0"/>
    <x v="0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x v="1345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x v="1346"/>
    <x v="0"/>
    <x v="0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347"/>
    <x v="0"/>
    <x v="0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x v="1348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x v="1349"/>
    <x v="0"/>
    <x v="0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1349"/>
    <x v="0"/>
    <x v="0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x v="1349"/>
    <x v="0"/>
    <x v="0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x v="1350"/>
    <x v="0"/>
    <x v="0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x v="1351"/>
    <x v="0"/>
    <x v="0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x v="1352"/>
    <x v="0"/>
    <x v="0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x v="1353"/>
    <x v="0"/>
    <x v="11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x v="1354"/>
    <x v="2"/>
    <x v="0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x v="1354"/>
    <x v="0"/>
    <x v="16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x v="1355"/>
    <x v="0"/>
    <x v="0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x v="1356"/>
    <x v="0"/>
    <x v="1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x v="1357"/>
    <x v="0"/>
    <x v="0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x v="1358"/>
    <x v="0"/>
    <x v="0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x v="1359"/>
    <x v="0"/>
    <x v="0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x v="1360"/>
    <x v="3"/>
    <x v="0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x v="1361"/>
    <x v="0"/>
    <x v="0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x v="1362"/>
    <x v="0"/>
    <x v="0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363"/>
    <x v="0"/>
    <x v="0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x v="1364"/>
    <x v="1"/>
    <x v="0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x v="136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x v="1366"/>
    <x v="1"/>
    <x v="0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x v="1367"/>
    <x v="2"/>
    <x v="0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1367"/>
    <x v="0"/>
    <x v="0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x v="1368"/>
    <x v="2"/>
    <x v="0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x v="1369"/>
    <x v="0"/>
    <x v="0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x v="1369"/>
    <x v="0"/>
    <x v="1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x v="1370"/>
    <x v="0"/>
    <x v="0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x v="1371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x v="1372"/>
    <x v="0"/>
    <x v="0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x v="1373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x v="1374"/>
    <x v="2"/>
    <x v="0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x v="1375"/>
    <x v="0"/>
    <x v="0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x v="1375"/>
    <x v="0"/>
    <x v="0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x v="1376"/>
    <x v="0"/>
    <x v="0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x v="1377"/>
    <x v="0"/>
    <x v="0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x v="1378"/>
    <x v="0"/>
    <x v="0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x v="1379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x v="1380"/>
    <x v="0"/>
    <x v="0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x v="1381"/>
    <x v="0"/>
    <x v="1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x v="1382"/>
    <x v="0"/>
    <x v="0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x v="138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x v="1384"/>
    <x v="0"/>
    <x v="1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x v="1384"/>
    <x v="0"/>
    <x v="0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x v="1384"/>
    <x v="0"/>
    <x v="0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x v="1385"/>
    <x v="0"/>
    <x v="5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386"/>
    <x v="0"/>
    <x v="0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x v="1387"/>
    <x v="0"/>
    <x v="0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x v="1388"/>
    <x v="0"/>
    <x v="0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x v="1389"/>
    <x v="2"/>
    <x v="0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389"/>
    <x v="0"/>
    <x v="0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x v="1390"/>
    <x v="0"/>
    <x v="0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x v="1391"/>
    <x v="1"/>
    <x v="0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x v="1392"/>
    <x v="0"/>
    <x v="0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x v="1392"/>
    <x v="0"/>
    <x v="0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x v="1393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x v="1394"/>
    <x v="0"/>
    <x v="0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x v="1395"/>
    <x v="2"/>
    <x v="0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x v="1396"/>
    <x v="0"/>
    <x v="0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x v="1397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x v="1398"/>
    <x v="0"/>
    <x v="0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x v="1398"/>
    <x v="0"/>
    <x v="1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x v="1398"/>
    <x v="0"/>
    <x v="1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399"/>
    <x v="0"/>
    <x v="1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x v="1400"/>
    <x v="0"/>
    <x v="1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x v="1401"/>
    <x v="0"/>
    <x v="1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x v="1402"/>
    <x v="0"/>
    <x v="8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x v="1402"/>
    <x v="0"/>
    <x v="0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x v="1403"/>
    <x v="0"/>
    <x v="0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x v="1403"/>
    <x v="0"/>
    <x v="0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x v="1404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x v="1405"/>
    <x v="0"/>
    <x v="0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406"/>
    <x v="0"/>
    <x v="0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x v="1407"/>
    <x v="0"/>
    <x v="0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x v="1407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x v="1408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x v="1409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10"/>
    <x v="0"/>
    <x v="0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x v="1411"/>
    <x v="0"/>
    <x v="0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x v="1412"/>
    <x v="1"/>
    <x v="16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x v="1412"/>
    <x v="0"/>
    <x v="11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x v="1413"/>
    <x v="0"/>
    <x v="0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x v="1414"/>
    <x v="0"/>
    <x v="0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x v="1415"/>
    <x v="0"/>
    <x v="0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x v="1416"/>
    <x v="2"/>
    <x v="11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x v="1416"/>
    <x v="2"/>
    <x v="0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x v="1417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418"/>
    <x v="0"/>
    <x v="0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x v="1419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x v="1420"/>
    <x v="2"/>
    <x v="11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x v="1421"/>
    <x v="0"/>
    <x v="1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x v="1422"/>
    <x v="0"/>
    <x v="0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x v="1423"/>
    <x v="2"/>
    <x v="0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x v="1424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x v="1425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26"/>
    <x v="0"/>
    <x v="0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x v="1427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x v="1428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x v="1429"/>
    <x v="0"/>
    <x v="0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1430"/>
    <x v="0"/>
    <x v="0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x v="1431"/>
    <x v="0"/>
    <x v="1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x v="1432"/>
    <x v="0"/>
    <x v="0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x v="1433"/>
    <x v="0"/>
    <x v="0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x v="1434"/>
    <x v="0"/>
    <x v="0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x v="1435"/>
    <x v="3"/>
    <x v="0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x v="1436"/>
    <x v="0"/>
    <x v="1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x v="1437"/>
    <x v="0"/>
    <x v="0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x v="1437"/>
    <x v="0"/>
    <x v="1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x v="1438"/>
    <x v="0"/>
    <x v="0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x v="1438"/>
    <x v="0"/>
    <x v="0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x v="1439"/>
    <x v="1"/>
    <x v="0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x v="1439"/>
    <x v="0"/>
    <x v="0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x v="1439"/>
    <x v="0"/>
    <x v="1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x v="1439"/>
    <x v="0"/>
    <x v="1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x v="1440"/>
    <x v="0"/>
    <x v="1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x v="1441"/>
    <x v="0"/>
    <x v="1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x v="1442"/>
    <x v="0"/>
    <x v="0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x v="1443"/>
    <x v="0"/>
    <x v="0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x v="1443"/>
    <x v="0"/>
    <x v="1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444"/>
    <x v="0"/>
    <x v="1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x v="1445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x v="1446"/>
    <x v="0"/>
    <x v="0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x v="1447"/>
    <x v="0"/>
    <x v="0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x v="1448"/>
    <x v="1"/>
    <x v="0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x v="1449"/>
    <x v="0"/>
    <x v="0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450"/>
    <x v="0"/>
    <x v="1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x v="1450"/>
    <x v="0"/>
    <x v="0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x v="1451"/>
    <x v="0"/>
    <x v="0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452"/>
    <x v="0"/>
    <x v="1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1453"/>
    <x v="2"/>
    <x v="0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1453"/>
    <x v="0"/>
    <x v="0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x v="1453"/>
    <x v="0"/>
    <x v="0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x v="1454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x v="145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x v="1456"/>
    <x v="0"/>
    <x v="0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x v="1456"/>
    <x v="0"/>
    <x v="0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x v="1456"/>
    <x v="0"/>
    <x v="0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x v="1457"/>
    <x v="0"/>
    <x v="0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x v="1458"/>
    <x v="2"/>
    <x v="0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458"/>
    <x v="0"/>
    <x v="0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x v="1458"/>
    <x v="0"/>
    <x v="0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459"/>
    <x v="0"/>
    <x v="0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x v="1460"/>
    <x v="0"/>
    <x v="0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x v="1461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461"/>
    <x v="0"/>
    <x v="1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x v="1462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463"/>
    <x v="0"/>
    <x v="0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x v="1463"/>
    <x v="0"/>
    <x v="1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x v="1464"/>
    <x v="0"/>
    <x v="0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x v="1465"/>
    <x v="0"/>
    <x v="1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x v="1466"/>
    <x v="0"/>
    <x v="0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1467"/>
    <x v="0"/>
    <x v="1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x v="1468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x v="1469"/>
    <x v="0"/>
    <x v="0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x v="1470"/>
    <x v="2"/>
    <x v="1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x v="1471"/>
    <x v="2"/>
    <x v="0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x v="1471"/>
    <x v="0"/>
    <x v="0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x v="1471"/>
    <x v="0"/>
    <x v="0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x v="1471"/>
    <x v="0"/>
    <x v="0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x v="1471"/>
    <x v="0"/>
    <x v="1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x v="1471"/>
    <x v="0"/>
    <x v="1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x v="1471"/>
    <x v="0"/>
    <x v="0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x v="1471"/>
    <x v="0"/>
    <x v="0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x v="1471"/>
    <x v="0"/>
    <x v="0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x v="1472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x v="1473"/>
    <x v="2"/>
    <x v="0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474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x v="1475"/>
    <x v="2"/>
    <x v="1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x v="1476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477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x v="1478"/>
    <x v="0"/>
    <x v="1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x v="1479"/>
    <x v="0"/>
    <x v="1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x v="1480"/>
    <x v="0"/>
    <x v="0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x v="1481"/>
    <x v="0"/>
    <x v="0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482"/>
    <x v="0"/>
    <x v="0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483"/>
    <x v="0"/>
    <x v="0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x v="1484"/>
    <x v="0"/>
    <x v="12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x v="1485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x v="1486"/>
    <x v="0"/>
    <x v="0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x v="1487"/>
    <x v="0"/>
    <x v="0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x v="1488"/>
    <x v="0"/>
    <x v="0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x v="1489"/>
    <x v="2"/>
    <x v="8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x v="1490"/>
    <x v="0"/>
    <x v="0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x v="1491"/>
    <x v="0"/>
    <x v="0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x v="1492"/>
    <x v="0"/>
    <x v="0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x v="1493"/>
    <x v="0"/>
    <x v="1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x v="1494"/>
    <x v="2"/>
    <x v="0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x v="1495"/>
    <x v="0"/>
    <x v="0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x v="1496"/>
    <x v="0"/>
    <x v="1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x v="1497"/>
    <x v="0"/>
    <x v="0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x v="1498"/>
    <x v="0"/>
    <x v="0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x v="1499"/>
    <x v="0"/>
    <x v="0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x v="1500"/>
    <x v="1"/>
    <x v="0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x v="1500"/>
    <x v="0"/>
    <x v="0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x v="1501"/>
    <x v="0"/>
    <x v="0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x v="1502"/>
    <x v="2"/>
    <x v="0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x v="1503"/>
    <x v="0"/>
    <x v="0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1504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x v="1505"/>
    <x v="0"/>
    <x v="0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506"/>
    <x v="0"/>
    <x v="0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x v="1507"/>
    <x v="2"/>
    <x v="0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x v="1508"/>
    <x v="0"/>
    <x v="0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x v="1509"/>
    <x v="0"/>
    <x v="0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x v="1510"/>
    <x v="2"/>
    <x v="0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x v="151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x v="1511"/>
    <x v="0"/>
    <x v="0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x v="1512"/>
    <x v="2"/>
    <x v="0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x v="1513"/>
    <x v="0"/>
    <x v="1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x v="1514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x v="1515"/>
    <x v="0"/>
    <x v="1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x v="151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516"/>
    <x v="0"/>
    <x v="0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x v="1517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x v="1518"/>
    <x v="0"/>
    <x v="0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x v="1519"/>
    <x v="0"/>
    <x v="1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x v="1520"/>
    <x v="2"/>
    <x v="0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x v="1521"/>
    <x v="2"/>
    <x v="11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x v="1521"/>
    <x v="0"/>
    <x v="0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x v="1522"/>
    <x v="2"/>
    <x v="0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x v="1523"/>
    <x v="0"/>
    <x v="0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x v="1524"/>
    <x v="0"/>
    <x v="0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x v="1525"/>
    <x v="0"/>
    <x v="0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526"/>
    <x v="0"/>
    <x v="0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527"/>
    <x v="3"/>
    <x v="14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1527"/>
    <x v="2"/>
    <x v="0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x v="1527"/>
    <x v="0"/>
    <x v="11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528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x v="1529"/>
    <x v="0"/>
    <x v="0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x v="1530"/>
    <x v="0"/>
    <x v="1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x v="1531"/>
    <x v="0"/>
    <x v="0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x v="1531"/>
    <x v="0"/>
    <x v="0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532"/>
    <x v="2"/>
    <x v="1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x v="1532"/>
    <x v="0"/>
    <x v="1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533"/>
    <x v="0"/>
    <x v="0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x v="1534"/>
    <x v="0"/>
    <x v="1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x v="153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x v="1536"/>
    <x v="0"/>
    <x v="0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x v="1537"/>
    <x v="0"/>
    <x v="1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x v="1538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x v="1539"/>
    <x v="0"/>
    <x v="0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x v="1540"/>
    <x v="1"/>
    <x v="1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x v="1540"/>
    <x v="0"/>
    <x v="0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540"/>
    <x v="0"/>
    <x v="0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x v="1541"/>
    <x v="0"/>
    <x v="1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x v="1542"/>
    <x v="0"/>
    <x v="0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543"/>
    <x v="0"/>
    <x v="1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x v="1544"/>
    <x v="0"/>
    <x v="0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x v="1545"/>
    <x v="0"/>
    <x v="16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x v="1546"/>
    <x v="2"/>
    <x v="0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546"/>
    <x v="0"/>
    <x v="11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x v="1547"/>
    <x v="2"/>
    <x v="0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x v="1548"/>
    <x v="0"/>
    <x v="0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x v="1549"/>
    <x v="0"/>
    <x v="1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x v="1550"/>
    <x v="0"/>
    <x v="0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550"/>
    <x v="0"/>
    <x v="1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x v="1550"/>
    <x v="0"/>
    <x v="0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x v="1551"/>
    <x v="0"/>
    <x v="0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x v="1552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x v="1553"/>
    <x v="0"/>
    <x v="0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x v="1554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554"/>
    <x v="0"/>
    <x v="1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555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x v="1556"/>
    <x v="0"/>
    <x v="1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x v="1557"/>
    <x v="0"/>
    <x v="0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x v="1558"/>
    <x v="0"/>
    <x v="0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x v="1558"/>
    <x v="0"/>
    <x v="1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x v="1559"/>
    <x v="0"/>
    <x v="0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x v="1559"/>
    <x v="0"/>
    <x v="0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x v="1559"/>
    <x v="0"/>
    <x v="0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x v="1560"/>
    <x v="0"/>
    <x v="0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560"/>
    <x v="0"/>
    <x v="0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x v="1560"/>
    <x v="0"/>
    <x v="0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x v="1560"/>
    <x v="0"/>
    <x v="0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561"/>
    <x v="0"/>
    <x v="0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x v="1561"/>
    <x v="0"/>
    <x v="1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562"/>
    <x v="2"/>
    <x v="1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562"/>
    <x v="2"/>
    <x v="0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x v="1562"/>
    <x v="0"/>
    <x v="0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x v="1563"/>
    <x v="0"/>
    <x v="1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x v="1564"/>
    <x v="0"/>
    <x v="0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x v="1565"/>
    <x v="0"/>
    <x v="0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566"/>
    <x v="2"/>
    <x v="0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567"/>
    <x v="1"/>
    <x v="0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x v="1568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x v="1568"/>
    <x v="0"/>
    <x v="0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x v="1569"/>
    <x v="0"/>
    <x v="1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570"/>
    <x v="3"/>
    <x v="0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x v="1571"/>
    <x v="0"/>
    <x v="0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x v="1572"/>
    <x v="2"/>
    <x v="0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x v="1573"/>
    <x v="2"/>
    <x v="0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x v="1573"/>
    <x v="0"/>
    <x v="0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x v="1574"/>
    <x v="0"/>
    <x v="0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x v="1574"/>
    <x v="0"/>
    <x v="0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x v="1575"/>
    <x v="0"/>
    <x v="11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x v="1576"/>
    <x v="0"/>
    <x v="0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x v="1577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x v="1577"/>
    <x v="0"/>
    <x v="0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x v="1578"/>
    <x v="0"/>
    <x v="0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x v="1579"/>
    <x v="0"/>
    <x v="0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x v="1579"/>
    <x v="0"/>
    <x v="1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x v="1580"/>
    <x v="2"/>
    <x v="0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x v="1580"/>
    <x v="0"/>
    <x v="0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x v="1581"/>
    <x v="0"/>
    <x v="0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x v="1582"/>
    <x v="2"/>
    <x v="0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x v="1582"/>
    <x v="0"/>
    <x v="0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x v="1582"/>
    <x v="0"/>
    <x v="0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x v="1582"/>
    <x v="0"/>
    <x v="0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x v="1582"/>
    <x v="0"/>
    <x v="11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x v="1582"/>
    <x v="0"/>
    <x v="0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x v="1582"/>
    <x v="0"/>
    <x v="0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x v="1582"/>
    <x v="0"/>
    <x v="11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x v="1583"/>
    <x v="2"/>
    <x v="8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x v="1584"/>
    <x v="2"/>
    <x v="0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x v="1585"/>
    <x v="2"/>
    <x v="16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x v="1585"/>
    <x v="1"/>
    <x v="0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x v="1586"/>
    <x v="2"/>
    <x v="0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x v="1587"/>
    <x v="2"/>
    <x v="0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x v="1588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x v="1589"/>
    <x v="0"/>
    <x v="1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1590"/>
    <x v="2"/>
    <x v="0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x v="1591"/>
    <x v="0"/>
    <x v="1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x v="1592"/>
    <x v="0"/>
    <x v="0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x v="1593"/>
    <x v="0"/>
    <x v="0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1594"/>
    <x v="0"/>
    <x v="0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594"/>
    <x v="0"/>
    <x v="0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x v="1594"/>
    <x v="0"/>
    <x v="0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x v="1595"/>
    <x v="3"/>
    <x v="0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x v="1595"/>
    <x v="0"/>
    <x v="6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x v="1596"/>
    <x v="0"/>
    <x v="0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x v="1597"/>
    <x v="3"/>
    <x v="0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x v="1598"/>
    <x v="0"/>
    <x v="1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x v="1599"/>
    <x v="0"/>
    <x v="0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x v="1600"/>
    <x v="0"/>
    <x v="0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x v="1601"/>
    <x v="0"/>
    <x v="0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x v="1601"/>
    <x v="0"/>
    <x v="0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602"/>
    <x v="2"/>
    <x v="0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x v="160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x v="1604"/>
    <x v="0"/>
    <x v="0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x v="1605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x v="1606"/>
    <x v="2"/>
    <x v="0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x v="1607"/>
    <x v="2"/>
    <x v="1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607"/>
    <x v="0"/>
    <x v="0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x v="1607"/>
    <x v="0"/>
    <x v="0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x v="1608"/>
    <x v="0"/>
    <x v="0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1609"/>
    <x v="0"/>
    <x v="0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x v="1609"/>
    <x v="0"/>
    <x v="0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x v="1610"/>
    <x v="2"/>
    <x v="1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x v="1611"/>
    <x v="0"/>
    <x v="0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612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x v="1613"/>
    <x v="0"/>
    <x v="1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x v="1614"/>
    <x v="0"/>
    <x v="0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x v="1614"/>
    <x v="0"/>
    <x v="0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x v="1615"/>
    <x v="0"/>
    <x v="0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616"/>
    <x v="2"/>
    <x v="4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x v="1617"/>
    <x v="0"/>
    <x v="0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x v="1618"/>
    <x v="0"/>
    <x v="0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x v="1619"/>
    <x v="2"/>
    <x v="14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1619"/>
    <x v="0"/>
    <x v="0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x v="1620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x v="1621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622"/>
    <x v="2"/>
    <x v="11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x v="1623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x v="1624"/>
    <x v="2"/>
    <x v="0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x v="1625"/>
    <x v="0"/>
    <x v="0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x v="1626"/>
    <x v="2"/>
    <x v="0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x v="1627"/>
    <x v="0"/>
    <x v="1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x v="1628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x v="1629"/>
    <x v="0"/>
    <x v="0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630"/>
    <x v="0"/>
    <x v="0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x v="1631"/>
    <x v="0"/>
    <x v="0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x v="1632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x v="1633"/>
    <x v="0"/>
    <x v="0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x v="1634"/>
    <x v="0"/>
    <x v="0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x v="1635"/>
    <x v="0"/>
    <x v="0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36"/>
    <x v="2"/>
    <x v="0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x v="1637"/>
    <x v="0"/>
    <x v="11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37"/>
    <x v="0"/>
    <x v="0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x v="1638"/>
    <x v="0"/>
    <x v="9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x v="1639"/>
    <x v="0"/>
    <x v="1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x v="1639"/>
    <x v="0"/>
    <x v="1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x v="1640"/>
    <x v="0"/>
    <x v="1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x v="1641"/>
    <x v="0"/>
    <x v="0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x v="1642"/>
    <x v="2"/>
    <x v="2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x v="1643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x v="1644"/>
    <x v="2"/>
    <x v="0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x v="1645"/>
    <x v="0"/>
    <x v="0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x v="1646"/>
    <x v="0"/>
    <x v="0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x v="1647"/>
    <x v="0"/>
    <x v="11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x v="1647"/>
    <x v="0"/>
    <x v="11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x v="1648"/>
    <x v="2"/>
    <x v="0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x v="1648"/>
    <x v="0"/>
    <x v="0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1649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650"/>
    <x v="0"/>
    <x v="0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x v="1651"/>
    <x v="0"/>
    <x v="1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x v="1652"/>
    <x v="0"/>
    <x v="1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x v="1653"/>
    <x v="0"/>
    <x v="1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x v="1654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x v="1655"/>
    <x v="2"/>
    <x v="1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x v="1656"/>
    <x v="0"/>
    <x v="0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x v="1657"/>
    <x v="0"/>
    <x v="0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658"/>
    <x v="2"/>
    <x v="0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x v="1658"/>
    <x v="0"/>
    <x v="0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x v="1659"/>
    <x v="0"/>
    <x v="0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x v="1660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x v="1661"/>
    <x v="0"/>
    <x v="0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1662"/>
    <x v="0"/>
    <x v="0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x v="1663"/>
    <x v="0"/>
    <x v="0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x v="1664"/>
    <x v="0"/>
    <x v="0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x v="1665"/>
    <x v="0"/>
    <x v="1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666"/>
    <x v="0"/>
    <x v="11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x v="1667"/>
    <x v="0"/>
    <x v="0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x v="1667"/>
    <x v="0"/>
    <x v="0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x v="1668"/>
    <x v="0"/>
    <x v="5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x v="1668"/>
    <x v="0"/>
    <x v="0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x v="1669"/>
    <x v="2"/>
    <x v="11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69"/>
    <x v="0"/>
    <x v="0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670"/>
    <x v="2"/>
    <x v="0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671"/>
    <x v="0"/>
    <x v="1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x v="1672"/>
    <x v="0"/>
    <x v="0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673"/>
    <x v="2"/>
    <x v="0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x v="1674"/>
    <x v="2"/>
    <x v="4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x v="1675"/>
    <x v="2"/>
    <x v="0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x v="1676"/>
    <x v="0"/>
    <x v="0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x v="1677"/>
    <x v="0"/>
    <x v="0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x v="1678"/>
    <x v="0"/>
    <x v="0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x v="1679"/>
    <x v="2"/>
    <x v="0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x v="1680"/>
    <x v="0"/>
    <x v="1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1680"/>
    <x v="0"/>
    <x v="0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681"/>
    <x v="0"/>
    <x v="0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682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682"/>
    <x v="0"/>
    <x v="0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x v="1682"/>
    <x v="0"/>
    <x v="0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x v="1682"/>
    <x v="0"/>
    <x v="0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x v="1683"/>
    <x v="0"/>
    <x v="0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1684"/>
    <x v="0"/>
    <x v="1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x v="1685"/>
    <x v="0"/>
    <x v="1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x v="1686"/>
    <x v="0"/>
    <x v="1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x v="1687"/>
    <x v="0"/>
    <x v="0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x v="1688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x v="1689"/>
    <x v="0"/>
    <x v="0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x v="1690"/>
    <x v="0"/>
    <x v="0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x v="1690"/>
    <x v="0"/>
    <x v="0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691"/>
    <x v="0"/>
    <x v="0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x v="1692"/>
    <x v="0"/>
    <x v="1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x v="1693"/>
    <x v="2"/>
    <x v="0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x v="1694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x v="1694"/>
    <x v="2"/>
    <x v="0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x v="1695"/>
    <x v="0"/>
    <x v="0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x v="1695"/>
    <x v="0"/>
    <x v="0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x v="1696"/>
    <x v="0"/>
    <x v="1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697"/>
    <x v="0"/>
    <x v="0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x v="1697"/>
    <x v="0"/>
    <x v="1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698"/>
    <x v="1"/>
    <x v="1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x v="1699"/>
    <x v="0"/>
    <x v="0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x v="1700"/>
    <x v="0"/>
    <x v="0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x v="1700"/>
    <x v="0"/>
    <x v="1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701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x v="1701"/>
    <x v="0"/>
    <x v="0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x v="1702"/>
    <x v="0"/>
    <x v="0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x v="1703"/>
    <x v="0"/>
    <x v="1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x v="1703"/>
    <x v="0"/>
    <x v="0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703"/>
    <x v="0"/>
    <x v="0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x v="1703"/>
    <x v="0"/>
    <x v="1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x v="1704"/>
    <x v="0"/>
    <x v="0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x v="1705"/>
    <x v="0"/>
    <x v="1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x v="1706"/>
    <x v="0"/>
    <x v="0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x v="1707"/>
    <x v="0"/>
    <x v="0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x v="1708"/>
    <x v="0"/>
    <x v="0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708"/>
    <x v="0"/>
    <x v="1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x v="1709"/>
    <x v="0"/>
    <x v="1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x v="1710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x v="1711"/>
    <x v="2"/>
    <x v="0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x v="1711"/>
    <x v="0"/>
    <x v="0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712"/>
    <x v="1"/>
    <x v="0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x v="1713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x v="1713"/>
    <x v="0"/>
    <x v="1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x v="1714"/>
    <x v="0"/>
    <x v="0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x v="1714"/>
    <x v="0"/>
    <x v="0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x v="1714"/>
    <x v="0"/>
    <x v="1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714"/>
    <x v="0"/>
    <x v="0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x v="1715"/>
    <x v="2"/>
    <x v="1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x v="1715"/>
    <x v="0"/>
    <x v="0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x v="1715"/>
    <x v="0"/>
    <x v="0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1715"/>
    <x v="0"/>
    <x v="1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x v="1715"/>
    <x v="0"/>
    <x v="1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x v="1715"/>
    <x v="0"/>
    <x v="1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716"/>
    <x v="0"/>
    <x v="0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x v="1716"/>
    <x v="0"/>
    <x v="0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x v="1716"/>
    <x v="0"/>
    <x v="1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x v="1716"/>
    <x v="0"/>
    <x v="0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x v="1716"/>
    <x v="0"/>
    <x v="0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x v="1717"/>
    <x v="0"/>
    <x v="0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x v="1718"/>
    <x v="0"/>
    <x v="0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x v="1718"/>
    <x v="0"/>
    <x v="1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x v="1719"/>
    <x v="0"/>
    <x v="0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720"/>
    <x v="2"/>
    <x v="2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x v="1720"/>
    <x v="0"/>
    <x v="0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x v="1720"/>
    <x v="0"/>
    <x v="1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x v="1720"/>
    <x v="0"/>
    <x v="0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x v="1721"/>
    <x v="0"/>
    <x v="0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x v="1721"/>
    <x v="0"/>
    <x v="1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x v="1722"/>
    <x v="0"/>
    <x v="0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x v="1723"/>
    <x v="2"/>
    <x v="0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x v="1723"/>
    <x v="0"/>
    <x v="1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x v="1724"/>
    <x v="0"/>
    <x v="0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x v="1725"/>
    <x v="0"/>
    <x v="0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x v="1725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x v="1725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x v="1725"/>
    <x v="0"/>
    <x v="0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x v="1725"/>
    <x v="0"/>
    <x v="0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x v="1725"/>
    <x v="0"/>
    <x v="0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x v="1725"/>
    <x v="0"/>
    <x v="1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x v="1725"/>
    <x v="0"/>
    <x v="0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x v="1725"/>
    <x v="0"/>
    <x v="1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x v="1725"/>
    <x v="0"/>
    <x v="0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x v="1725"/>
    <x v="0"/>
    <x v="1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x v="1725"/>
    <x v="0"/>
    <x v="0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x v="1725"/>
    <x v="0"/>
    <x v="1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x v="1726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727"/>
    <x v="2"/>
    <x v="0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x v="1728"/>
    <x v="2"/>
    <x v="0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x v="1729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x v="1730"/>
    <x v="2"/>
    <x v="0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731"/>
    <x v="0"/>
    <x v="0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x v="1732"/>
    <x v="0"/>
    <x v="1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x v="1733"/>
    <x v="0"/>
    <x v="0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x v="1734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x v="1735"/>
    <x v="1"/>
    <x v="0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x v="1736"/>
    <x v="0"/>
    <x v="0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x v="1736"/>
    <x v="0"/>
    <x v="1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x v="1737"/>
    <x v="0"/>
    <x v="1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38"/>
    <x v="0"/>
    <x v="0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1739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740"/>
    <x v="2"/>
    <x v="0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x v="1741"/>
    <x v="2"/>
    <x v="0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x v="1742"/>
    <x v="2"/>
    <x v="4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x v="1743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744"/>
    <x v="0"/>
    <x v="0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745"/>
    <x v="2"/>
    <x v="0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x v="1745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x v="1746"/>
    <x v="2"/>
    <x v="0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x v="1746"/>
    <x v="0"/>
    <x v="0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x v="1747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x v="1748"/>
    <x v="0"/>
    <x v="1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x v="1749"/>
    <x v="0"/>
    <x v="1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x v="1750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x v="1750"/>
    <x v="0"/>
    <x v="0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x v="1751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x v="1752"/>
    <x v="2"/>
    <x v="0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x v="1753"/>
    <x v="0"/>
    <x v="0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x v="1753"/>
    <x v="0"/>
    <x v="0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x v="1754"/>
    <x v="0"/>
    <x v="0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755"/>
    <x v="0"/>
    <x v="0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756"/>
    <x v="0"/>
    <x v="0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x v="1757"/>
    <x v="0"/>
    <x v="0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x v="1758"/>
    <x v="0"/>
    <x v="1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x v="1759"/>
    <x v="2"/>
    <x v="0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759"/>
    <x v="0"/>
    <x v="1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x v="1760"/>
    <x v="2"/>
    <x v="0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x v="1761"/>
    <x v="0"/>
    <x v="0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x v="1762"/>
    <x v="2"/>
    <x v="0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x v="1763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x v="1764"/>
    <x v="0"/>
    <x v="0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x v="1765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x v="1766"/>
    <x v="0"/>
    <x v="0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x v="1767"/>
    <x v="2"/>
    <x v="0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x v="1768"/>
    <x v="2"/>
    <x v="0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x v="1768"/>
    <x v="0"/>
    <x v="0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x v="1768"/>
    <x v="0"/>
    <x v="0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x v="1769"/>
    <x v="0"/>
    <x v="0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x v="1770"/>
    <x v="2"/>
    <x v="0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x v="1771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x v="1771"/>
    <x v="0"/>
    <x v="0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x v="1772"/>
    <x v="2"/>
    <x v="0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x v="1773"/>
    <x v="2"/>
    <x v="0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x v="1773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x v="1773"/>
    <x v="0"/>
    <x v="0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x v="1774"/>
    <x v="0"/>
    <x v="0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x v="1775"/>
    <x v="0"/>
    <x v="0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x v="1776"/>
    <x v="3"/>
    <x v="0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x v="1777"/>
    <x v="2"/>
    <x v="11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x v="1778"/>
    <x v="0"/>
    <x v="0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x v="1779"/>
    <x v="2"/>
    <x v="0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x v="1780"/>
    <x v="2"/>
    <x v="0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x v="178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x v="1782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x v="1783"/>
    <x v="0"/>
    <x v="0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x v="1784"/>
    <x v="1"/>
    <x v="0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x v="1785"/>
    <x v="2"/>
    <x v="0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x v="1786"/>
    <x v="3"/>
    <x v="0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x v="1787"/>
    <x v="0"/>
    <x v="1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x v="1788"/>
    <x v="0"/>
    <x v="0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789"/>
    <x v="2"/>
    <x v="1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x v="1790"/>
    <x v="0"/>
    <x v="1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791"/>
    <x v="2"/>
    <x v="0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x v="1791"/>
    <x v="0"/>
    <x v="11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x v="1792"/>
    <x v="1"/>
    <x v="0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x v="1793"/>
    <x v="0"/>
    <x v="0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x v="1794"/>
    <x v="0"/>
    <x v="0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x v="1795"/>
    <x v="2"/>
    <x v="0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x v="1796"/>
    <x v="2"/>
    <x v="0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x v="1796"/>
    <x v="2"/>
    <x v="4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x v="1797"/>
    <x v="1"/>
    <x v="0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x v="1798"/>
    <x v="0"/>
    <x v="11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x v="1799"/>
    <x v="0"/>
    <x v="0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x v="1799"/>
    <x v="0"/>
    <x v="0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x v="1799"/>
    <x v="0"/>
    <x v="1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x v="1800"/>
    <x v="2"/>
    <x v="0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x v="180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x v="1802"/>
    <x v="0"/>
    <x v="1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803"/>
    <x v="0"/>
    <x v="11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x v="1804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x v="1805"/>
    <x v="0"/>
    <x v="0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x v="1805"/>
    <x v="0"/>
    <x v="0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x v="1806"/>
    <x v="0"/>
    <x v="0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x v="1806"/>
    <x v="0"/>
    <x v="0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x v="1807"/>
    <x v="2"/>
    <x v="0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x v="1808"/>
    <x v="2"/>
    <x v="0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x v="1808"/>
    <x v="0"/>
    <x v="0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x v="1809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x v="1810"/>
    <x v="0"/>
    <x v="0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x v="1811"/>
    <x v="0"/>
    <x v="0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x v="1812"/>
    <x v="0"/>
    <x v="1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x v="1813"/>
    <x v="2"/>
    <x v="0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814"/>
    <x v="0"/>
    <x v="0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x v="1815"/>
    <x v="2"/>
    <x v="0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x v="1816"/>
    <x v="0"/>
    <x v="1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x v="1816"/>
    <x v="0"/>
    <x v="11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x v="1817"/>
    <x v="0"/>
    <x v="1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x v="1818"/>
    <x v="0"/>
    <x v="0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x v="1819"/>
    <x v="0"/>
    <x v="1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x v="1820"/>
    <x v="0"/>
    <x v="1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x v="1820"/>
    <x v="0"/>
    <x v="0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x v="1821"/>
    <x v="0"/>
    <x v="0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822"/>
    <x v="0"/>
    <x v="0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823"/>
    <x v="1"/>
    <x v="0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x v="1823"/>
    <x v="0"/>
    <x v="0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x v="1824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x v="1825"/>
    <x v="0"/>
    <x v="1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x v="1826"/>
    <x v="0"/>
    <x v="0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x v="1827"/>
    <x v="0"/>
    <x v="0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x v="1828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829"/>
    <x v="2"/>
    <x v="8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x v="1830"/>
    <x v="0"/>
    <x v="0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831"/>
    <x v="1"/>
    <x v="0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x v="1831"/>
    <x v="2"/>
    <x v="0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x v="1831"/>
    <x v="0"/>
    <x v="0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x v="1831"/>
    <x v="0"/>
    <x v="1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x v="1832"/>
    <x v="2"/>
    <x v="0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x v="1833"/>
    <x v="1"/>
    <x v="0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x v="1834"/>
    <x v="3"/>
    <x v="12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x v="1834"/>
    <x v="0"/>
    <x v="4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x v="1834"/>
    <x v="0"/>
    <x v="0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x v="1835"/>
    <x v="0"/>
    <x v="0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835"/>
    <x v="0"/>
    <x v="11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836"/>
    <x v="0"/>
    <x v="1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x v="1837"/>
    <x v="0"/>
    <x v="0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x v="1838"/>
    <x v="0"/>
    <x v="0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x v="1839"/>
    <x v="0"/>
    <x v="1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x v="1840"/>
    <x v="3"/>
    <x v="1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x v="1840"/>
    <x v="0"/>
    <x v="0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841"/>
    <x v="0"/>
    <x v="0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x v="1842"/>
    <x v="2"/>
    <x v="10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842"/>
    <x v="0"/>
    <x v="0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1843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x v="1844"/>
    <x v="2"/>
    <x v="0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x v="1845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x v="1846"/>
    <x v="0"/>
    <x v="0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x v="1847"/>
    <x v="0"/>
    <x v="0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x v="1848"/>
    <x v="0"/>
    <x v="0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x v="1848"/>
    <x v="0"/>
    <x v="0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x v="1849"/>
    <x v="0"/>
    <x v="0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x v="1850"/>
    <x v="2"/>
    <x v="0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1851"/>
    <x v="0"/>
    <x v="0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852"/>
    <x v="2"/>
    <x v="0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x v="1853"/>
    <x v="0"/>
    <x v="0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x v="1854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x v="1855"/>
    <x v="0"/>
    <x v="12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856"/>
    <x v="0"/>
    <x v="0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856"/>
    <x v="0"/>
    <x v="1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x v="1857"/>
    <x v="2"/>
    <x v="11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x v="1858"/>
    <x v="0"/>
    <x v="1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x v="1859"/>
    <x v="0"/>
    <x v="0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x v="1860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x v="1861"/>
    <x v="0"/>
    <x v="1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x v="1861"/>
    <x v="0"/>
    <x v="1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x v="1861"/>
    <x v="0"/>
    <x v="0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x v="1861"/>
    <x v="0"/>
    <x v="0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x v="1862"/>
    <x v="2"/>
    <x v="0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x v="1862"/>
    <x v="0"/>
    <x v="0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x v="1863"/>
    <x v="0"/>
    <x v="1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x v="1864"/>
    <x v="0"/>
    <x v="0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x v="1865"/>
    <x v="0"/>
    <x v="0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x v="1866"/>
    <x v="0"/>
    <x v="0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x v="1867"/>
    <x v="0"/>
    <x v="0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x v="1868"/>
    <x v="0"/>
    <x v="1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869"/>
    <x v="1"/>
    <x v="0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x v="1869"/>
    <x v="0"/>
    <x v="0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x v="1869"/>
    <x v="0"/>
    <x v="1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x v="1869"/>
    <x v="0"/>
    <x v="0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x v="1869"/>
    <x v="0"/>
    <x v="1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x v="1869"/>
    <x v="0"/>
    <x v="0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x v="1869"/>
    <x v="0"/>
    <x v="0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x v="1869"/>
    <x v="0"/>
    <x v="1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x v="1870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871"/>
    <x v="2"/>
    <x v="0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x v="1872"/>
    <x v="0"/>
    <x v="0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873"/>
    <x v="2"/>
    <x v="11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x v="1874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x v="1875"/>
    <x v="1"/>
    <x v="0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x v="1875"/>
    <x v="2"/>
    <x v="1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x v="1875"/>
    <x v="2"/>
    <x v="1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x v="1876"/>
    <x v="1"/>
    <x v="0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x v="1877"/>
    <x v="0"/>
    <x v="0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x v="1878"/>
    <x v="2"/>
    <x v="0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x v="1878"/>
    <x v="0"/>
    <x v="0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x v="1879"/>
    <x v="0"/>
    <x v="0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x v="1880"/>
    <x v="2"/>
    <x v="11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x v="1881"/>
    <x v="0"/>
    <x v="1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x v="1882"/>
    <x v="0"/>
    <x v="0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x v="1883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x v="1884"/>
    <x v="2"/>
    <x v="0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x v="1885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x v="1886"/>
    <x v="2"/>
    <x v="0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887"/>
    <x v="2"/>
    <x v="0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888"/>
    <x v="2"/>
    <x v="0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x v="1889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890"/>
    <x v="3"/>
    <x v="0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890"/>
    <x v="2"/>
    <x v="0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x v="1891"/>
    <x v="2"/>
    <x v="11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x v="1892"/>
    <x v="0"/>
    <x v="11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x v="1893"/>
    <x v="2"/>
    <x v="0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x v="1894"/>
    <x v="2"/>
    <x v="0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894"/>
    <x v="0"/>
    <x v="1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x v="1895"/>
    <x v="0"/>
    <x v="0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x v="1896"/>
    <x v="0"/>
    <x v="0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x v="1897"/>
    <x v="2"/>
    <x v="0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898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x v="1899"/>
    <x v="2"/>
    <x v="1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x v="1900"/>
    <x v="0"/>
    <x v="1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x v="1901"/>
    <x v="2"/>
    <x v="0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x v="1902"/>
    <x v="0"/>
    <x v="0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x v="1903"/>
    <x v="0"/>
    <x v="1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x v="1904"/>
    <x v="0"/>
    <x v="0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x v="1905"/>
    <x v="0"/>
    <x v="1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x v="1906"/>
    <x v="2"/>
    <x v="4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906"/>
    <x v="0"/>
    <x v="1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x v="1907"/>
    <x v="0"/>
    <x v="0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x v="1908"/>
    <x v="0"/>
    <x v="0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x v="1909"/>
    <x v="2"/>
    <x v="0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x v="1910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x v="1911"/>
    <x v="0"/>
    <x v="0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x v="1911"/>
    <x v="0"/>
    <x v="1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x v="1912"/>
    <x v="2"/>
    <x v="0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x v="1912"/>
    <x v="0"/>
    <x v="0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912"/>
    <x v="0"/>
    <x v="16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x v="1913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x v="1914"/>
    <x v="2"/>
    <x v="0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x v="1915"/>
    <x v="0"/>
    <x v="1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x v="1916"/>
    <x v="0"/>
    <x v="0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x v="1917"/>
    <x v="2"/>
    <x v="0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x v="1918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x v="1919"/>
    <x v="1"/>
    <x v="0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x v="1920"/>
    <x v="0"/>
    <x v="1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x v="1920"/>
    <x v="0"/>
    <x v="0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x v="1920"/>
    <x v="0"/>
    <x v="1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x v="1921"/>
    <x v="0"/>
    <x v="1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x v="1922"/>
    <x v="0"/>
    <x v="0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x v="1923"/>
    <x v="1"/>
    <x v="0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924"/>
    <x v="0"/>
    <x v="0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x v="1925"/>
    <x v="0"/>
    <x v="0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x v="1926"/>
    <x v="2"/>
    <x v="1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x v="1927"/>
    <x v="0"/>
    <x v="0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x v="1928"/>
    <x v="2"/>
    <x v="1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x v="1929"/>
    <x v="2"/>
    <x v="0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x v="1930"/>
    <x v="2"/>
    <x v="0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x v="1931"/>
    <x v="0"/>
    <x v="0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x v="1932"/>
    <x v="2"/>
    <x v="0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x v="1932"/>
    <x v="0"/>
    <x v="0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x v="1933"/>
    <x v="2"/>
    <x v="1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x v="1934"/>
    <x v="2"/>
    <x v="0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934"/>
    <x v="0"/>
    <x v="0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x v="1935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x v="1936"/>
    <x v="0"/>
    <x v="1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x v="1937"/>
    <x v="2"/>
    <x v="1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x v="1938"/>
    <x v="0"/>
    <x v="0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x v="1939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x v="1940"/>
    <x v="0"/>
    <x v="0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x v="1940"/>
    <x v="0"/>
    <x v="0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x v="1941"/>
    <x v="2"/>
    <x v="0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42"/>
    <x v="0"/>
    <x v="0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x v="1943"/>
    <x v="0"/>
    <x v="0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x v="1943"/>
    <x v="0"/>
    <x v="0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x v="1944"/>
    <x v="0"/>
    <x v="0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x v="1945"/>
    <x v="0"/>
    <x v="0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x v="1946"/>
    <x v="0"/>
    <x v="0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x v="1947"/>
    <x v="0"/>
    <x v="1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x v="1947"/>
    <x v="0"/>
    <x v="0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x v="1948"/>
    <x v="0"/>
    <x v="1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x v="1949"/>
    <x v="0"/>
    <x v="0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x v="1950"/>
    <x v="0"/>
    <x v="0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x v="1951"/>
    <x v="2"/>
    <x v="0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x v="1951"/>
    <x v="0"/>
    <x v="0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1951"/>
    <x v="0"/>
    <x v="1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x v="1952"/>
    <x v="0"/>
    <x v="0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x v="1953"/>
    <x v="1"/>
    <x v="0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x v="1953"/>
    <x v="0"/>
    <x v="1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x v="1954"/>
    <x v="1"/>
    <x v="0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x v="195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x v="1956"/>
    <x v="2"/>
    <x v="0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x v="1956"/>
    <x v="0"/>
    <x v="0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x v="1956"/>
    <x v="0"/>
    <x v="0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957"/>
    <x v="2"/>
    <x v="10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x v="1958"/>
    <x v="0"/>
    <x v="0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x v="1959"/>
    <x v="0"/>
    <x v="0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x v="1959"/>
    <x v="0"/>
    <x v="11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x v="1960"/>
    <x v="2"/>
    <x v="0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x v="1960"/>
    <x v="2"/>
    <x v="0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x v="1961"/>
    <x v="0"/>
    <x v="0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x v="1962"/>
    <x v="0"/>
    <x v="0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x v="1963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x v="1964"/>
    <x v="2"/>
    <x v="0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x v="1965"/>
    <x v="0"/>
    <x v="5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x v="1965"/>
    <x v="0"/>
    <x v="0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x v="1965"/>
    <x v="0"/>
    <x v="0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x v="1965"/>
    <x v="0"/>
    <x v="0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x v="1965"/>
    <x v="0"/>
    <x v="0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x v="1965"/>
    <x v="0"/>
    <x v="1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x v="1965"/>
    <x v="0"/>
    <x v="1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66"/>
    <x v="0"/>
    <x v="0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x v="1966"/>
    <x v="0"/>
    <x v="1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x v="1967"/>
    <x v="2"/>
    <x v="8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x v="1967"/>
    <x v="0"/>
    <x v="11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x v="1967"/>
    <x v="0"/>
    <x v="0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x v="1968"/>
    <x v="2"/>
    <x v="0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x v="1969"/>
    <x v="0"/>
    <x v="0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x v="1970"/>
    <x v="0"/>
    <x v="0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x v="1970"/>
    <x v="0"/>
    <x v="0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x v="1971"/>
    <x v="2"/>
    <x v="16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x v="1972"/>
    <x v="2"/>
    <x v="0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x v="1973"/>
    <x v="0"/>
    <x v="1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x v="1974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x v="1975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x v="1976"/>
    <x v="2"/>
    <x v="0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x v="1977"/>
    <x v="2"/>
    <x v="0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x v="1978"/>
    <x v="0"/>
    <x v="1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78"/>
    <x v="0"/>
    <x v="11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x v="1979"/>
    <x v="2"/>
    <x v="0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980"/>
    <x v="0"/>
    <x v="0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x v="1981"/>
    <x v="3"/>
    <x v="0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x v="1981"/>
    <x v="2"/>
    <x v="2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x v="1981"/>
    <x v="0"/>
    <x v="0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x v="1981"/>
    <x v="0"/>
    <x v="1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x v="1982"/>
    <x v="2"/>
    <x v="0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82"/>
    <x v="0"/>
    <x v="0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x v="1983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x v="1984"/>
    <x v="1"/>
    <x v="0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985"/>
    <x v="1"/>
    <x v="0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x v="1985"/>
    <x v="0"/>
    <x v="0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x v="1985"/>
    <x v="0"/>
    <x v="0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x v="1985"/>
    <x v="0"/>
    <x v="0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x v="1986"/>
    <x v="2"/>
    <x v="0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x v="1986"/>
    <x v="2"/>
    <x v="0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x v="1987"/>
    <x v="0"/>
    <x v="0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x v="1988"/>
    <x v="0"/>
    <x v="0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x v="1989"/>
    <x v="0"/>
    <x v="0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990"/>
    <x v="0"/>
    <x v="0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x v="1991"/>
    <x v="0"/>
    <x v="0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x v="1991"/>
    <x v="0"/>
    <x v="0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x v="1992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x v="1993"/>
    <x v="0"/>
    <x v="0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994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x v="1995"/>
    <x v="0"/>
    <x v="0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x v="1996"/>
    <x v="0"/>
    <x v="0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x v="1997"/>
    <x v="2"/>
    <x v="0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x v="1998"/>
    <x v="1"/>
    <x v="0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x v="1998"/>
    <x v="0"/>
    <x v="0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x v="1999"/>
    <x v="2"/>
    <x v="5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x v="1999"/>
    <x v="0"/>
    <x v="0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x v="1999"/>
    <x v="0"/>
    <x v="0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x v="2000"/>
    <x v="2"/>
    <x v="1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001"/>
    <x v="1"/>
    <x v="0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x v="2002"/>
    <x v="0"/>
    <x v="0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x v="2003"/>
    <x v="0"/>
    <x v="0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x v="2004"/>
    <x v="0"/>
    <x v="1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x v="2005"/>
    <x v="0"/>
    <x v="1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x v="2006"/>
    <x v="0"/>
    <x v="1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x v="2006"/>
    <x v="0"/>
    <x v="0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x v="2007"/>
    <x v="2"/>
    <x v="0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x v="2008"/>
    <x v="0"/>
    <x v="0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x v="2008"/>
    <x v="0"/>
    <x v="0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x v="2009"/>
    <x v="0"/>
    <x v="0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x v="2010"/>
    <x v="0"/>
    <x v="1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2011"/>
    <x v="2"/>
    <x v="0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x v="2012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x v="2013"/>
    <x v="0"/>
    <x v="0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x v="2014"/>
    <x v="0"/>
    <x v="1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014"/>
    <x v="0"/>
    <x v="0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x v="2015"/>
    <x v="0"/>
    <x v="0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x v="2016"/>
    <x v="2"/>
    <x v="0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x v="2017"/>
    <x v="0"/>
    <x v="0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018"/>
    <x v="0"/>
    <x v="0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x v="2019"/>
    <x v="1"/>
    <x v="0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x v="2019"/>
    <x v="2"/>
    <x v="0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x v="2020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x v="2021"/>
    <x v="0"/>
    <x v="0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x v="2022"/>
    <x v="0"/>
    <x v="0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x v="2023"/>
    <x v="0"/>
    <x v="0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x v="2024"/>
    <x v="0"/>
    <x v="0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x v="2025"/>
    <x v="2"/>
    <x v="0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x v="2025"/>
    <x v="0"/>
    <x v="0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x v="2025"/>
    <x v="0"/>
    <x v="0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x v="2026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x v="2027"/>
    <x v="0"/>
    <x v="0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x v="2028"/>
    <x v="0"/>
    <x v="0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x v="2029"/>
    <x v="0"/>
    <x v="0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x v="2030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x v="2031"/>
    <x v="1"/>
    <x v="0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x v="2031"/>
    <x v="2"/>
    <x v="0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x v="2031"/>
    <x v="0"/>
    <x v="0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x v="2031"/>
    <x v="0"/>
    <x v="0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x v="2032"/>
    <x v="0"/>
    <x v="0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x v="2033"/>
    <x v="0"/>
    <x v="0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x v="2033"/>
    <x v="0"/>
    <x v="8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x v="2033"/>
    <x v="0"/>
    <x v="0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x v="2033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x v="2034"/>
    <x v="0"/>
    <x v="0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x v="2035"/>
    <x v="0"/>
    <x v="0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x v="2035"/>
    <x v="0"/>
    <x v="0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x v="2036"/>
    <x v="1"/>
    <x v="0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x v="2036"/>
    <x v="2"/>
    <x v="11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2036"/>
    <x v="0"/>
    <x v="0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2037"/>
    <x v="2"/>
    <x v="0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x v="2037"/>
    <x v="0"/>
    <x v="0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x v="2037"/>
    <x v="0"/>
    <x v="0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x v="2038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x v="2039"/>
    <x v="2"/>
    <x v="6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x v="2039"/>
    <x v="2"/>
    <x v="0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x v="2039"/>
    <x v="0"/>
    <x v="1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2040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x v="2041"/>
    <x v="0"/>
    <x v="0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x v="2041"/>
    <x v="0"/>
    <x v="0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x v="2042"/>
    <x v="0"/>
    <x v="11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x v="2043"/>
    <x v="2"/>
    <x v="1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x v="2043"/>
    <x v="0"/>
    <x v="0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x v="2044"/>
    <x v="0"/>
    <x v="0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x v="2045"/>
    <x v="0"/>
    <x v="0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x v="2045"/>
    <x v="0"/>
    <x v="1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x v="2046"/>
    <x v="2"/>
    <x v="1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x v="2047"/>
    <x v="0"/>
    <x v="0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x v="2047"/>
    <x v="0"/>
    <x v="6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x v="2048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x v="2049"/>
    <x v="0"/>
    <x v="0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x v="2050"/>
    <x v="0"/>
    <x v="0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x v="2050"/>
    <x v="0"/>
    <x v="0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x v="2050"/>
    <x v="0"/>
    <x v="0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x v="2050"/>
    <x v="0"/>
    <x v="0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x v="2050"/>
    <x v="0"/>
    <x v="0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x v="2051"/>
    <x v="0"/>
    <x v="0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x v="2052"/>
    <x v="0"/>
    <x v="1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x v="2053"/>
    <x v="2"/>
    <x v="1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x v="2053"/>
    <x v="2"/>
    <x v="0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x v="2053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2053"/>
    <x v="0"/>
    <x v="0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x v="2053"/>
    <x v="0"/>
    <x v="0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2053"/>
    <x v="0"/>
    <x v="1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x v="2053"/>
    <x v="0"/>
    <x v="0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x v="2053"/>
    <x v="0"/>
    <x v="1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x v="2053"/>
    <x v="0"/>
    <x v="1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x v="2053"/>
    <x v="0"/>
    <x v="0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x v="2053"/>
    <x v="0"/>
    <x v="1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x v="2053"/>
    <x v="0"/>
    <x v="1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x v="2054"/>
    <x v="2"/>
    <x v="0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x v="2055"/>
    <x v="2"/>
    <x v="0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056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x v="2057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x v="2058"/>
    <x v="1"/>
    <x v="1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x v="2058"/>
    <x v="0"/>
    <x v="0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x v="2059"/>
    <x v="2"/>
    <x v="0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x v="2060"/>
    <x v="2"/>
    <x v="13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x v="2061"/>
    <x v="0"/>
    <x v="0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x v="2062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x v="2063"/>
    <x v="0"/>
    <x v="1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x v="2064"/>
    <x v="2"/>
    <x v="0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x v="2065"/>
    <x v="0"/>
    <x v="1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x v="2066"/>
    <x v="2"/>
    <x v="0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x v="2067"/>
    <x v="2"/>
    <x v="0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x v="2067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x v="2068"/>
    <x v="0"/>
    <x v="1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x v="2069"/>
    <x v="0"/>
    <x v="0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x v="2069"/>
    <x v="0"/>
    <x v="1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070"/>
    <x v="0"/>
    <x v="0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x v="2071"/>
    <x v="2"/>
    <x v="0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x v="2071"/>
    <x v="0"/>
    <x v="0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72"/>
    <x v="2"/>
    <x v="11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x v="2073"/>
    <x v="2"/>
    <x v="3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073"/>
    <x v="2"/>
    <x v="1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x v="2074"/>
    <x v="2"/>
    <x v="13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x v="2074"/>
    <x v="0"/>
    <x v="0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x v="2075"/>
    <x v="2"/>
    <x v="0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x v="2076"/>
    <x v="0"/>
    <x v="0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x v="2077"/>
    <x v="0"/>
    <x v="0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x v="2077"/>
    <x v="0"/>
    <x v="0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x v="207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x v="2079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x v="2079"/>
    <x v="2"/>
    <x v="0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x v="2080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x v="2081"/>
    <x v="0"/>
    <x v="0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x v="2081"/>
    <x v="0"/>
    <x v="1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x v="2082"/>
    <x v="2"/>
    <x v="0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x v="2082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2083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x v="2083"/>
    <x v="0"/>
    <x v="0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x v="2084"/>
    <x v="2"/>
    <x v="0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084"/>
    <x v="2"/>
    <x v="0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084"/>
    <x v="2"/>
    <x v="1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x v="2085"/>
    <x v="0"/>
    <x v="1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x v="2086"/>
    <x v="2"/>
    <x v="11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x v="2087"/>
    <x v="1"/>
    <x v="1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x v="2088"/>
    <x v="0"/>
    <x v="0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x v="2088"/>
    <x v="0"/>
    <x v="0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x v="2089"/>
    <x v="2"/>
    <x v="0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x v="2090"/>
    <x v="0"/>
    <x v="8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x v="2091"/>
    <x v="2"/>
    <x v="1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x v="2092"/>
    <x v="2"/>
    <x v="0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x v="2092"/>
    <x v="2"/>
    <x v="0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x v="2093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x v="2094"/>
    <x v="2"/>
    <x v="1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x v="2095"/>
    <x v="2"/>
    <x v="0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x v="2096"/>
    <x v="2"/>
    <x v="0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x v="2096"/>
    <x v="2"/>
    <x v="1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x v="2097"/>
    <x v="2"/>
    <x v="0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x v="2097"/>
    <x v="2"/>
    <x v="0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x v="2097"/>
    <x v="2"/>
    <x v="0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097"/>
    <x v="0"/>
    <x v="11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x v="2097"/>
    <x v="0"/>
    <x v="0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x v="2098"/>
    <x v="2"/>
    <x v="0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x v="2099"/>
    <x v="0"/>
    <x v="1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x v="2100"/>
    <x v="2"/>
    <x v="0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101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x v="2102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x v="2103"/>
    <x v="2"/>
    <x v="1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x v="2104"/>
    <x v="0"/>
    <x v="1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x v="2105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x v="2106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x v="2106"/>
    <x v="2"/>
    <x v="0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x v="2107"/>
    <x v="0"/>
    <x v="0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x v="2108"/>
    <x v="0"/>
    <x v="0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2109"/>
    <x v="2"/>
    <x v="1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x v="2109"/>
    <x v="0"/>
    <x v="0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x v="2110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x v="2111"/>
    <x v="0"/>
    <x v="0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x v="2112"/>
    <x v="0"/>
    <x v="0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x v="2112"/>
    <x v="0"/>
    <x v="1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x v="2113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114"/>
    <x v="0"/>
    <x v="0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x v="2115"/>
    <x v="2"/>
    <x v="6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15"/>
    <x v="2"/>
    <x v="1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x v="2116"/>
    <x v="2"/>
    <x v="0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x v="2116"/>
    <x v="0"/>
    <x v="0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x v="2117"/>
    <x v="2"/>
    <x v="0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x v="2117"/>
    <x v="2"/>
    <x v="14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x v="2117"/>
    <x v="2"/>
    <x v="0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x v="2117"/>
    <x v="2"/>
    <x v="0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x v="2117"/>
    <x v="0"/>
    <x v="1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x v="2117"/>
    <x v="0"/>
    <x v="0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x v="2118"/>
    <x v="0"/>
    <x v="0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x v="2119"/>
    <x v="2"/>
    <x v="0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x v="2120"/>
    <x v="2"/>
    <x v="0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x v="2120"/>
    <x v="2"/>
    <x v="0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x v="2120"/>
    <x v="0"/>
    <x v="11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x v="2121"/>
    <x v="0"/>
    <x v="0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122"/>
    <x v="1"/>
    <x v="0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123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x v="2124"/>
    <x v="0"/>
    <x v="1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x v="2125"/>
    <x v="0"/>
    <x v="11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x v="2125"/>
    <x v="0"/>
    <x v="1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x v="2125"/>
    <x v="0"/>
    <x v="0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x v="2126"/>
    <x v="2"/>
    <x v="1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x v="2127"/>
    <x v="0"/>
    <x v="1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x v="2128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x v="2129"/>
    <x v="0"/>
    <x v="0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x v="2130"/>
    <x v="0"/>
    <x v="1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x v="2131"/>
    <x v="3"/>
    <x v="16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x v="2131"/>
    <x v="0"/>
    <x v="0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x v="2131"/>
    <x v="0"/>
    <x v="1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x v="2132"/>
    <x v="2"/>
    <x v="0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133"/>
    <x v="0"/>
    <x v="1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x v="213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x v="2135"/>
    <x v="0"/>
    <x v="11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x v="2136"/>
    <x v="2"/>
    <x v="0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x v="2136"/>
    <x v="2"/>
    <x v="0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x v="2136"/>
    <x v="0"/>
    <x v="0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x v="2137"/>
    <x v="2"/>
    <x v="1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x v="2138"/>
    <x v="0"/>
    <x v="0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x v="2139"/>
    <x v="2"/>
    <x v="1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x v="2140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x v="214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x v="2142"/>
    <x v="2"/>
    <x v="0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x v="2142"/>
    <x v="2"/>
    <x v="0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x v="2142"/>
    <x v="0"/>
    <x v="0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x v="2143"/>
    <x v="0"/>
    <x v="1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x v="2144"/>
    <x v="2"/>
    <x v="0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x v="214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x v="2146"/>
    <x v="2"/>
    <x v="1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x v="2147"/>
    <x v="0"/>
    <x v="1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x v="2148"/>
    <x v="0"/>
    <x v="1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x v="2149"/>
    <x v="0"/>
    <x v="0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x v="2150"/>
    <x v="2"/>
    <x v="0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x v="2150"/>
    <x v="2"/>
    <x v="0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x v="2150"/>
    <x v="1"/>
    <x v="0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x v="2150"/>
    <x v="0"/>
    <x v="1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x v="2151"/>
    <x v="0"/>
    <x v="16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x v="2152"/>
    <x v="0"/>
    <x v="1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2153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x v="2154"/>
    <x v="0"/>
    <x v="1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155"/>
    <x v="0"/>
    <x v="1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2156"/>
    <x v="2"/>
    <x v="0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x v="2157"/>
    <x v="2"/>
    <x v="9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x v="2157"/>
    <x v="0"/>
    <x v="0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158"/>
    <x v="0"/>
    <x v="0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x v="2159"/>
    <x v="1"/>
    <x v="11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x v="2160"/>
    <x v="2"/>
    <x v="0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x v="2160"/>
    <x v="0"/>
    <x v="1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x v="2161"/>
    <x v="0"/>
    <x v="0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x v="2162"/>
    <x v="0"/>
    <x v="0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x v="2163"/>
    <x v="0"/>
    <x v="0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x v="2164"/>
    <x v="2"/>
    <x v="4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x v="2165"/>
    <x v="2"/>
    <x v="11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x v="2166"/>
    <x v="2"/>
    <x v="0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x v="2167"/>
    <x v="0"/>
    <x v="0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x v="2168"/>
    <x v="2"/>
    <x v="11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x v="2169"/>
    <x v="1"/>
    <x v="0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2170"/>
    <x v="2"/>
    <x v="0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x v="2171"/>
    <x v="0"/>
    <x v="8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2"/>
    <x v="0"/>
    <x v="1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173"/>
    <x v="0"/>
    <x v="0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x v="2174"/>
    <x v="0"/>
    <x v="0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175"/>
    <x v="2"/>
    <x v="0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x v="2176"/>
    <x v="2"/>
    <x v="0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x v="2177"/>
    <x v="2"/>
    <x v="0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x v="2177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x v="2178"/>
    <x v="2"/>
    <x v="0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x v="2178"/>
    <x v="2"/>
    <x v="0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x v="2178"/>
    <x v="1"/>
    <x v="0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x v="2178"/>
    <x v="2"/>
    <x v="11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x v="2178"/>
    <x v="0"/>
    <x v="0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x v="2178"/>
    <x v="0"/>
    <x v="0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x v="2179"/>
    <x v="2"/>
    <x v="0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x v="2179"/>
    <x v="3"/>
    <x v="0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x v="2180"/>
    <x v="2"/>
    <x v="0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x v="2181"/>
    <x v="2"/>
    <x v="8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x v="2181"/>
    <x v="2"/>
    <x v="0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2181"/>
    <x v="2"/>
    <x v="0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181"/>
    <x v="0"/>
    <x v="0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x v="2182"/>
    <x v="2"/>
    <x v="0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x v="2182"/>
    <x v="2"/>
    <x v="0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x v="2182"/>
    <x v="2"/>
    <x v="0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x v="2182"/>
    <x v="0"/>
    <x v="0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x v="2183"/>
    <x v="3"/>
    <x v="1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x v="2184"/>
    <x v="2"/>
    <x v="1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x v="2185"/>
    <x v="2"/>
    <x v="0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x v="2185"/>
    <x v="0"/>
    <x v="0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x v="2185"/>
    <x v="0"/>
    <x v="0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x v="2186"/>
    <x v="3"/>
    <x v="0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x v="2187"/>
    <x v="0"/>
    <x v="1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x v="2187"/>
    <x v="0"/>
    <x v="0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x v="2188"/>
    <x v="0"/>
    <x v="0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x v="2189"/>
    <x v="0"/>
    <x v="1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x v="2189"/>
    <x v="0"/>
    <x v="0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x v="2190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x v="2191"/>
    <x v="0"/>
    <x v="1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x v="2192"/>
    <x v="2"/>
    <x v="11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x v="2192"/>
    <x v="2"/>
    <x v="0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x v="2193"/>
    <x v="2"/>
    <x v="0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x v="2194"/>
    <x v="1"/>
    <x v="0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x v="2195"/>
    <x v="2"/>
    <x v="0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2195"/>
    <x v="2"/>
    <x v="0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x v="2195"/>
    <x v="0"/>
    <x v="0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x v="2195"/>
    <x v="0"/>
    <x v="0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x v="2196"/>
    <x v="0"/>
    <x v="1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x v="2197"/>
    <x v="0"/>
    <x v="0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x v="2198"/>
    <x v="2"/>
    <x v="1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x v="2199"/>
    <x v="2"/>
    <x v="0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x v="2199"/>
    <x v="0"/>
    <x v="0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x v="2199"/>
    <x v="0"/>
    <x v="1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199"/>
    <x v="0"/>
    <x v="0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x v="2200"/>
    <x v="2"/>
    <x v="0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x v="2200"/>
    <x v="0"/>
    <x v="0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x v="2201"/>
    <x v="0"/>
    <x v="0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x v="2202"/>
    <x v="1"/>
    <x v="0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202"/>
    <x v="0"/>
    <x v="1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x v="2202"/>
    <x v="0"/>
    <x v="11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x v="2203"/>
    <x v="2"/>
    <x v="4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x v="2203"/>
    <x v="0"/>
    <x v="0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x v="2204"/>
    <x v="2"/>
    <x v="9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x v="2204"/>
    <x v="0"/>
    <x v="1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x v="2204"/>
    <x v="0"/>
    <x v="0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x v="2204"/>
    <x v="0"/>
    <x v="0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205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x v="2206"/>
    <x v="0"/>
    <x v="0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x v="2207"/>
    <x v="0"/>
    <x v="0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x v="2208"/>
    <x v="0"/>
    <x v="1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x v="2209"/>
    <x v="2"/>
    <x v="1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x v="2210"/>
    <x v="1"/>
    <x v="0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x v="2211"/>
    <x v="2"/>
    <x v="0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x v="2212"/>
    <x v="2"/>
    <x v="1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x v="2212"/>
    <x v="2"/>
    <x v="0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x v="2213"/>
    <x v="0"/>
    <x v="1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x v="2214"/>
    <x v="2"/>
    <x v="0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x v="2214"/>
    <x v="2"/>
    <x v="0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x v="2215"/>
    <x v="0"/>
    <x v="1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x v="2216"/>
    <x v="2"/>
    <x v="1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x v="2217"/>
    <x v="2"/>
    <x v="0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x v="2217"/>
    <x v="2"/>
    <x v="0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217"/>
    <x v="0"/>
    <x v="0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x v="2217"/>
    <x v="0"/>
    <x v="0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x v="2217"/>
    <x v="0"/>
    <x v="0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x v="2218"/>
    <x v="2"/>
    <x v="0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x v="2218"/>
    <x v="0"/>
    <x v="1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x v="2219"/>
    <x v="0"/>
    <x v="16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x v="2220"/>
    <x v="0"/>
    <x v="1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x v="2221"/>
    <x v="2"/>
    <x v="0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222"/>
    <x v="2"/>
    <x v="0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x v="2222"/>
    <x v="2"/>
    <x v="0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x v="2222"/>
    <x v="2"/>
    <x v="1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x v="2223"/>
    <x v="0"/>
    <x v="0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x v="2224"/>
    <x v="0"/>
    <x v="1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x v="2225"/>
    <x v="0"/>
    <x v="0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x v="2226"/>
    <x v="2"/>
    <x v="0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x v="2226"/>
    <x v="2"/>
    <x v="0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x v="2227"/>
    <x v="0"/>
    <x v="0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x v="2228"/>
    <x v="2"/>
    <x v="0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x v="2228"/>
    <x v="2"/>
    <x v="0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x v="2228"/>
    <x v="2"/>
    <x v="0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x v="2228"/>
    <x v="0"/>
    <x v="0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228"/>
    <x v="0"/>
    <x v="0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x v="2229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x v="2230"/>
    <x v="0"/>
    <x v="1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x v="2230"/>
    <x v="0"/>
    <x v="0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x v="2230"/>
    <x v="0"/>
    <x v="4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x v="2231"/>
    <x v="2"/>
    <x v="1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x v="2232"/>
    <x v="2"/>
    <x v="0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x v="2233"/>
    <x v="3"/>
    <x v="1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x v="2233"/>
    <x v="0"/>
    <x v="1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234"/>
    <x v="0"/>
    <x v="0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235"/>
    <x v="0"/>
    <x v="0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x v="2236"/>
    <x v="2"/>
    <x v="0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x v="2236"/>
    <x v="2"/>
    <x v="0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x v="2236"/>
    <x v="0"/>
    <x v="0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x v="2237"/>
    <x v="0"/>
    <x v="1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x v="2238"/>
    <x v="2"/>
    <x v="0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x v="2239"/>
    <x v="0"/>
    <x v="1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x v="2239"/>
    <x v="0"/>
    <x v="0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x v="2239"/>
    <x v="0"/>
    <x v="1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x v="2240"/>
    <x v="2"/>
    <x v="0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x v="2241"/>
    <x v="2"/>
    <x v="0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x v="2241"/>
    <x v="2"/>
    <x v="0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x v="2241"/>
    <x v="0"/>
    <x v="1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x v="2241"/>
    <x v="0"/>
    <x v="1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x v="2241"/>
    <x v="0"/>
    <x v="0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x v="2242"/>
    <x v="0"/>
    <x v="0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x v="2243"/>
    <x v="0"/>
    <x v="0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x v="2244"/>
    <x v="2"/>
    <x v="19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x v="2244"/>
    <x v="2"/>
    <x v="0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245"/>
    <x v="1"/>
    <x v="0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x v="2246"/>
    <x v="0"/>
    <x v="0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x v="2247"/>
    <x v="2"/>
    <x v="0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x v="2247"/>
    <x v="0"/>
    <x v="1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x v="2248"/>
    <x v="0"/>
    <x v="1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249"/>
    <x v="1"/>
    <x v="13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x v="2250"/>
    <x v="0"/>
    <x v="0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x v="2251"/>
    <x v="0"/>
    <x v="0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2252"/>
    <x v="2"/>
    <x v="0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x v="2252"/>
    <x v="2"/>
    <x v="0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x v="2252"/>
    <x v="0"/>
    <x v="0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x v="2252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x v="2252"/>
    <x v="0"/>
    <x v="1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x v="2252"/>
    <x v="0"/>
    <x v="0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x v="2252"/>
    <x v="0"/>
    <x v="1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x v="2252"/>
    <x v="0"/>
    <x v="1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252"/>
    <x v="0"/>
    <x v="1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x v="2252"/>
    <x v="0"/>
    <x v="1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x v="2252"/>
    <x v="0"/>
    <x v="1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x v="2252"/>
    <x v="0"/>
    <x v="0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x v="2253"/>
    <x v="2"/>
    <x v="0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x v="2254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255"/>
    <x v="2"/>
    <x v="0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x v="2256"/>
    <x v="2"/>
    <x v="1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57"/>
    <x v="2"/>
    <x v="0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x v="2258"/>
    <x v="1"/>
    <x v="0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x v="2259"/>
    <x v="0"/>
    <x v="0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x v="2260"/>
    <x v="0"/>
    <x v="1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x v="2261"/>
    <x v="2"/>
    <x v="11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x v="2261"/>
    <x v="2"/>
    <x v="0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x v="2262"/>
    <x v="2"/>
    <x v="13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x v="2262"/>
    <x v="2"/>
    <x v="0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x v="2263"/>
    <x v="2"/>
    <x v="0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x v="2264"/>
    <x v="2"/>
    <x v="0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265"/>
    <x v="0"/>
    <x v="1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x v="2266"/>
    <x v="2"/>
    <x v="0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x v="2266"/>
    <x v="2"/>
    <x v="0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2267"/>
    <x v="1"/>
    <x v="0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x v="2267"/>
    <x v="0"/>
    <x v="0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x v="2268"/>
    <x v="2"/>
    <x v="0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x v="2268"/>
    <x v="2"/>
    <x v="0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x v="2268"/>
    <x v="2"/>
    <x v="0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x v="2268"/>
    <x v="0"/>
    <x v="0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x v="2268"/>
    <x v="0"/>
    <x v="0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2268"/>
    <x v="0"/>
    <x v="1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x v="2269"/>
    <x v="2"/>
    <x v="0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x v="2270"/>
    <x v="2"/>
    <x v="0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270"/>
    <x v="2"/>
    <x v="1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x v="2271"/>
    <x v="1"/>
    <x v="0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x v="2272"/>
    <x v="2"/>
    <x v="0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x v="2273"/>
    <x v="2"/>
    <x v="0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x v="2273"/>
    <x v="0"/>
    <x v="1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274"/>
    <x v="2"/>
    <x v="0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x v="2274"/>
    <x v="2"/>
    <x v="0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x v="2275"/>
    <x v="2"/>
    <x v="15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275"/>
    <x v="0"/>
    <x v="1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x v="2276"/>
    <x v="2"/>
    <x v="0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x v="2277"/>
    <x v="1"/>
    <x v="15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x v="2277"/>
    <x v="2"/>
    <x v="0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x v="2277"/>
    <x v="0"/>
    <x v="0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278"/>
    <x v="2"/>
    <x v="0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x v="2279"/>
    <x v="2"/>
    <x v="0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x v="2279"/>
    <x v="2"/>
    <x v="1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x v="2279"/>
    <x v="2"/>
    <x v="0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x v="2279"/>
    <x v="0"/>
    <x v="0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x v="2279"/>
    <x v="0"/>
    <x v="1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x v="2279"/>
    <x v="0"/>
    <x v="1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x v="2280"/>
    <x v="2"/>
    <x v="0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x v="2281"/>
    <x v="2"/>
    <x v="0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x v="2281"/>
    <x v="2"/>
    <x v="0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2282"/>
    <x v="2"/>
    <x v="0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x v="2282"/>
    <x v="2"/>
    <x v="0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x v="2282"/>
    <x v="2"/>
    <x v="0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282"/>
    <x v="0"/>
    <x v="0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x v="2282"/>
    <x v="0"/>
    <x v="0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x v="2283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x v="2284"/>
    <x v="0"/>
    <x v="1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x v="2285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x v="2286"/>
    <x v="2"/>
    <x v="1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x v="2287"/>
    <x v="0"/>
    <x v="0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x v="2288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x v="2289"/>
    <x v="2"/>
    <x v="0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290"/>
    <x v="2"/>
    <x v="0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x v="2291"/>
    <x v="2"/>
    <x v="11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x v="2291"/>
    <x v="2"/>
    <x v="0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x v="2291"/>
    <x v="0"/>
    <x v="0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292"/>
    <x v="0"/>
    <x v="1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x v="2293"/>
    <x v="1"/>
    <x v="0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x v="2294"/>
    <x v="2"/>
    <x v="2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295"/>
    <x v="2"/>
    <x v="5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x v="2295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295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x v="2296"/>
    <x v="2"/>
    <x v="0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x v="2297"/>
    <x v="2"/>
    <x v="1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x v="2297"/>
    <x v="2"/>
    <x v="0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x v="2298"/>
    <x v="0"/>
    <x v="0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x v="2299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x v="2299"/>
    <x v="2"/>
    <x v="0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x v="2299"/>
    <x v="2"/>
    <x v="1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x v="2299"/>
    <x v="2"/>
    <x v="0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x v="2299"/>
    <x v="0"/>
    <x v="0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x v="2300"/>
    <x v="2"/>
    <x v="0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x v="2301"/>
    <x v="2"/>
    <x v="0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302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303"/>
    <x v="2"/>
    <x v="8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x v="2303"/>
    <x v="0"/>
    <x v="1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x v="2304"/>
    <x v="2"/>
    <x v="11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2304"/>
    <x v="0"/>
    <x v="1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x v="2305"/>
    <x v="2"/>
    <x v="11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x v="2305"/>
    <x v="2"/>
    <x v="0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x v="2305"/>
    <x v="2"/>
    <x v="0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x v="2306"/>
    <x v="2"/>
    <x v="0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x v="2307"/>
    <x v="2"/>
    <x v="0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x v="2307"/>
    <x v="0"/>
    <x v="1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x v="2308"/>
    <x v="3"/>
    <x v="0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x v="2308"/>
    <x v="2"/>
    <x v="0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x v="2308"/>
    <x v="0"/>
    <x v="0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x v="2308"/>
    <x v="0"/>
    <x v="0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x v="2309"/>
    <x v="0"/>
    <x v="5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x v="2310"/>
    <x v="0"/>
    <x v="1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x v="2311"/>
    <x v="2"/>
    <x v="0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x v="2312"/>
    <x v="2"/>
    <x v="0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x v="2313"/>
    <x v="2"/>
    <x v="0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x v="2314"/>
    <x v="2"/>
    <x v="0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x v="2314"/>
    <x v="2"/>
    <x v="8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x v="2314"/>
    <x v="3"/>
    <x v="0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x v="2315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x v="2316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x v="2316"/>
    <x v="2"/>
    <x v="0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x v="2317"/>
    <x v="0"/>
    <x v="0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x v="2318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x v="2319"/>
    <x v="2"/>
    <x v="0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x v="2319"/>
    <x v="0"/>
    <x v="0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2320"/>
    <x v="1"/>
    <x v="8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x v="2320"/>
    <x v="1"/>
    <x v="0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x v="2320"/>
    <x v="2"/>
    <x v="0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x v="2320"/>
    <x v="0"/>
    <x v="0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321"/>
    <x v="2"/>
    <x v="0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x v="2322"/>
    <x v="2"/>
    <x v="0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322"/>
    <x v="2"/>
    <x v="0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2323"/>
    <x v="1"/>
    <x v="0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x v="2324"/>
    <x v="0"/>
    <x v="1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x v="2325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x v="2326"/>
    <x v="2"/>
    <x v="0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x v="2326"/>
    <x v="2"/>
    <x v="0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x v="2326"/>
    <x v="2"/>
    <x v="0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x v="2326"/>
    <x v="2"/>
    <x v="1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x v="2327"/>
    <x v="2"/>
    <x v="1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x v="2328"/>
    <x v="2"/>
    <x v="0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x v="2329"/>
    <x v="2"/>
    <x v="0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x v="2330"/>
    <x v="1"/>
    <x v="0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x v="2331"/>
    <x v="2"/>
    <x v="0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x v="2331"/>
    <x v="2"/>
    <x v="0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331"/>
    <x v="2"/>
    <x v="0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x v="2331"/>
    <x v="2"/>
    <x v="0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x v="2332"/>
    <x v="2"/>
    <x v="0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x v="2332"/>
    <x v="2"/>
    <x v="1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x v="2332"/>
    <x v="0"/>
    <x v="1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x v="2333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x v="2334"/>
    <x v="2"/>
    <x v="0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x v="2335"/>
    <x v="0"/>
    <x v="0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2336"/>
    <x v="2"/>
    <x v="0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x v="2337"/>
    <x v="2"/>
    <x v="14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x v="2337"/>
    <x v="2"/>
    <x v="0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x v="2337"/>
    <x v="0"/>
    <x v="0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x v="2337"/>
    <x v="0"/>
    <x v="0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x v="2338"/>
    <x v="2"/>
    <x v="0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x v="2339"/>
    <x v="2"/>
    <x v="0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x v="2340"/>
    <x v="2"/>
    <x v="0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x v="2340"/>
    <x v="2"/>
    <x v="6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x v="2340"/>
    <x v="2"/>
    <x v="0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x v="2340"/>
    <x v="0"/>
    <x v="0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x v="2340"/>
    <x v="0"/>
    <x v="0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x v="2341"/>
    <x v="1"/>
    <x v="11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x v="2341"/>
    <x v="1"/>
    <x v="0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x v="2341"/>
    <x v="2"/>
    <x v="10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x v="2341"/>
    <x v="2"/>
    <x v="16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x v="2341"/>
    <x v="2"/>
    <x v="0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x v="2341"/>
    <x v="2"/>
    <x v="0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x v="2341"/>
    <x v="0"/>
    <x v="0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x v="2341"/>
    <x v="0"/>
    <x v="0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x v="2341"/>
    <x v="0"/>
    <x v="11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x v="2341"/>
    <x v="0"/>
    <x v="0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x v="2341"/>
    <x v="0"/>
    <x v="0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x v="2342"/>
    <x v="2"/>
    <x v="0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342"/>
    <x v="2"/>
    <x v="0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343"/>
    <x v="2"/>
    <x v="0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x v="2344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x v="2345"/>
    <x v="2"/>
    <x v="0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x v="2345"/>
    <x v="2"/>
    <x v="1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x v="2345"/>
    <x v="0"/>
    <x v="1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x v="2346"/>
    <x v="2"/>
    <x v="0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x v="2347"/>
    <x v="2"/>
    <x v="11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x v="2347"/>
    <x v="2"/>
    <x v="0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x v="2348"/>
    <x v="2"/>
    <x v="19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x v="2349"/>
    <x v="2"/>
    <x v="11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x v="2350"/>
    <x v="2"/>
    <x v="0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x v="2350"/>
    <x v="2"/>
    <x v="0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x v="2350"/>
    <x v="1"/>
    <x v="0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x v="2350"/>
    <x v="3"/>
    <x v="1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x v="2350"/>
    <x v="2"/>
    <x v="0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x v="2350"/>
    <x v="0"/>
    <x v="1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x v="2351"/>
    <x v="2"/>
    <x v="0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x v="2352"/>
    <x v="2"/>
    <x v="0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x v="2353"/>
    <x v="1"/>
    <x v="0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x v="2353"/>
    <x v="0"/>
    <x v="0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x v="2354"/>
    <x v="2"/>
    <x v="5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x v="2355"/>
    <x v="2"/>
    <x v="4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x v="2355"/>
    <x v="2"/>
    <x v="0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x v="2355"/>
    <x v="2"/>
    <x v="1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x v="2356"/>
    <x v="0"/>
    <x v="1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x v="2357"/>
    <x v="2"/>
    <x v="0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x v="2358"/>
    <x v="1"/>
    <x v="0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x v="2358"/>
    <x v="2"/>
    <x v="16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x v="2358"/>
    <x v="2"/>
    <x v="1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x v="2358"/>
    <x v="0"/>
    <x v="1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x v="2359"/>
    <x v="1"/>
    <x v="0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x v="2359"/>
    <x v="2"/>
    <x v="0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x v="2360"/>
    <x v="2"/>
    <x v="0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x v="2361"/>
    <x v="2"/>
    <x v="1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x v="2362"/>
    <x v="1"/>
    <x v="0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x v="2363"/>
    <x v="2"/>
    <x v="0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x v="2363"/>
    <x v="2"/>
    <x v="0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x v="2363"/>
    <x v="2"/>
    <x v="0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x v="2363"/>
    <x v="2"/>
    <x v="0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x v="2363"/>
    <x v="2"/>
    <x v="0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x v="2363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363"/>
    <x v="0"/>
    <x v="1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364"/>
    <x v="2"/>
    <x v="4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x v="2365"/>
    <x v="3"/>
    <x v="13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x v="2366"/>
    <x v="2"/>
    <x v="0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x v="2367"/>
    <x v="2"/>
    <x v="0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x v="2367"/>
    <x v="2"/>
    <x v="0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x v="2368"/>
    <x v="2"/>
    <x v="0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68"/>
    <x v="0"/>
    <x v="0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x v="2369"/>
    <x v="2"/>
    <x v="0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x v="2369"/>
    <x v="1"/>
    <x v="8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2369"/>
    <x v="1"/>
    <x v="14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x v="2369"/>
    <x v="1"/>
    <x v="0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x v="2369"/>
    <x v="2"/>
    <x v="1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x v="2369"/>
    <x v="2"/>
    <x v="11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x v="2369"/>
    <x v="2"/>
    <x v="0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x v="2369"/>
    <x v="2"/>
    <x v="8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x v="2369"/>
    <x v="2"/>
    <x v="16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x v="2369"/>
    <x v="2"/>
    <x v="8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x v="2369"/>
    <x v="2"/>
    <x v="0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x v="2369"/>
    <x v="0"/>
    <x v="1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x v="2369"/>
    <x v="0"/>
    <x v="0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x v="2369"/>
    <x v="0"/>
    <x v="1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370"/>
    <x v="2"/>
    <x v="15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x v="2371"/>
    <x v="2"/>
    <x v="0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x v="2372"/>
    <x v="2"/>
    <x v="1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x v="2372"/>
    <x v="1"/>
    <x v="0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x v="2372"/>
    <x v="0"/>
    <x v="1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x v="2373"/>
    <x v="1"/>
    <x v="19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373"/>
    <x v="2"/>
    <x v="0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374"/>
    <x v="2"/>
    <x v="0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x v="2375"/>
    <x v="2"/>
    <x v="1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x v="2375"/>
    <x v="2"/>
    <x v="0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x v="2376"/>
    <x v="2"/>
    <x v="0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x v="2377"/>
    <x v="1"/>
    <x v="0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2377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x v="2377"/>
    <x v="0"/>
    <x v="1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x v="2378"/>
    <x v="2"/>
    <x v="0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x v="2378"/>
    <x v="2"/>
    <x v="0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x v="2379"/>
    <x v="2"/>
    <x v="0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x v="2379"/>
    <x v="0"/>
    <x v="1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x v="2380"/>
    <x v="2"/>
    <x v="0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x v="2381"/>
    <x v="2"/>
    <x v="0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2381"/>
    <x v="2"/>
    <x v="0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2381"/>
    <x v="3"/>
    <x v="1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x v="2381"/>
    <x v="2"/>
    <x v="0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x v="2381"/>
    <x v="0"/>
    <x v="0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382"/>
    <x v="1"/>
    <x v="11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x v="2382"/>
    <x v="2"/>
    <x v="1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383"/>
    <x v="1"/>
    <x v="0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x v="2384"/>
    <x v="3"/>
    <x v="0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x v="2384"/>
    <x v="2"/>
    <x v="11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x v="2384"/>
    <x v="2"/>
    <x v="1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x v="2385"/>
    <x v="2"/>
    <x v="0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x v="238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x v="2385"/>
    <x v="2"/>
    <x v="0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x v="2386"/>
    <x v="2"/>
    <x v="0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x v="2387"/>
    <x v="2"/>
    <x v="0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x v="2387"/>
    <x v="1"/>
    <x v="0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x v="2387"/>
    <x v="2"/>
    <x v="1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x v="2388"/>
    <x v="2"/>
    <x v="0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x v="2388"/>
    <x v="2"/>
    <x v="0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x v="2389"/>
    <x v="2"/>
    <x v="0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x v="2389"/>
    <x v="1"/>
    <x v="0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x v="2390"/>
    <x v="2"/>
    <x v="0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x v="2390"/>
    <x v="2"/>
    <x v="0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2390"/>
    <x v="1"/>
    <x v="0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x v="2390"/>
    <x v="2"/>
    <x v="0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x v="2390"/>
    <x v="2"/>
    <x v="0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x v="2390"/>
    <x v="0"/>
    <x v="1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x v="2391"/>
    <x v="2"/>
    <x v="0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x v="2392"/>
    <x v="2"/>
    <x v="0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x v="2393"/>
    <x v="2"/>
    <x v="0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393"/>
    <x v="2"/>
    <x v="1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2394"/>
    <x v="2"/>
    <x v="0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x v="2394"/>
    <x v="2"/>
    <x v="0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x v="2394"/>
    <x v="0"/>
    <x v="1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2395"/>
    <x v="2"/>
    <x v="10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x v="2395"/>
    <x v="2"/>
    <x v="0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x v="2395"/>
    <x v="2"/>
    <x v="0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2395"/>
    <x v="2"/>
    <x v="15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x v="2395"/>
    <x v="2"/>
    <x v="0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x v="2395"/>
    <x v="2"/>
    <x v="0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395"/>
    <x v="0"/>
    <x v="0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x v="2395"/>
    <x v="0"/>
    <x v="0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x v="2396"/>
    <x v="2"/>
    <x v="6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x v="2397"/>
    <x v="2"/>
    <x v="0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397"/>
    <x v="2"/>
    <x v="1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398"/>
    <x v="2"/>
    <x v="0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x v="2398"/>
    <x v="2"/>
    <x v="0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398"/>
    <x v="0"/>
    <x v="1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399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x v="240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x v="2400"/>
    <x v="1"/>
    <x v="0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x v="2401"/>
    <x v="2"/>
    <x v="0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x v="2402"/>
    <x v="2"/>
    <x v="0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x v="2403"/>
    <x v="2"/>
    <x v="0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x v="2404"/>
    <x v="2"/>
    <x v="0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x v="2405"/>
    <x v="2"/>
    <x v="0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x v="2405"/>
    <x v="2"/>
    <x v="0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x v="2406"/>
    <x v="1"/>
    <x v="8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x v="2406"/>
    <x v="2"/>
    <x v="11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x v="2406"/>
    <x v="2"/>
    <x v="0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x v="2406"/>
    <x v="0"/>
    <x v="0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x v="2406"/>
    <x v="0"/>
    <x v="1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x v="2407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x v="2408"/>
    <x v="1"/>
    <x v="0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409"/>
    <x v="2"/>
    <x v="0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x v="2409"/>
    <x v="2"/>
    <x v="0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410"/>
    <x v="2"/>
    <x v="0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x v="2410"/>
    <x v="2"/>
    <x v="0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x v="2411"/>
    <x v="2"/>
    <x v="1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x v="2412"/>
    <x v="2"/>
    <x v="1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x v="2412"/>
    <x v="2"/>
    <x v="0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x v="2412"/>
    <x v="2"/>
    <x v="0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2412"/>
    <x v="2"/>
    <x v="1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x v="2412"/>
    <x v="2"/>
    <x v="0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x v="2413"/>
    <x v="2"/>
    <x v="0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x v="2413"/>
    <x v="2"/>
    <x v="0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x v="2414"/>
    <x v="3"/>
    <x v="0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x v="2415"/>
    <x v="2"/>
    <x v="0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x v="2415"/>
    <x v="2"/>
    <x v="0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x v="2416"/>
    <x v="2"/>
    <x v="0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x v="2417"/>
    <x v="0"/>
    <x v="1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x v="2418"/>
    <x v="2"/>
    <x v="0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x v="2418"/>
    <x v="2"/>
    <x v="0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x v="2418"/>
    <x v="0"/>
    <x v="0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x v="2419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x v="2419"/>
    <x v="2"/>
    <x v="0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x v="2419"/>
    <x v="2"/>
    <x v="0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x v="2419"/>
    <x v="2"/>
    <x v="0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x v="2419"/>
    <x v="2"/>
    <x v="0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x v="2419"/>
    <x v="2"/>
    <x v="1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x v="2420"/>
    <x v="2"/>
    <x v="0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x v="2420"/>
    <x v="2"/>
    <x v="0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x v="2420"/>
    <x v="2"/>
    <x v="0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420"/>
    <x v="2"/>
    <x v="0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x v="2420"/>
    <x v="2"/>
    <x v="0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x v="2421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x v="2422"/>
    <x v="2"/>
    <x v="0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x v="2423"/>
    <x v="1"/>
    <x v="0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x v="2423"/>
    <x v="1"/>
    <x v="6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x v="2423"/>
    <x v="2"/>
    <x v="1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x v="2424"/>
    <x v="2"/>
    <x v="0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425"/>
    <x v="2"/>
    <x v="0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425"/>
    <x v="2"/>
    <x v="0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2426"/>
    <x v="1"/>
    <x v="8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x v="2426"/>
    <x v="1"/>
    <x v="11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x v="2426"/>
    <x v="2"/>
    <x v="0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x v="2426"/>
    <x v="2"/>
    <x v="0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x v="2427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x v="2428"/>
    <x v="2"/>
    <x v="0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x v="2429"/>
    <x v="2"/>
    <x v="0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x v="2430"/>
    <x v="2"/>
    <x v="0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x v="2430"/>
    <x v="2"/>
    <x v="1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x v="2430"/>
    <x v="2"/>
    <x v="0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x v="2430"/>
    <x v="2"/>
    <x v="1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x v="2431"/>
    <x v="2"/>
    <x v="0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x v="2432"/>
    <x v="2"/>
    <x v="0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x v="2432"/>
    <x v="1"/>
    <x v="0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x v="2433"/>
    <x v="1"/>
    <x v="0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x v="2433"/>
    <x v="2"/>
    <x v="1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x v="2433"/>
    <x v="2"/>
    <x v="13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x v="2434"/>
    <x v="2"/>
    <x v="1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x v="2434"/>
    <x v="2"/>
    <x v="0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x v="2434"/>
    <x v="2"/>
    <x v="0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x v="2434"/>
    <x v="2"/>
    <x v="0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x v="2434"/>
    <x v="2"/>
    <x v="1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x v="2435"/>
    <x v="0"/>
    <x v="0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x v="2436"/>
    <x v="2"/>
    <x v="13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x v="2436"/>
    <x v="2"/>
    <x v="1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x v="2437"/>
    <x v="2"/>
    <x v="0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2437"/>
    <x v="2"/>
    <x v="0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x v="2437"/>
    <x v="2"/>
    <x v="0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x v="2438"/>
    <x v="2"/>
    <x v="0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x v="2438"/>
    <x v="2"/>
    <x v="0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2438"/>
    <x v="2"/>
    <x v="0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x v="2438"/>
    <x v="2"/>
    <x v="0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x v="2438"/>
    <x v="2"/>
    <x v="0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2438"/>
    <x v="2"/>
    <x v="0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x v="2438"/>
    <x v="2"/>
    <x v="0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2438"/>
    <x v="1"/>
    <x v="1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x v="2439"/>
    <x v="1"/>
    <x v="0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439"/>
    <x v="0"/>
    <x v="1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x v="2440"/>
    <x v="2"/>
    <x v="0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x v="2440"/>
    <x v="2"/>
    <x v="1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x v="2441"/>
    <x v="2"/>
    <x v="1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x v="2441"/>
    <x v="1"/>
    <x v="0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2441"/>
    <x v="2"/>
    <x v="0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x v="2441"/>
    <x v="1"/>
    <x v="0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x v="2441"/>
    <x v="3"/>
    <x v="0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x v="2441"/>
    <x v="0"/>
    <x v="1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x v="2442"/>
    <x v="2"/>
    <x v="0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x v="2442"/>
    <x v="2"/>
    <x v="0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x v="2443"/>
    <x v="2"/>
    <x v="1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443"/>
    <x v="1"/>
    <x v="0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x v="2443"/>
    <x v="1"/>
    <x v="0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x v="2444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x v="2444"/>
    <x v="2"/>
    <x v="1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x v="2444"/>
    <x v="2"/>
    <x v="0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444"/>
    <x v="2"/>
    <x v="1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x v="2445"/>
    <x v="2"/>
    <x v="1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x v="2446"/>
    <x v="2"/>
    <x v="0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x v="2447"/>
    <x v="2"/>
    <x v="9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x v="2447"/>
    <x v="2"/>
    <x v="0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x v="2447"/>
    <x v="2"/>
    <x v="1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x v="2447"/>
    <x v="2"/>
    <x v="0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x v="2447"/>
    <x v="2"/>
    <x v="1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x v="2447"/>
    <x v="2"/>
    <x v="0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x v="2447"/>
    <x v="2"/>
    <x v="1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x v="2448"/>
    <x v="2"/>
    <x v="8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x v="2449"/>
    <x v="1"/>
    <x v="15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x v="2449"/>
    <x v="3"/>
    <x v="0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x v="2450"/>
    <x v="2"/>
    <x v="1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2451"/>
    <x v="1"/>
    <x v="1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x v="2451"/>
    <x v="2"/>
    <x v="0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x v="2451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2451"/>
    <x v="2"/>
    <x v="0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x v="2451"/>
    <x v="2"/>
    <x v="0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x v="2451"/>
    <x v="0"/>
    <x v="0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452"/>
    <x v="2"/>
    <x v="0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x v="2452"/>
    <x v="2"/>
    <x v="0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452"/>
    <x v="2"/>
    <x v="11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x v="2452"/>
    <x v="2"/>
    <x v="0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x v="2452"/>
    <x v="2"/>
    <x v="11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x v="2452"/>
    <x v="2"/>
    <x v="8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x v="2453"/>
    <x v="2"/>
    <x v="0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x v="2454"/>
    <x v="2"/>
    <x v="0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x v="2454"/>
    <x v="2"/>
    <x v="1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2455"/>
    <x v="2"/>
    <x v="0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x v="2455"/>
    <x v="2"/>
    <x v="0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x v="2455"/>
    <x v="2"/>
    <x v="1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455"/>
    <x v="0"/>
    <x v="16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x v="2456"/>
    <x v="2"/>
    <x v="0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2456"/>
    <x v="1"/>
    <x v="0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x v="2456"/>
    <x v="1"/>
    <x v="0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x v="2456"/>
    <x v="2"/>
    <x v="8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x v="2456"/>
    <x v="2"/>
    <x v="1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x v="2456"/>
    <x v="2"/>
    <x v="0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x v="2456"/>
    <x v="1"/>
    <x v="0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x v="2456"/>
    <x v="2"/>
    <x v="0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x v="2456"/>
    <x v="2"/>
    <x v="0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x v="2456"/>
    <x v="1"/>
    <x v="0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x v="2456"/>
    <x v="2"/>
    <x v="0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x v="2456"/>
    <x v="2"/>
    <x v="0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x v="2456"/>
    <x v="2"/>
    <x v="4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x v="2456"/>
    <x v="1"/>
    <x v="0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x v="2456"/>
    <x v="2"/>
    <x v="0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x v="2456"/>
    <x v="2"/>
    <x v="0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x v="2456"/>
    <x v="2"/>
    <x v="6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x v="2456"/>
    <x v="2"/>
    <x v="0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x v="2456"/>
    <x v="2"/>
    <x v="0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x v="2456"/>
    <x v="2"/>
    <x v="0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x v="2456"/>
    <x v="2"/>
    <x v="0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x v="2456"/>
    <x v="2"/>
    <x v="0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x v="2456"/>
    <x v="2"/>
    <x v="1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x v="2456"/>
    <x v="2"/>
    <x v="0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x v="2456"/>
    <x v="0"/>
    <x v="0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457"/>
    <x v="3"/>
    <x v="16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x v="2458"/>
    <x v="2"/>
    <x v="0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x v="2458"/>
    <x v="2"/>
    <x v="0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x v="2458"/>
    <x v="2"/>
    <x v="0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x v="2458"/>
    <x v="2"/>
    <x v="1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x v="2459"/>
    <x v="2"/>
    <x v="0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x v="2459"/>
    <x v="2"/>
    <x v="0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x v="2460"/>
    <x v="2"/>
    <x v="0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x v="2461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x v="2462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x v="2463"/>
    <x v="1"/>
    <x v="10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x v="2463"/>
    <x v="2"/>
    <x v="0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x v="2463"/>
    <x v="2"/>
    <x v="0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x v="2463"/>
    <x v="2"/>
    <x v="0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x v="2463"/>
    <x v="2"/>
    <x v="0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x v="2463"/>
    <x v="2"/>
    <x v="1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x v="2463"/>
    <x v="2"/>
    <x v="0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x v="2464"/>
    <x v="2"/>
    <x v="0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x v="2464"/>
    <x v="2"/>
    <x v="1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x v="2465"/>
    <x v="2"/>
    <x v="0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x v="2465"/>
    <x v="2"/>
    <x v="0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x v="2465"/>
    <x v="2"/>
    <x v="0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x v="2465"/>
    <x v="1"/>
    <x v="1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x v="2465"/>
    <x v="3"/>
    <x v="0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x v="2465"/>
    <x v="2"/>
    <x v="0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x v="2465"/>
    <x v="2"/>
    <x v="1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x v="2466"/>
    <x v="2"/>
    <x v="4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x v="2467"/>
    <x v="2"/>
    <x v="0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2468"/>
    <x v="1"/>
    <x v="0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x v="2468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x v="2469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2469"/>
    <x v="2"/>
    <x v="8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2470"/>
    <x v="1"/>
    <x v="1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x v="2470"/>
    <x v="2"/>
    <x v="1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x v="2470"/>
    <x v="3"/>
    <x v="0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x v="2470"/>
    <x v="2"/>
    <x v="0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x v="2470"/>
    <x v="2"/>
    <x v="8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x v="2471"/>
    <x v="2"/>
    <x v="11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472"/>
    <x v="2"/>
    <x v="4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x v="2473"/>
    <x v="2"/>
    <x v="0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x v="2473"/>
    <x v="2"/>
    <x v="1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x v="2474"/>
    <x v="2"/>
    <x v="0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x v="2474"/>
    <x v="2"/>
    <x v="0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x v="2474"/>
    <x v="2"/>
    <x v="0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x v="2474"/>
    <x v="2"/>
    <x v="0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x v="2474"/>
    <x v="2"/>
    <x v="0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x v="2474"/>
    <x v="1"/>
    <x v="0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x v="2474"/>
    <x v="1"/>
    <x v="4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x v="2474"/>
    <x v="2"/>
    <x v="1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x v="2474"/>
    <x v="1"/>
    <x v="0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474"/>
    <x v="2"/>
    <x v="1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x v="2474"/>
    <x v="2"/>
    <x v="1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474"/>
    <x v="0"/>
    <x v="1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x v="2475"/>
    <x v="2"/>
    <x v="0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x v="2476"/>
    <x v="2"/>
    <x v="0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x v="2477"/>
    <x v="2"/>
    <x v="0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477"/>
    <x v="2"/>
    <x v="1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478"/>
    <x v="2"/>
    <x v="0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x v="2478"/>
    <x v="2"/>
    <x v="0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479"/>
    <x v="2"/>
    <x v="0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x v="2479"/>
    <x v="2"/>
    <x v="8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x v="2479"/>
    <x v="2"/>
    <x v="0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x v="2479"/>
    <x v="2"/>
    <x v="0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x v="2479"/>
    <x v="2"/>
    <x v="0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x v="2479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x v="2479"/>
    <x v="2"/>
    <x v="1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x v="2479"/>
    <x v="2"/>
    <x v="1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x v="2479"/>
    <x v="0"/>
    <x v="1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x v="2480"/>
    <x v="2"/>
    <x v="1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481"/>
    <x v="2"/>
    <x v="1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x v="2482"/>
    <x v="2"/>
    <x v="8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x v="2482"/>
    <x v="2"/>
    <x v="1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483"/>
    <x v="1"/>
    <x v="0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x v="2484"/>
    <x v="2"/>
    <x v="0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x v="2484"/>
    <x v="2"/>
    <x v="0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x v="2484"/>
    <x v="2"/>
    <x v="0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x v="2484"/>
    <x v="2"/>
    <x v="0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x v="2484"/>
    <x v="2"/>
    <x v="0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x v="2484"/>
    <x v="2"/>
    <x v="0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x v="2484"/>
    <x v="0"/>
    <x v="1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x v="2485"/>
    <x v="0"/>
    <x v="1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86"/>
    <x v="2"/>
    <x v="1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487"/>
    <x v="2"/>
    <x v="1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488"/>
    <x v="2"/>
    <x v="0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x v="2488"/>
    <x v="2"/>
    <x v="0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488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x v="2488"/>
    <x v="2"/>
    <x v="0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x v="2489"/>
    <x v="2"/>
    <x v="0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x v="2489"/>
    <x v="2"/>
    <x v="0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x v="2489"/>
    <x v="2"/>
    <x v="1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x v="2489"/>
    <x v="1"/>
    <x v="1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x v="2489"/>
    <x v="2"/>
    <x v="1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x v="2489"/>
    <x v="2"/>
    <x v="0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489"/>
    <x v="2"/>
    <x v="0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x v="2490"/>
    <x v="1"/>
    <x v="0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x v="2490"/>
    <x v="2"/>
    <x v="0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91"/>
    <x v="2"/>
    <x v="0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x v="2492"/>
    <x v="2"/>
    <x v="0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x v="2492"/>
    <x v="2"/>
    <x v="0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x v="2492"/>
    <x v="2"/>
    <x v="0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x v="2493"/>
    <x v="2"/>
    <x v="0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x v="2493"/>
    <x v="1"/>
    <x v="0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x v="2493"/>
    <x v="2"/>
    <x v="0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x v="2493"/>
    <x v="1"/>
    <x v="0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x v="2493"/>
    <x v="1"/>
    <x v="8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x v="2493"/>
    <x v="2"/>
    <x v="0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x v="2493"/>
    <x v="2"/>
    <x v="0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493"/>
    <x v="2"/>
    <x v="0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x v="2494"/>
    <x v="2"/>
    <x v="0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x v="2494"/>
    <x v="2"/>
    <x v="0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x v="2494"/>
    <x v="2"/>
    <x v="0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x v="2494"/>
    <x v="2"/>
    <x v="0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x v="2495"/>
    <x v="2"/>
    <x v="0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x v="2495"/>
    <x v="2"/>
    <x v="0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x v="2495"/>
    <x v="2"/>
    <x v="0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x v="2496"/>
    <x v="1"/>
    <x v="0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x v="2496"/>
    <x v="2"/>
    <x v="0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x v="2496"/>
    <x v="2"/>
    <x v="0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x v="2496"/>
    <x v="1"/>
    <x v="0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496"/>
    <x v="2"/>
    <x v="0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x v="2496"/>
    <x v="2"/>
    <x v="0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x v="2496"/>
    <x v="2"/>
    <x v="1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x v="2496"/>
    <x v="2"/>
    <x v="11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x v="2496"/>
    <x v="2"/>
    <x v="0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x v="2497"/>
    <x v="1"/>
    <x v="10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2497"/>
    <x v="2"/>
    <x v="8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2497"/>
    <x v="2"/>
    <x v="0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x v="2497"/>
    <x v="1"/>
    <x v="0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x v="2497"/>
    <x v="2"/>
    <x v="0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2497"/>
    <x v="2"/>
    <x v="0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x v="2497"/>
    <x v="2"/>
    <x v="0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x v="2497"/>
    <x v="2"/>
    <x v="0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x v="2497"/>
    <x v="2"/>
    <x v="0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2497"/>
    <x v="2"/>
    <x v="6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x v="2497"/>
    <x v="2"/>
    <x v="0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x v="2497"/>
    <x v="2"/>
    <x v="0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x v="2497"/>
    <x v="2"/>
    <x v="0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x v="2497"/>
    <x v="2"/>
    <x v="0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x v="2497"/>
    <x v="2"/>
    <x v="0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x v="2497"/>
    <x v="1"/>
    <x v="1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x v="2497"/>
    <x v="2"/>
    <x v="0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x v="2497"/>
    <x v="2"/>
    <x v="0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x v="2497"/>
    <x v="2"/>
    <x v="0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x v="2497"/>
    <x v="1"/>
    <x v="0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x v="2497"/>
    <x v="2"/>
    <x v="0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2497"/>
    <x v="2"/>
    <x v="1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2497"/>
    <x v="2"/>
    <x v="0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x v="2497"/>
    <x v="2"/>
    <x v="0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x v="2497"/>
    <x v="2"/>
    <x v="0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x v="2497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2497"/>
    <x v="2"/>
    <x v="0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x v="2497"/>
    <x v="3"/>
    <x v="0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x v="2497"/>
    <x v="2"/>
    <x v="0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x v="2497"/>
    <x v="2"/>
    <x v="4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x v="2497"/>
    <x v="2"/>
    <x v="0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497"/>
    <x v="2"/>
    <x v="0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x v="2498"/>
    <x v="2"/>
    <x v="0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x v="2499"/>
    <x v="2"/>
    <x v="0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x v="2500"/>
    <x v="2"/>
    <x v="0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x v="2500"/>
    <x v="2"/>
    <x v="0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501"/>
    <x v="2"/>
    <x v="11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x v="2501"/>
    <x v="2"/>
    <x v="0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x v="2501"/>
    <x v="2"/>
    <x v="0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501"/>
    <x v="2"/>
    <x v="0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x v="2501"/>
    <x v="2"/>
    <x v="0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x v="2501"/>
    <x v="2"/>
    <x v="0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x v="2501"/>
    <x v="2"/>
    <x v="0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x v="2501"/>
    <x v="2"/>
    <x v="0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x v="2501"/>
    <x v="2"/>
    <x v="0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x v="2501"/>
    <x v="3"/>
    <x v="1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501"/>
    <x v="2"/>
    <x v="0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x v="2501"/>
    <x v="2"/>
    <x v="1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501"/>
    <x v="2"/>
    <x v="1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x v="2501"/>
    <x v="2"/>
    <x v="0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501"/>
    <x v="2"/>
    <x v="5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x v="2501"/>
    <x v="2"/>
    <x v="0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x v="2502"/>
    <x v="2"/>
    <x v="11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503"/>
    <x v="2"/>
    <x v="0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x v="2503"/>
    <x v="2"/>
    <x v="0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x v="2504"/>
    <x v="2"/>
    <x v="0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x v="2504"/>
    <x v="2"/>
    <x v="0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x v="2504"/>
    <x v="2"/>
    <x v="1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x v="2505"/>
    <x v="2"/>
    <x v="0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x v="2505"/>
    <x v="1"/>
    <x v="0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x v="2505"/>
    <x v="2"/>
    <x v="0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x v="2505"/>
    <x v="2"/>
    <x v="0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505"/>
    <x v="1"/>
    <x v="0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x v="2505"/>
    <x v="2"/>
    <x v="0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505"/>
    <x v="2"/>
    <x v="0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x v="2505"/>
    <x v="2"/>
    <x v="8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x v="2505"/>
    <x v="2"/>
    <x v="0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505"/>
    <x v="2"/>
    <x v="0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x v="2505"/>
    <x v="2"/>
    <x v="1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x v="2505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x v="2505"/>
    <x v="1"/>
    <x v="0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x v="2506"/>
    <x v="1"/>
    <x v="0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6"/>
    <x v="2"/>
    <x v="0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x v="2507"/>
    <x v="2"/>
    <x v="0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x v="2508"/>
    <x v="2"/>
    <x v="0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x v="2509"/>
    <x v="2"/>
    <x v="0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x v="2509"/>
    <x v="2"/>
    <x v="11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x v="2509"/>
    <x v="2"/>
    <x v="0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509"/>
    <x v="1"/>
    <x v="11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x v="2510"/>
    <x v="2"/>
    <x v="11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x v="2510"/>
    <x v="2"/>
    <x v="0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x v="2510"/>
    <x v="2"/>
    <x v="0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x v="2510"/>
    <x v="2"/>
    <x v="0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x v="2510"/>
    <x v="2"/>
    <x v="0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x v="2510"/>
    <x v="2"/>
    <x v="0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x v="2510"/>
    <x v="2"/>
    <x v="11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x v="2510"/>
    <x v="2"/>
    <x v="0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x v="2510"/>
    <x v="2"/>
    <x v="8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510"/>
    <x v="1"/>
    <x v="0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x v="2510"/>
    <x v="2"/>
    <x v="1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x v="2511"/>
    <x v="2"/>
    <x v="0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x v="2512"/>
    <x v="2"/>
    <x v="0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x v="2512"/>
    <x v="2"/>
    <x v="4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x v="2512"/>
    <x v="2"/>
    <x v="11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x v="2513"/>
    <x v="2"/>
    <x v="1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x v="2513"/>
    <x v="2"/>
    <x v="0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x v="2513"/>
    <x v="2"/>
    <x v="0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x v="2514"/>
    <x v="2"/>
    <x v="0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x v="2514"/>
    <x v="2"/>
    <x v="0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x v="2515"/>
    <x v="1"/>
    <x v="0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2515"/>
    <x v="2"/>
    <x v="0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2515"/>
    <x v="1"/>
    <x v="16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x v="2515"/>
    <x v="2"/>
    <x v="0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2515"/>
    <x v="2"/>
    <x v="0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x v="2515"/>
    <x v="2"/>
    <x v="1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x v="2515"/>
    <x v="2"/>
    <x v="0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x v="2515"/>
    <x v="2"/>
    <x v="0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x v="2515"/>
    <x v="2"/>
    <x v="0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x v="2515"/>
    <x v="2"/>
    <x v="0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x v="2515"/>
    <x v="2"/>
    <x v="3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x v="2515"/>
    <x v="2"/>
    <x v="1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x v="2515"/>
    <x v="0"/>
    <x v="0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x v="2516"/>
    <x v="2"/>
    <x v="0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x v="2516"/>
    <x v="2"/>
    <x v="0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x v="2516"/>
    <x v="2"/>
    <x v="0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x v="2516"/>
    <x v="0"/>
    <x v="0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x v="2517"/>
    <x v="1"/>
    <x v="0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x v="2517"/>
    <x v="1"/>
    <x v="0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x v="2518"/>
    <x v="2"/>
    <x v="0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x v="2519"/>
    <x v="2"/>
    <x v="0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x v="2520"/>
    <x v="1"/>
    <x v="0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x v="2520"/>
    <x v="2"/>
    <x v="0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x v="2520"/>
    <x v="2"/>
    <x v="0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x v="2520"/>
    <x v="2"/>
    <x v="0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x v="2520"/>
    <x v="2"/>
    <x v="0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x v="2520"/>
    <x v="2"/>
    <x v="0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520"/>
    <x v="2"/>
    <x v="0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520"/>
    <x v="2"/>
    <x v="15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x v="2520"/>
    <x v="2"/>
    <x v="0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x v="2520"/>
    <x v="2"/>
    <x v="0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x v="2520"/>
    <x v="2"/>
    <x v="0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x v="2520"/>
    <x v="2"/>
    <x v="0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x v="2521"/>
    <x v="2"/>
    <x v="0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x v="2521"/>
    <x v="2"/>
    <x v="0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521"/>
    <x v="2"/>
    <x v="0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x v="2521"/>
    <x v="1"/>
    <x v="0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521"/>
    <x v="2"/>
    <x v="0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x v="2521"/>
    <x v="2"/>
    <x v="0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x v="2521"/>
    <x v="1"/>
    <x v="0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x v="2521"/>
    <x v="2"/>
    <x v="11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x v="2521"/>
    <x v="2"/>
    <x v="0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x v="2521"/>
    <x v="2"/>
    <x v="0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x v="2521"/>
    <x v="2"/>
    <x v="0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x v="2521"/>
    <x v="2"/>
    <x v="0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x v="2521"/>
    <x v="2"/>
    <x v="1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x v="2521"/>
    <x v="2"/>
    <x v="0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x v="2521"/>
    <x v="2"/>
    <x v="0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x v="2521"/>
    <x v="2"/>
    <x v="0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x v="2521"/>
    <x v="2"/>
    <x v="0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x v="2521"/>
    <x v="2"/>
    <x v="0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x v="2521"/>
    <x v="2"/>
    <x v="0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x v="2521"/>
    <x v="2"/>
    <x v="0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521"/>
    <x v="1"/>
    <x v="0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x v="2521"/>
    <x v="2"/>
    <x v="1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x v="2521"/>
    <x v="2"/>
    <x v="1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x v="2521"/>
    <x v="2"/>
    <x v="1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x v="2521"/>
    <x v="2"/>
    <x v="0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521"/>
    <x v="2"/>
    <x v="0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x v="2521"/>
    <x v="2"/>
    <x v="0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x v="2521"/>
    <x v="2"/>
    <x v="0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x v="2521"/>
    <x v="1"/>
    <x v="0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x v="2521"/>
    <x v="2"/>
    <x v="1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x v="2522"/>
    <x v="2"/>
    <x v="0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x v="2522"/>
    <x v="2"/>
    <x v="0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x v="2523"/>
    <x v="2"/>
    <x v="0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523"/>
    <x v="2"/>
    <x v="0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524"/>
    <x v="2"/>
    <x v="16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x v="2524"/>
    <x v="2"/>
    <x v="0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x v="2525"/>
    <x v="2"/>
    <x v="0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x v="2525"/>
    <x v="2"/>
    <x v="0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x v="2525"/>
    <x v="2"/>
    <x v="0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x v="2525"/>
    <x v="2"/>
    <x v="1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x v="2525"/>
    <x v="2"/>
    <x v="1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x v="2525"/>
    <x v="2"/>
    <x v="0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x v="2525"/>
    <x v="2"/>
    <x v="0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x v="2525"/>
    <x v="2"/>
    <x v="0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x v="2525"/>
    <x v="2"/>
    <x v="0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x v="2526"/>
    <x v="2"/>
    <x v="0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x v="2526"/>
    <x v="2"/>
    <x v="0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x v="2526"/>
    <x v="2"/>
    <x v="0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x v="2526"/>
    <x v="2"/>
    <x v="0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x v="2526"/>
    <x v="2"/>
    <x v="0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x v="2526"/>
    <x v="2"/>
    <x v="0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x v="2526"/>
    <x v="2"/>
    <x v="0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x v="2526"/>
    <x v="2"/>
    <x v="1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x v="2526"/>
    <x v="2"/>
    <x v="11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x v="2526"/>
    <x v="2"/>
    <x v="0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x v="2526"/>
    <x v="2"/>
    <x v="11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x v="2526"/>
    <x v="2"/>
    <x v="1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x v="2527"/>
    <x v="1"/>
    <x v="0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x v="2527"/>
    <x v="2"/>
    <x v="1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x v="2528"/>
    <x v="1"/>
    <x v="4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528"/>
    <x v="3"/>
    <x v="11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29"/>
    <x v="2"/>
    <x v="0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x v="2529"/>
    <x v="2"/>
    <x v="0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x v="2530"/>
    <x v="2"/>
    <x v="0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x v="2530"/>
    <x v="2"/>
    <x v="0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x v="2531"/>
    <x v="2"/>
    <x v="0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x v="2531"/>
    <x v="2"/>
    <x v="1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x v="2531"/>
    <x v="2"/>
    <x v="0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x v="2531"/>
    <x v="2"/>
    <x v="6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x v="2531"/>
    <x v="2"/>
    <x v="6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x v="2531"/>
    <x v="2"/>
    <x v="8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x v="2531"/>
    <x v="2"/>
    <x v="0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531"/>
    <x v="1"/>
    <x v="5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x v="2531"/>
    <x v="1"/>
    <x v="0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x v="2531"/>
    <x v="2"/>
    <x v="0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x v="2531"/>
    <x v="1"/>
    <x v="0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x v="2531"/>
    <x v="2"/>
    <x v="4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x v="2531"/>
    <x v="2"/>
    <x v="0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x v="2531"/>
    <x v="2"/>
    <x v="0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32"/>
    <x v="2"/>
    <x v="0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x v="2533"/>
    <x v="2"/>
    <x v="1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x v="2534"/>
    <x v="0"/>
    <x v="0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x v="2534"/>
    <x v="0"/>
    <x v="0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x v="2535"/>
    <x v="2"/>
    <x v="11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x v="2535"/>
    <x v="2"/>
    <x v="0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x v="2535"/>
    <x v="2"/>
    <x v="13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x v="2536"/>
    <x v="2"/>
    <x v="0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36"/>
    <x v="2"/>
    <x v="0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36"/>
    <x v="2"/>
    <x v="0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x v="2536"/>
    <x v="2"/>
    <x v="0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x v="2536"/>
    <x v="2"/>
    <x v="0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x v="2536"/>
    <x v="2"/>
    <x v="0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x v="2536"/>
    <x v="2"/>
    <x v="0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x v="2536"/>
    <x v="2"/>
    <x v="0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x v="2536"/>
    <x v="2"/>
    <x v="0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x v="2536"/>
    <x v="2"/>
    <x v="0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37"/>
    <x v="1"/>
    <x v="0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x v="2537"/>
    <x v="2"/>
    <x v="8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x v="2537"/>
    <x v="1"/>
    <x v="7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x v="2537"/>
    <x v="2"/>
    <x v="0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x v="2537"/>
    <x v="2"/>
    <x v="15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x v="2537"/>
    <x v="2"/>
    <x v="0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x v="2537"/>
    <x v="3"/>
    <x v="0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x v="2537"/>
    <x v="2"/>
    <x v="0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x v="2537"/>
    <x v="2"/>
    <x v="0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x v="2537"/>
    <x v="1"/>
    <x v="0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x v="2537"/>
    <x v="2"/>
    <x v="0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x v="2537"/>
    <x v="2"/>
    <x v="0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x v="2537"/>
    <x v="1"/>
    <x v="0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x v="2537"/>
    <x v="1"/>
    <x v="0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x v="2537"/>
    <x v="2"/>
    <x v="11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x v="2537"/>
    <x v="2"/>
    <x v="0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x v="2537"/>
    <x v="1"/>
    <x v="0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x v="2537"/>
    <x v="2"/>
    <x v="0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x v="2537"/>
    <x v="2"/>
    <x v="1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37"/>
    <x v="2"/>
    <x v="0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x v="2537"/>
    <x v="2"/>
    <x v="1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x v="2537"/>
    <x v="2"/>
    <x v="0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37"/>
    <x v="1"/>
    <x v="13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x v="2537"/>
    <x v="1"/>
    <x v="19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x v="2537"/>
    <x v="2"/>
    <x v="20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x v="2537"/>
    <x v="1"/>
    <x v="1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x v="2537"/>
    <x v="2"/>
    <x v="1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x v="2537"/>
    <x v="2"/>
    <x v="1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x v="2537"/>
    <x v="2"/>
    <x v="0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x v="2537"/>
    <x v="1"/>
    <x v="0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37"/>
    <x v="2"/>
    <x v="0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x v="2537"/>
    <x v="2"/>
    <x v="6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x v="2537"/>
    <x v="2"/>
    <x v="0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x v="2537"/>
    <x v="2"/>
    <x v="0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x v="2537"/>
    <x v="2"/>
    <x v="0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x v="2537"/>
    <x v="2"/>
    <x v="0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x v="2537"/>
    <x v="1"/>
    <x v="11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x v="2537"/>
    <x v="2"/>
    <x v="1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37"/>
    <x v="3"/>
    <x v="0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x v="2537"/>
    <x v="2"/>
    <x v="0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x v="2537"/>
    <x v="2"/>
    <x v="1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x v="2537"/>
    <x v="2"/>
    <x v="0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x v="2537"/>
    <x v="2"/>
    <x v="0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x v="2537"/>
    <x v="1"/>
    <x v="0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x v="2537"/>
    <x v="2"/>
    <x v="1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x v="2537"/>
    <x v="2"/>
    <x v="1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x v="2537"/>
    <x v="2"/>
    <x v="0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x v="2537"/>
    <x v="2"/>
    <x v="0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x v="2537"/>
    <x v="0"/>
    <x v="0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2537"/>
    <x v="0"/>
    <x v="0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x v="2538"/>
    <x v="2"/>
    <x v="1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x v="2539"/>
    <x v="2"/>
    <x v="0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x v="2539"/>
    <x v="2"/>
    <x v="0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x v="2539"/>
    <x v="1"/>
    <x v="0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539"/>
    <x v="1"/>
    <x v="0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x v="2539"/>
    <x v="2"/>
    <x v="0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x v="2540"/>
    <x v="2"/>
    <x v="0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x v="2540"/>
    <x v="2"/>
    <x v="0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x v="2540"/>
    <x v="2"/>
    <x v="1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x v="2541"/>
    <x v="2"/>
    <x v="0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x v="2541"/>
    <x v="2"/>
    <x v="0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x v="2541"/>
    <x v="2"/>
    <x v="0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x v="2541"/>
    <x v="1"/>
    <x v="0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x v="2541"/>
    <x v="2"/>
    <x v="5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x v="2541"/>
    <x v="2"/>
    <x v="5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x v="2541"/>
    <x v="2"/>
    <x v="0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x v="2541"/>
    <x v="2"/>
    <x v="0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x v="2542"/>
    <x v="2"/>
    <x v="0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x v="2542"/>
    <x v="2"/>
    <x v="0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x v="2542"/>
    <x v="2"/>
    <x v="9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x v="2542"/>
    <x v="2"/>
    <x v="1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x v="2542"/>
    <x v="2"/>
    <x v="0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x v="2542"/>
    <x v="2"/>
    <x v="0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x v="2542"/>
    <x v="2"/>
    <x v="8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x v="2542"/>
    <x v="3"/>
    <x v="0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542"/>
    <x v="2"/>
    <x v="0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x v="2542"/>
    <x v="2"/>
    <x v="0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x v="2542"/>
    <x v="2"/>
    <x v="8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x v="2542"/>
    <x v="2"/>
    <x v="0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x v="2542"/>
    <x v="2"/>
    <x v="0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x v="2542"/>
    <x v="2"/>
    <x v="8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x v="2542"/>
    <x v="2"/>
    <x v="1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x v="2542"/>
    <x v="2"/>
    <x v="1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542"/>
    <x v="2"/>
    <x v="0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2542"/>
    <x v="2"/>
    <x v="0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542"/>
    <x v="2"/>
    <x v="0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x v="2542"/>
    <x v="2"/>
    <x v="0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x v="2542"/>
    <x v="2"/>
    <x v="0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x v="2542"/>
    <x v="2"/>
    <x v="0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x v="2542"/>
    <x v="2"/>
    <x v="0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x v="2542"/>
    <x v="2"/>
    <x v="1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x v="2542"/>
    <x v="2"/>
    <x v="1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x v="2542"/>
    <x v="2"/>
    <x v="1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x v="2542"/>
    <x v="2"/>
    <x v="0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x v="2542"/>
    <x v="1"/>
    <x v="0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x v="2542"/>
    <x v="1"/>
    <x v="1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x v="2542"/>
    <x v="2"/>
    <x v="1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x v="2543"/>
    <x v="2"/>
    <x v="1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x v="2543"/>
    <x v="2"/>
    <x v="0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x v="2543"/>
    <x v="1"/>
    <x v="1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x v="2543"/>
    <x v="2"/>
    <x v="1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x v="2544"/>
    <x v="2"/>
    <x v="0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x v="2544"/>
    <x v="2"/>
    <x v="0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x v="2544"/>
    <x v="2"/>
    <x v="0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x v="2544"/>
    <x v="2"/>
    <x v="0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x v="2544"/>
    <x v="2"/>
    <x v="6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x v="2544"/>
    <x v="2"/>
    <x v="0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x v="2544"/>
    <x v="2"/>
    <x v="0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x v="2544"/>
    <x v="1"/>
    <x v="12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x v="2544"/>
    <x v="2"/>
    <x v="1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x v="2544"/>
    <x v="2"/>
    <x v="0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x v="2544"/>
    <x v="2"/>
    <x v="0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x v="2544"/>
    <x v="2"/>
    <x v="0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545"/>
    <x v="2"/>
    <x v="0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x v="2545"/>
    <x v="2"/>
    <x v="0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x v="2545"/>
    <x v="2"/>
    <x v="0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x v="2545"/>
    <x v="2"/>
    <x v="0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x v="2545"/>
    <x v="1"/>
    <x v="0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x v="2545"/>
    <x v="1"/>
    <x v="0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x v="2545"/>
    <x v="2"/>
    <x v="0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x v="2545"/>
    <x v="2"/>
    <x v="0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x v="2545"/>
    <x v="2"/>
    <x v="0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x v="2545"/>
    <x v="1"/>
    <x v="11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x v="2545"/>
    <x v="2"/>
    <x v="0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x v="2545"/>
    <x v="2"/>
    <x v="1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x v="2545"/>
    <x v="2"/>
    <x v="0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x v="2545"/>
    <x v="2"/>
    <x v="1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x v="2545"/>
    <x v="2"/>
    <x v="0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x v="2545"/>
    <x v="2"/>
    <x v="0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x v="2545"/>
    <x v="2"/>
    <x v="1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x v="2546"/>
    <x v="1"/>
    <x v="0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x v="2546"/>
    <x v="1"/>
    <x v="0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x v="2546"/>
    <x v="2"/>
    <x v="0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46"/>
    <x v="2"/>
    <x v="12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x v="2546"/>
    <x v="2"/>
    <x v="13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x v="2546"/>
    <x v="2"/>
    <x v="0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x v="2546"/>
    <x v="2"/>
    <x v="0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x v="2546"/>
    <x v="2"/>
    <x v="0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x v="2546"/>
    <x v="2"/>
    <x v="0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x v="2546"/>
    <x v="1"/>
    <x v="0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x v="2546"/>
    <x v="2"/>
    <x v="0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x v="2546"/>
    <x v="2"/>
    <x v="0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x v="2546"/>
    <x v="2"/>
    <x v="0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x v="2546"/>
    <x v="2"/>
    <x v="0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x v="2546"/>
    <x v="2"/>
    <x v="0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x v="2546"/>
    <x v="2"/>
    <x v="0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46"/>
    <x v="2"/>
    <x v="0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x v="2546"/>
    <x v="2"/>
    <x v="1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x v="2546"/>
    <x v="2"/>
    <x v="8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x v="2546"/>
    <x v="2"/>
    <x v="1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x v="2546"/>
    <x v="2"/>
    <x v="0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x v="2546"/>
    <x v="2"/>
    <x v="0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x v="2546"/>
    <x v="2"/>
    <x v="0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x v="2546"/>
    <x v="2"/>
    <x v="0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x v="2546"/>
    <x v="2"/>
    <x v="16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x v="2546"/>
    <x v="2"/>
    <x v="0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x v="2546"/>
    <x v="2"/>
    <x v="0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x v="2546"/>
    <x v="2"/>
    <x v="0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x v="2546"/>
    <x v="2"/>
    <x v="0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46"/>
    <x v="2"/>
    <x v="6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x v="2546"/>
    <x v="2"/>
    <x v="0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46"/>
    <x v="2"/>
    <x v="0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x v="2546"/>
    <x v="2"/>
    <x v="0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x v="2546"/>
    <x v="2"/>
    <x v="0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46"/>
    <x v="2"/>
    <x v="0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x v="2546"/>
    <x v="2"/>
    <x v="0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x v="2546"/>
    <x v="2"/>
    <x v="0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x v="2546"/>
    <x v="2"/>
    <x v="0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x v="2546"/>
    <x v="2"/>
    <x v="6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x v="2546"/>
    <x v="2"/>
    <x v="0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x v="2546"/>
    <x v="2"/>
    <x v="0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x v="2546"/>
    <x v="1"/>
    <x v="0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x v="2546"/>
    <x v="2"/>
    <x v="0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x v="2546"/>
    <x v="2"/>
    <x v="0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x v="2546"/>
    <x v="2"/>
    <x v="8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x v="2546"/>
    <x v="2"/>
    <x v="0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x v="2546"/>
    <x v="2"/>
    <x v="0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x v="2546"/>
    <x v="2"/>
    <x v="0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x v="2546"/>
    <x v="1"/>
    <x v="0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x v="2546"/>
    <x v="2"/>
    <x v="0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x v="2546"/>
    <x v="2"/>
    <x v="0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x v="2546"/>
    <x v="2"/>
    <x v="1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x v="2546"/>
    <x v="2"/>
    <x v="1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x v="2546"/>
    <x v="2"/>
    <x v="0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x v="2546"/>
    <x v="2"/>
    <x v="0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x v="2546"/>
    <x v="2"/>
    <x v="0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x v="2546"/>
    <x v="2"/>
    <x v="0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46"/>
    <x v="2"/>
    <x v="12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x v="2546"/>
    <x v="1"/>
    <x v="0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2546"/>
    <x v="2"/>
    <x v="1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x v="2546"/>
    <x v="2"/>
    <x v="0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x v="2546"/>
    <x v="2"/>
    <x v="4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x v="2546"/>
    <x v="2"/>
    <x v="1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x v="2546"/>
    <x v="2"/>
    <x v="0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46"/>
    <x v="1"/>
    <x v="11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x v="2546"/>
    <x v="2"/>
    <x v="1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x v="2546"/>
    <x v="2"/>
    <x v="11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x v="2546"/>
    <x v="2"/>
    <x v="0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x v="2546"/>
    <x v="2"/>
    <x v="11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x v="2546"/>
    <x v="2"/>
    <x v="0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x v="2546"/>
    <x v="2"/>
    <x v="0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x v="2546"/>
    <x v="2"/>
    <x v="0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x v="2547"/>
    <x v="1"/>
    <x v="0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x v="2547"/>
    <x v="1"/>
    <x v="0"/>
    <s v="USD"/>
    <n v="1410459023"/>
    <n v="1407867023"/>
    <b v="0"/>
    <n v="0"/>
    <b v="0"/>
    <s v="theater/spaces"/>
    <n v="0"/>
    <e v="#DIV/0!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x v="2547"/>
    <x v="1"/>
    <x v="0"/>
    <s v="USD"/>
    <n v="1417391100"/>
    <n v="1412371898"/>
    <b v="0"/>
    <n v="0"/>
    <b v="0"/>
    <s v="publishing/translations"/>
    <n v="0"/>
    <e v="#DIV/0!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x v="2547"/>
    <x v="2"/>
    <x v="10"/>
    <s v="SEK"/>
    <n v="1476319830"/>
    <n v="1471135830"/>
    <b v="0"/>
    <n v="0"/>
    <b v="0"/>
    <s v="film &amp; video/animation"/>
    <n v="0"/>
    <e v="#DIV/0!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47"/>
    <x v="2"/>
    <x v="8"/>
    <s v="AUD"/>
    <n v="1436506726"/>
    <n v="1431322726"/>
    <b v="0"/>
    <n v="0"/>
    <b v="0"/>
    <s v="film &amp; video/drama"/>
    <n v="0"/>
    <e v="#DIV/0!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x v="2547"/>
    <x v="2"/>
    <x v="0"/>
    <s v="USD"/>
    <n v="1453538752"/>
    <n v="1450946752"/>
    <b v="0"/>
    <n v="0"/>
    <b v="0"/>
    <s v="theater/spaces"/>
    <n v="0"/>
    <e v="#DIV/0!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x v="2547"/>
    <x v="2"/>
    <x v="0"/>
    <s v="USD"/>
    <n v="1443657600"/>
    <n v="1440716654"/>
    <b v="0"/>
    <n v="0"/>
    <b v="0"/>
    <s v="film &amp; video/drama"/>
    <n v="0"/>
    <e v="#DIV/0!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x v="2547"/>
    <x v="2"/>
    <x v="0"/>
    <s v="USD"/>
    <n v="1436544332"/>
    <n v="1431360332"/>
    <b v="0"/>
    <n v="0"/>
    <b v="0"/>
    <s v="film &amp; video/drama"/>
    <n v="0"/>
    <e v="#DIV/0!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x v="2547"/>
    <x v="2"/>
    <x v="0"/>
    <s v="USD"/>
    <n v="1463879100"/>
    <n v="1461287350"/>
    <b v="0"/>
    <n v="0"/>
    <b v="0"/>
    <s v="film &amp; video/drama"/>
    <n v="0"/>
    <e v="#DIV/0!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x v="2547"/>
    <x v="2"/>
    <x v="0"/>
    <s v="USD"/>
    <n v="1451775651"/>
    <n v="1449183651"/>
    <b v="0"/>
    <n v="0"/>
    <b v="0"/>
    <s v="film &amp; video/drama"/>
    <n v="0"/>
    <e v="#DIV/0!"/>
    <x v="5"/>
    <s v="drama"/>
    <x v="3713"/>
    <d v="2016-01-02T23:00:51"/>
    <x v="4"/>
  </r>
  <r>
    <n v="3125"/>
    <s v="N/A (Canceled)"/>
    <s v="N/A"/>
    <n v="1500000"/>
    <x v="2547"/>
    <x v="1"/>
    <x v="0"/>
    <s v="USD"/>
    <n v="1452142672"/>
    <n v="1449550672"/>
    <b v="0"/>
    <n v="0"/>
    <b v="0"/>
    <s v="theater/spaces"/>
    <n v="0"/>
    <e v="#DIV/0!"/>
    <x v="6"/>
    <s v="spaces"/>
    <x v="3714"/>
    <d v="2016-01-07T04:57:52"/>
    <x v="4"/>
  </r>
  <r>
    <n v="3061"/>
    <s v="Help Save Parkway Cinemas!"/>
    <s v="Save a historic Local theater."/>
    <n v="1000000"/>
    <x v="2547"/>
    <x v="2"/>
    <x v="0"/>
    <s v="USD"/>
    <n v="1407955748"/>
    <n v="1405363748"/>
    <b v="0"/>
    <n v="0"/>
    <b v="0"/>
    <s v="theater/spaces"/>
    <n v="0"/>
    <e v="#DIV/0!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47"/>
    <x v="1"/>
    <x v="8"/>
    <s v="AUD"/>
    <n v="1420352264"/>
    <n v="1416896264"/>
    <b v="0"/>
    <n v="0"/>
    <b v="0"/>
    <s v="technology/web"/>
    <n v="0"/>
    <e v="#DIV/0!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x v="2547"/>
    <x v="2"/>
    <x v="5"/>
    <s v="EUR"/>
    <n v="1448582145"/>
    <n v="1445986545"/>
    <b v="0"/>
    <n v="0"/>
    <b v="0"/>
    <s v="film &amp; video/drama"/>
    <n v="0"/>
    <e v="#DIV/0!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x v="2547"/>
    <x v="2"/>
    <x v="6"/>
    <s v="EUR"/>
    <n v="1438618170"/>
    <n v="1436026170"/>
    <b v="0"/>
    <n v="0"/>
    <b v="0"/>
    <s v="technology/wearables"/>
    <n v="0"/>
    <e v="#DIV/0!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47"/>
    <x v="1"/>
    <x v="0"/>
    <s v="USD"/>
    <n v="1298589630"/>
    <n v="1295997630"/>
    <b v="0"/>
    <n v="0"/>
    <b v="0"/>
    <s v="music/world music"/>
    <n v="0"/>
    <e v="#DIV/0!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x v="2547"/>
    <x v="2"/>
    <x v="4"/>
    <s v="EUR"/>
    <n v="1468565820"/>
    <n v="1465970108"/>
    <b v="0"/>
    <n v="0"/>
    <b v="0"/>
    <s v="technology/space exploration"/>
    <n v="0"/>
    <e v="#DIV/0!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47"/>
    <x v="1"/>
    <x v="10"/>
    <s v="SEK"/>
    <n v="1439318228"/>
    <n v="1436812628"/>
    <b v="0"/>
    <n v="0"/>
    <b v="0"/>
    <s v="technology/web"/>
    <n v="0"/>
    <e v="#DIV/0!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x v="2547"/>
    <x v="1"/>
    <x v="0"/>
    <s v="USD"/>
    <n v="1462834191"/>
    <n v="1460242191"/>
    <b v="0"/>
    <n v="0"/>
    <b v="0"/>
    <s v="theater/musical"/>
    <n v="0"/>
    <e v="#DIV/0!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x v="2547"/>
    <x v="2"/>
    <x v="0"/>
    <s v="USD"/>
    <n v="1475185972"/>
    <n v="1472593972"/>
    <b v="0"/>
    <n v="0"/>
    <b v="0"/>
    <s v="film &amp; video/drama"/>
    <n v="0"/>
    <e v="#DIV/0!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2547"/>
    <x v="3"/>
    <x v="0"/>
    <s v="USD"/>
    <n v="1491007211"/>
    <n v="1488418811"/>
    <b v="0"/>
    <n v="0"/>
    <b v="0"/>
    <s v="music/faith"/>
    <n v="0"/>
    <e v="#DIV/0!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x v="2547"/>
    <x v="2"/>
    <x v="1"/>
    <s v="GBP"/>
    <n v="1422256341"/>
    <n v="1419664341"/>
    <b v="0"/>
    <n v="0"/>
    <b v="0"/>
    <s v="games/mobile games"/>
    <n v="0"/>
    <e v="#DIV/0!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x v="2547"/>
    <x v="1"/>
    <x v="0"/>
    <s v="USD"/>
    <n v="1426823132"/>
    <n v="1424234732"/>
    <b v="0"/>
    <n v="0"/>
    <b v="0"/>
    <s v="film &amp; video/science fiction"/>
    <n v="0"/>
    <e v="#DIV/0!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x v="2547"/>
    <x v="2"/>
    <x v="8"/>
    <s v="AUD"/>
    <n v="1432272300"/>
    <n v="1429655318"/>
    <b v="0"/>
    <n v="0"/>
    <b v="0"/>
    <s v="publishing/translations"/>
    <n v="0"/>
    <e v="#DIV/0!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x v="2547"/>
    <x v="2"/>
    <x v="7"/>
    <s v="HKD"/>
    <n v="1480863887"/>
    <n v="1478268287"/>
    <b v="0"/>
    <n v="0"/>
    <b v="0"/>
    <s v="photography/people"/>
    <n v="0"/>
    <e v="#DIV/0!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x v="2547"/>
    <x v="2"/>
    <x v="4"/>
    <s v="EUR"/>
    <n v="1488067789"/>
    <n v="1482883789"/>
    <b v="0"/>
    <n v="0"/>
    <b v="0"/>
    <s v="food/restaurants"/>
    <n v="0"/>
    <e v="#DIV/0!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47"/>
    <x v="1"/>
    <x v="0"/>
    <s v="USD"/>
    <n v="1451348200"/>
    <n v="1447460200"/>
    <b v="0"/>
    <n v="0"/>
    <b v="0"/>
    <s v="technology/web"/>
    <n v="0"/>
    <e v="#DIV/0!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x v="2547"/>
    <x v="2"/>
    <x v="0"/>
    <s v="USD"/>
    <n v="1451952000"/>
    <n v="1447380099"/>
    <b v="0"/>
    <n v="0"/>
    <b v="0"/>
    <s v="film &amp; video/drama"/>
    <n v="0"/>
    <e v="#DIV/0!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x v="2547"/>
    <x v="2"/>
    <x v="0"/>
    <s v="USD"/>
    <n v="1437069079"/>
    <n v="1434477079"/>
    <b v="0"/>
    <n v="0"/>
    <b v="0"/>
    <s v="theater/plays"/>
    <n v="0"/>
    <e v="#DIV/0!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x v="2547"/>
    <x v="2"/>
    <x v="0"/>
    <s v="USD"/>
    <n v="1442248829"/>
    <n v="1439224829"/>
    <b v="0"/>
    <n v="0"/>
    <b v="0"/>
    <s v="theater/musical"/>
    <n v="0"/>
    <e v="#DIV/0!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x v="2547"/>
    <x v="2"/>
    <x v="0"/>
    <s v="USD"/>
    <n v="1405021211"/>
    <n v="1402429211"/>
    <b v="0"/>
    <n v="0"/>
    <b v="0"/>
    <s v="photography/people"/>
    <n v="0"/>
    <e v="#DIV/0!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47"/>
    <x v="2"/>
    <x v="4"/>
    <s v="EUR"/>
    <n v="1434286855"/>
    <n v="1431694855"/>
    <b v="0"/>
    <n v="0"/>
    <b v="0"/>
    <s v="publishing/translations"/>
    <n v="0"/>
    <e v="#DIV/0!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47"/>
    <x v="3"/>
    <x v="0"/>
    <s v="USD"/>
    <n v="1490499180"/>
    <n v="1488430760"/>
    <b v="0"/>
    <n v="0"/>
    <b v="0"/>
    <s v="music/faith"/>
    <n v="0"/>
    <e v="#DIV/0!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x v="2547"/>
    <x v="1"/>
    <x v="0"/>
    <s v="USD"/>
    <n v="1420233256"/>
    <n v="1417641256"/>
    <b v="0"/>
    <n v="0"/>
    <b v="0"/>
    <s v="technology/web"/>
    <n v="0"/>
    <e v="#DIV/0!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x v="2547"/>
    <x v="1"/>
    <x v="0"/>
    <s v="USD"/>
    <n v="1440548330"/>
    <n v="1438042730"/>
    <b v="0"/>
    <n v="0"/>
    <b v="0"/>
    <s v="technology/web"/>
    <n v="0"/>
    <e v="#DIV/0!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x v="2547"/>
    <x v="2"/>
    <x v="0"/>
    <s v="USD"/>
    <n v="1312945341"/>
    <n v="1307761341"/>
    <b v="0"/>
    <n v="0"/>
    <b v="0"/>
    <s v="film &amp; video/animation"/>
    <n v="0"/>
    <e v="#DIV/0!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x v="2547"/>
    <x v="2"/>
    <x v="0"/>
    <s v="USD"/>
    <n v="1426442400"/>
    <n v="1424454319"/>
    <b v="0"/>
    <n v="0"/>
    <b v="0"/>
    <s v="technology/web"/>
    <n v="0"/>
    <e v="#DIV/0!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47"/>
    <x v="1"/>
    <x v="1"/>
    <s v="GBP"/>
    <n v="1488063840"/>
    <n v="1485558318"/>
    <b v="0"/>
    <n v="0"/>
    <b v="0"/>
    <s v="technology/web"/>
    <n v="0"/>
    <e v="#DIV/0!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x v="2547"/>
    <x v="2"/>
    <x v="5"/>
    <s v="EUR"/>
    <n v="1481740740"/>
    <n v="1478130783"/>
    <b v="0"/>
    <n v="0"/>
    <b v="0"/>
    <s v="technology/wearables"/>
    <n v="0"/>
    <e v="#DIV/0!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2547"/>
    <x v="2"/>
    <x v="0"/>
    <s v="USD"/>
    <n v="1390522045"/>
    <n v="1388707645"/>
    <b v="0"/>
    <n v="0"/>
    <b v="0"/>
    <s v="music/jazz"/>
    <n v="0"/>
    <e v="#DIV/0!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x v="2547"/>
    <x v="2"/>
    <x v="1"/>
    <s v="GBP"/>
    <n v="1454323413"/>
    <n v="1451731413"/>
    <b v="0"/>
    <n v="0"/>
    <b v="0"/>
    <s v="food/restaurants"/>
    <n v="0"/>
    <e v="#DIV/0!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x v="2547"/>
    <x v="2"/>
    <x v="0"/>
    <s v="USD"/>
    <n v="1476559260"/>
    <n v="1472567085"/>
    <b v="0"/>
    <n v="0"/>
    <b v="0"/>
    <s v="food/restaurants"/>
    <n v="0"/>
    <e v="#DIV/0!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x v="2547"/>
    <x v="1"/>
    <x v="11"/>
    <s v="CAD"/>
    <n v="1444740089"/>
    <n v="1442148089"/>
    <b v="0"/>
    <n v="0"/>
    <b v="0"/>
    <s v="food/food trucks"/>
    <n v="0"/>
    <e v="#DIV/0!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x v="2547"/>
    <x v="2"/>
    <x v="6"/>
    <s v="EUR"/>
    <n v="1489142688"/>
    <n v="1486550688"/>
    <b v="0"/>
    <n v="0"/>
    <b v="0"/>
    <s v="publishing/children's books"/>
    <n v="0"/>
    <e v="#DIV/0!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x v="2547"/>
    <x v="1"/>
    <x v="0"/>
    <s v="USD"/>
    <n v="1425242029"/>
    <n v="1422650029"/>
    <b v="0"/>
    <n v="0"/>
    <b v="0"/>
    <s v="theater/spaces"/>
    <n v="0"/>
    <e v="#DIV/0!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x v="2547"/>
    <x v="2"/>
    <x v="0"/>
    <s v="USD"/>
    <n v="1450040396"/>
    <n v="1444852796"/>
    <b v="0"/>
    <n v="0"/>
    <b v="0"/>
    <s v="theater/musical"/>
    <n v="0"/>
    <e v="#DIV/0!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x v="2547"/>
    <x v="2"/>
    <x v="0"/>
    <s v="USD"/>
    <n v="1426753723"/>
    <n v="1423733323"/>
    <b v="0"/>
    <n v="0"/>
    <b v="0"/>
    <s v="film &amp; video/drama"/>
    <n v="0"/>
    <e v="#DIV/0!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x v="2547"/>
    <x v="1"/>
    <x v="0"/>
    <s v="USD"/>
    <n v="1421030194"/>
    <n v="1418438194"/>
    <b v="0"/>
    <n v="0"/>
    <b v="0"/>
    <s v="food/food trucks"/>
    <n v="0"/>
    <e v="#DIV/0!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x v="2547"/>
    <x v="1"/>
    <x v="16"/>
    <s v="EUR"/>
    <n v="1453210037"/>
    <n v="1448026037"/>
    <b v="0"/>
    <n v="0"/>
    <b v="0"/>
    <s v="technology/web"/>
    <n v="0"/>
    <e v="#DIV/0!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x v="2547"/>
    <x v="1"/>
    <x v="0"/>
    <s v="USD"/>
    <n v="1462729317"/>
    <n v="1457548917"/>
    <b v="0"/>
    <n v="0"/>
    <b v="0"/>
    <s v="theater/spaces"/>
    <n v="0"/>
    <e v="#DIV/0!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47"/>
    <x v="1"/>
    <x v="8"/>
    <s v="AUD"/>
    <n v="1432771997"/>
    <n v="1430179997"/>
    <b v="0"/>
    <n v="0"/>
    <b v="0"/>
    <s v="technology/web"/>
    <n v="0"/>
    <e v="#DIV/0!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47"/>
    <x v="2"/>
    <x v="0"/>
    <s v="USD"/>
    <n v="1411312250"/>
    <n v="1406128250"/>
    <b v="0"/>
    <n v="0"/>
    <b v="0"/>
    <s v="theater/spaces"/>
    <n v="0"/>
    <e v="#DIV/0!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x v="2547"/>
    <x v="2"/>
    <x v="0"/>
    <s v="USD"/>
    <n v="1465060797"/>
    <n v="1462468797"/>
    <b v="0"/>
    <n v="0"/>
    <b v="0"/>
    <s v="theater/plays"/>
    <n v="0"/>
    <e v="#DIV/0!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x v="2547"/>
    <x v="1"/>
    <x v="0"/>
    <s v="USD"/>
    <n v="1464715860"/>
    <n v="1462130584"/>
    <b v="0"/>
    <n v="0"/>
    <b v="0"/>
    <s v="film &amp; video/science fiction"/>
    <n v="0"/>
    <e v="#DIV/0!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47"/>
    <x v="1"/>
    <x v="0"/>
    <s v="USD"/>
    <n v="1434654215"/>
    <n v="1432062215"/>
    <b v="0"/>
    <n v="0"/>
    <b v="0"/>
    <s v="technology/web"/>
    <n v="0"/>
    <e v="#DIV/0!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x v="2547"/>
    <x v="1"/>
    <x v="9"/>
    <s v="DKK"/>
    <n v="1444657593"/>
    <n v="1440337593"/>
    <b v="0"/>
    <n v="0"/>
    <b v="0"/>
    <s v="film &amp; video/science fiction"/>
    <n v="0"/>
    <e v="#DIV/0!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x v="2547"/>
    <x v="2"/>
    <x v="8"/>
    <s v="AUD"/>
    <n v="1418719967"/>
    <n v="1416127967"/>
    <b v="0"/>
    <n v="0"/>
    <b v="0"/>
    <s v="film &amp; video/drama"/>
    <n v="0"/>
    <e v="#DIV/0!"/>
    <x v="5"/>
    <s v="drama"/>
    <x v="3760"/>
    <d v="2014-12-16T08:52:47"/>
    <x v="2"/>
  </r>
  <r>
    <n v="221"/>
    <s v="Archetypes"/>
    <s v="Film about Schizophrenia with Surreal Twists!"/>
    <n v="50000"/>
    <x v="2547"/>
    <x v="2"/>
    <x v="0"/>
    <s v="USD"/>
    <n v="1427569564"/>
    <n v="1422389164"/>
    <b v="0"/>
    <n v="0"/>
    <b v="0"/>
    <s v="film &amp; video/drama"/>
    <n v="0"/>
    <e v="#DIV/0!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x v="2547"/>
    <x v="2"/>
    <x v="11"/>
    <s v="CAD"/>
    <n v="1482678994"/>
    <n v="1477491394"/>
    <b v="0"/>
    <n v="0"/>
    <b v="0"/>
    <s v="film &amp; video/animation"/>
    <n v="0"/>
    <e v="#DIV/0!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x v="2547"/>
    <x v="2"/>
    <x v="13"/>
    <s v="EUR"/>
    <n v="1482052815"/>
    <n v="1479460815"/>
    <b v="0"/>
    <n v="0"/>
    <b v="0"/>
    <s v="technology/web"/>
    <n v="0"/>
    <e v="#DIV/0!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x v="2547"/>
    <x v="1"/>
    <x v="1"/>
    <s v="GBP"/>
    <n v="1422903342"/>
    <n v="1420311342"/>
    <b v="0"/>
    <n v="0"/>
    <b v="0"/>
    <s v="music/world music"/>
    <n v="0"/>
    <e v="#DIV/0!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x v="2547"/>
    <x v="2"/>
    <x v="0"/>
    <s v="USD"/>
    <n v="1448147619"/>
    <n v="1445552019"/>
    <b v="0"/>
    <n v="0"/>
    <b v="0"/>
    <s v="publishing/translations"/>
    <n v="0"/>
    <e v="#DIV/0!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x v="2547"/>
    <x v="1"/>
    <x v="12"/>
    <s v="EUR"/>
    <n v="1483474370"/>
    <n v="1480882370"/>
    <b v="0"/>
    <n v="0"/>
    <b v="0"/>
    <s v="technology/web"/>
    <n v="0"/>
    <e v="#DIV/0!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x v="2547"/>
    <x v="1"/>
    <x v="8"/>
    <s v="AUD"/>
    <n v="1460615164"/>
    <n v="1458023164"/>
    <b v="0"/>
    <n v="0"/>
    <b v="0"/>
    <s v="technology/web"/>
    <n v="0"/>
    <e v="#DIV/0!"/>
    <x v="0"/>
    <s v="web"/>
    <x v="3767"/>
    <d v="2016-04-14T06:26:04"/>
    <x v="1"/>
  </r>
  <r>
    <n v="2894"/>
    <s v="How Could You Do This To Me (The Stage Play)"/>
    <s v="This Is A Story About A Woman A Man And A Woman"/>
    <n v="50000"/>
    <x v="2547"/>
    <x v="2"/>
    <x v="0"/>
    <s v="USD"/>
    <n v="1428100815"/>
    <n v="1422920415"/>
    <b v="0"/>
    <n v="0"/>
    <b v="0"/>
    <s v="theater/plays"/>
    <n v="0"/>
    <e v="#DIV/0!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x v="2547"/>
    <x v="2"/>
    <x v="0"/>
    <s v="USD"/>
    <n v="1432437660"/>
    <n v="1429845660"/>
    <b v="0"/>
    <n v="0"/>
    <b v="0"/>
    <s v="theater/spaces"/>
    <n v="0"/>
    <e v="#DIV/0!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x v="2547"/>
    <x v="2"/>
    <x v="1"/>
    <s v="GBP"/>
    <n v="1459694211"/>
    <n v="1457105811"/>
    <b v="0"/>
    <n v="0"/>
    <b v="0"/>
    <s v="theater/spaces"/>
    <n v="0"/>
    <e v="#DIV/0!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x v="2547"/>
    <x v="2"/>
    <x v="11"/>
    <s v="CAD"/>
    <n v="1452350896"/>
    <n v="1447166896"/>
    <b v="0"/>
    <n v="0"/>
    <b v="0"/>
    <s v="technology/web"/>
    <n v="0"/>
    <e v="#DIV/0!"/>
    <x v="0"/>
    <s v="web"/>
    <x v="3771"/>
    <d v="2016-01-09T14:48:16"/>
    <x v="4"/>
  </r>
  <r>
    <n v="2507"/>
    <s v="Help Cafe Talavera get a New Kitchen!"/>
    <s v="Unique dishes for a unique city!."/>
    <n v="42850"/>
    <x v="2547"/>
    <x v="2"/>
    <x v="0"/>
    <s v="USD"/>
    <n v="1431308704"/>
    <n v="1428716704"/>
    <b v="0"/>
    <n v="0"/>
    <b v="0"/>
    <s v="food/restaurants"/>
    <n v="0"/>
    <e v="#DIV/0!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x v="2547"/>
    <x v="1"/>
    <x v="0"/>
    <s v="USD"/>
    <n v="1427328000"/>
    <n v="1423777043"/>
    <b v="0"/>
    <n v="0"/>
    <b v="0"/>
    <s v="journalism/audio"/>
    <n v="0"/>
    <e v="#DIV/0!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x v="2547"/>
    <x v="2"/>
    <x v="8"/>
    <s v="AUD"/>
    <n v="1450993668"/>
    <n v="1448401668"/>
    <b v="0"/>
    <n v="0"/>
    <b v="0"/>
    <s v="games/mobile games"/>
    <n v="0"/>
    <e v="#DIV/0!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x v="2547"/>
    <x v="2"/>
    <x v="0"/>
    <s v="USD"/>
    <n v="1437417828"/>
    <n v="1434825828"/>
    <b v="0"/>
    <n v="0"/>
    <b v="0"/>
    <s v="publishing/translations"/>
    <n v="0"/>
    <e v="#DIV/0!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x v="2547"/>
    <x v="1"/>
    <x v="11"/>
    <s v="CAD"/>
    <n v="1406854699"/>
    <n v="1404262699"/>
    <b v="0"/>
    <n v="0"/>
    <b v="0"/>
    <s v="food/food trucks"/>
    <n v="0"/>
    <e v="#DIV/0!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x v="2547"/>
    <x v="1"/>
    <x v="9"/>
    <s v="DKK"/>
    <n v="1449077100"/>
    <n v="1446612896"/>
    <b v="0"/>
    <n v="0"/>
    <b v="0"/>
    <s v="publishing/translations"/>
    <n v="0"/>
    <e v="#DIV/0!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x v="2547"/>
    <x v="2"/>
    <x v="0"/>
    <s v="USD"/>
    <n v="1416014534"/>
    <n v="1413418934"/>
    <b v="0"/>
    <n v="0"/>
    <b v="0"/>
    <s v="food/restaurants"/>
    <n v="0"/>
    <e v="#DIV/0!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x v="2547"/>
    <x v="1"/>
    <x v="0"/>
    <s v="USD"/>
    <n v="1408663948"/>
    <n v="1406071948"/>
    <b v="0"/>
    <n v="0"/>
    <b v="0"/>
    <s v="food/food trucks"/>
    <n v="0"/>
    <e v="#DIV/0!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x v="2547"/>
    <x v="1"/>
    <x v="0"/>
    <s v="USD"/>
    <n v="1484038620"/>
    <n v="1481597687"/>
    <b v="0"/>
    <n v="0"/>
    <b v="0"/>
    <s v="technology/web"/>
    <n v="0"/>
    <e v="#DIV/0!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x v="2547"/>
    <x v="2"/>
    <x v="1"/>
    <s v="GBP"/>
    <n v="1432142738"/>
    <n v="1429550738"/>
    <b v="0"/>
    <n v="0"/>
    <b v="0"/>
    <s v="film &amp; video/animation"/>
    <n v="0"/>
    <e v="#DIV/0!"/>
    <x v="5"/>
    <s v="animation"/>
    <x v="3781"/>
    <d v="2015-05-20T17:25:38"/>
    <x v="4"/>
  </r>
  <r>
    <n v="1569"/>
    <s v="to be removed (Canceled)"/>
    <s v="to be removed"/>
    <n v="30000"/>
    <x v="2547"/>
    <x v="1"/>
    <x v="0"/>
    <s v="USD"/>
    <n v="1369498714"/>
    <n v="1366906714"/>
    <b v="0"/>
    <n v="0"/>
    <b v="0"/>
    <s v="publishing/art books"/>
    <n v="0"/>
    <e v="#DIV/0!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x v="2547"/>
    <x v="1"/>
    <x v="0"/>
    <s v="USD"/>
    <n v="1444004616"/>
    <n v="1440116616"/>
    <b v="0"/>
    <n v="0"/>
    <b v="0"/>
    <s v="technology/web"/>
    <n v="0"/>
    <e v="#DIV/0!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x v="2547"/>
    <x v="1"/>
    <x v="11"/>
    <s v="CAD"/>
    <n v="1420920424"/>
    <n v="1415736424"/>
    <b v="0"/>
    <n v="0"/>
    <b v="0"/>
    <s v="technology/web"/>
    <n v="0"/>
    <e v="#DIV/0!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x v="2547"/>
    <x v="1"/>
    <x v="0"/>
    <s v="USD"/>
    <n v="1428893517"/>
    <n v="1426301517"/>
    <b v="0"/>
    <n v="0"/>
    <b v="0"/>
    <s v="food/food trucks"/>
    <n v="0"/>
    <e v="#DIV/0!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47"/>
    <x v="2"/>
    <x v="0"/>
    <s v="USD"/>
    <n v="1412119423"/>
    <n v="1410391423"/>
    <b v="0"/>
    <n v="0"/>
    <b v="0"/>
    <s v="food/food trucks"/>
    <n v="0"/>
    <e v="#DIV/0!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47"/>
    <x v="2"/>
    <x v="0"/>
    <s v="USD"/>
    <n v="1413608340"/>
    <n v="1412945440"/>
    <b v="0"/>
    <n v="0"/>
    <b v="0"/>
    <s v="theater/plays"/>
    <n v="0"/>
    <e v="#DIV/0!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47"/>
    <x v="1"/>
    <x v="9"/>
    <s v="DKK"/>
    <n v="1472896800"/>
    <n v="1472804365"/>
    <b v="0"/>
    <n v="0"/>
    <b v="0"/>
    <s v="theater/musical"/>
    <n v="0"/>
    <e v="#DIV/0!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2547"/>
    <x v="1"/>
    <x v="8"/>
    <s v="AUD"/>
    <n v="1454281380"/>
    <n v="1451950570"/>
    <b v="0"/>
    <n v="0"/>
    <b v="0"/>
    <s v="theater/musical"/>
    <n v="0"/>
    <e v="#DIV/0!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x v="2547"/>
    <x v="2"/>
    <x v="8"/>
    <s v="AUD"/>
    <n v="1410076123"/>
    <n v="1404892123"/>
    <b v="0"/>
    <n v="0"/>
    <b v="0"/>
    <s v="theater/plays"/>
    <n v="0"/>
    <e v="#DIV/0!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x v="2547"/>
    <x v="2"/>
    <x v="0"/>
    <s v="USD"/>
    <n v="1436477241"/>
    <n v="1433885241"/>
    <b v="0"/>
    <n v="0"/>
    <b v="0"/>
    <s v="film &amp; video/drama"/>
    <n v="0"/>
    <e v="#DIV/0!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x v="2547"/>
    <x v="1"/>
    <x v="1"/>
    <s v="GBP"/>
    <n v="1445093578"/>
    <n v="1442501578"/>
    <b v="0"/>
    <n v="0"/>
    <b v="0"/>
    <s v="technology/web"/>
    <n v="0"/>
    <e v="#DIV/0!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x v="2547"/>
    <x v="2"/>
    <x v="0"/>
    <s v="USD"/>
    <n v="1483088400"/>
    <n v="1481324760"/>
    <b v="0"/>
    <n v="0"/>
    <b v="0"/>
    <s v="film &amp; video/drama"/>
    <n v="0"/>
    <e v="#DIV/0!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x v="2547"/>
    <x v="2"/>
    <x v="0"/>
    <s v="USD"/>
    <n v="1436566135"/>
    <n v="1433974135"/>
    <b v="0"/>
    <n v="0"/>
    <b v="0"/>
    <s v="film &amp; video/drama"/>
    <n v="0"/>
    <e v="#DIV/0!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x v="2547"/>
    <x v="2"/>
    <x v="1"/>
    <s v="GBP"/>
    <n v="1436554249"/>
    <n v="1433962249"/>
    <b v="0"/>
    <n v="0"/>
    <b v="0"/>
    <s v="technology/web"/>
    <n v="0"/>
    <e v="#DIV/0!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x v="2547"/>
    <x v="1"/>
    <x v="11"/>
    <s v="CAD"/>
    <n v="1490560177"/>
    <n v="1487971777"/>
    <b v="0"/>
    <n v="0"/>
    <b v="0"/>
    <s v="technology/web"/>
    <n v="0"/>
    <e v="#DIV/0!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x v="2547"/>
    <x v="2"/>
    <x v="0"/>
    <s v="USD"/>
    <n v="1319835400"/>
    <n v="1315947400"/>
    <b v="0"/>
    <n v="0"/>
    <b v="0"/>
    <s v="games/video games"/>
    <n v="0"/>
    <e v="#DIV/0!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x v="2547"/>
    <x v="2"/>
    <x v="11"/>
    <s v="CAD"/>
    <n v="1413760783"/>
    <n v="1408576783"/>
    <b v="0"/>
    <n v="0"/>
    <b v="0"/>
    <s v="food/food trucks"/>
    <n v="0"/>
    <e v="#DIV/0!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x v="2547"/>
    <x v="2"/>
    <x v="0"/>
    <s v="USD"/>
    <n v="1441592863"/>
    <n v="1439000863"/>
    <b v="0"/>
    <n v="0"/>
    <b v="0"/>
    <s v="food/food trucks"/>
    <n v="0"/>
    <e v="#DIV/0!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x v="2547"/>
    <x v="1"/>
    <x v="0"/>
    <s v="USD"/>
    <n v="1345790865"/>
    <n v="1344062865"/>
    <b v="0"/>
    <n v="0"/>
    <b v="0"/>
    <s v="music/world music"/>
    <n v="0"/>
    <e v="#DIV/0!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47"/>
    <x v="1"/>
    <x v="16"/>
    <s v="EUR"/>
    <n v="1492270947"/>
    <n v="1488386547"/>
    <b v="0"/>
    <n v="0"/>
    <b v="0"/>
    <s v="publishing/translations"/>
    <n v="0"/>
    <e v="#DIV/0!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47"/>
    <x v="1"/>
    <x v="0"/>
    <s v="USD"/>
    <n v="1455132611"/>
    <n v="1452540611"/>
    <b v="0"/>
    <n v="0"/>
    <b v="0"/>
    <s v="technology/web"/>
    <n v="0"/>
    <e v="#DIV/0!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x v="2547"/>
    <x v="2"/>
    <x v="0"/>
    <s v="USD"/>
    <n v="1412003784"/>
    <n v="1406819784"/>
    <b v="0"/>
    <n v="0"/>
    <b v="0"/>
    <s v="theater/spaces"/>
    <n v="0"/>
    <e v="#DIV/0!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x v="2547"/>
    <x v="3"/>
    <x v="0"/>
    <s v="USD"/>
    <n v="1490659134"/>
    <n v="1485478734"/>
    <b v="0"/>
    <n v="0"/>
    <b v="0"/>
    <s v="theater/plays"/>
    <n v="0"/>
    <e v="#DIV/0!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x v="2547"/>
    <x v="2"/>
    <x v="0"/>
    <s v="USD"/>
    <n v="1447734439"/>
    <n v="1444274839"/>
    <b v="0"/>
    <n v="0"/>
    <b v="0"/>
    <s v="theater/musical"/>
    <n v="0"/>
    <e v="#DIV/0!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x v="2547"/>
    <x v="2"/>
    <x v="11"/>
    <s v="CAD"/>
    <n v="1405352264"/>
    <n v="1400168264"/>
    <b v="0"/>
    <n v="0"/>
    <b v="0"/>
    <s v="theater/plays"/>
    <n v="0"/>
    <e v="#DIV/0!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x v="2547"/>
    <x v="2"/>
    <x v="0"/>
    <s v="USD"/>
    <n v="1417279252"/>
    <n v="1414683652"/>
    <b v="0"/>
    <n v="0"/>
    <b v="0"/>
    <s v="food/restaurants"/>
    <n v="0"/>
    <e v="#DIV/0!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x v="2547"/>
    <x v="1"/>
    <x v="0"/>
    <s v="USD"/>
    <n v="1414708183"/>
    <n v="1409524183"/>
    <b v="0"/>
    <n v="0"/>
    <b v="0"/>
    <s v="film &amp; video/science fiction"/>
    <n v="0"/>
    <e v="#DIV/0!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x v="2547"/>
    <x v="2"/>
    <x v="0"/>
    <s v="USD"/>
    <n v="1390669791"/>
    <n v="1388077791"/>
    <b v="0"/>
    <n v="0"/>
    <b v="0"/>
    <s v="film &amp; video/animation"/>
    <n v="0"/>
    <e v="#DIV/0!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x v="2547"/>
    <x v="2"/>
    <x v="11"/>
    <s v="CAD"/>
    <n v="1408213512"/>
    <n v="1405621512"/>
    <b v="0"/>
    <n v="0"/>
    <b v="0"/>
    <s v="film &amp; video/animation"/>
    <n v="0"/>
    <e v="#DIV/0!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x v="2547"/>
    <x v="1"/>
    <x v="13"/>
    <s v="EUR"/>
    <n v="1448470165"/>
    <n v="1445874565"/>
    <b v="0"/>
    <n v="0"/>
    <b v="0"/>
    <s v="technology/web"/>
    <n v="0"/>
    <e v="#DIV/0!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x v="2547"/>
    <x v="2"/>
    <x v="0"/>
    <s v="USD"/>
    <n v="1337024695"/>
    <n v="1334432695"/>
    <b v="0"/>
    <n v="0"/>
    <b v="0"/>
    <s v="music/jazz"/>
    <n v="0"/>
    <e v="#DIV/0!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x v="2547"/>
    <x v="2"/>
    <x v="8"/>
    <s v="AUD"/>
    <n v="1438495390"/>
    <n v="1435903390"/>
    <b v="0"/>
    <n v="0"/>
    <b v="0"/>
    <s v="photography/nature"/>
    <n v="0"/>
    <e v="#DIV/0!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x v="2547"/>
    <x v="2"/>
    <x v="0"/>
    <s v="USD"/>
    <n v="1439006692"/>
    <n v="1433822692"/>
    <b v="0"/>
    <n v="0"/>
    <b v="0"/>
    <s v="food/food trucks"/>
    <n v="0"/>
    <e v="#DIV/0!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x v="2547"/>
    <x v="2"/>
    <x v="0"/>
    <s v="USD"/>
    <n v="1408056634"/>
    <n v="1405464634"/>
    <b v="0"/>
    <n v="0"/>
    <b v="0"/>
    <s v="food/restaurants"/>
    <n v="0"/>
    <e v="#DIV/0!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x v="2547"/>
    <x v="1"/>
    <x v="0"/>
    <s v="USD"/>
    <n v="1438226451"/>
    <n v="1433042451"/>
    <b v="0"/>
    <n v="0"/>
    <b v="0"/>
    <s v="food/food trucks"/>
    <n v="0"/>
    <e v="#DIV/0!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x v="2547"/>
    <x v="2"/>
    <x v="0"/>
    <s v="USD"/>
    <n v="1450389950"/>
    <n v="1447797950"/>
    <b v="0"/>
    <n v="0"/>
    <b v="0"/>
    <s v="theater/plays"/>
    <n v="0"/>
    <e v="#DIV/0!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x v="2547"/>
    <x v="2"/>
    <x v="0"/>
    <s v="USD"/>
    <n v="1480576720"/>
    <n v="1477981120"/>
    <b v="0"/>
    <n v="0"/>
    <b v="0"/>
    <s v="theater/plays"/>
    <n v="0"/>
    <e v="#DIV/0!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x v="2547"/>
    <x v="2"/>
    <x v="0"/>
    <s v="USD"/>
    <n v="1450053370"/>
    <n v="1447461370"/>
    <b v="0"/>
    <n v="0"/>
    <b v="0"/>
    <s v="theater/plays"/>
    <n v="0"/>
    <e v="#DIV/0!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x v="2547"/>
    <x v="2"/>
    <x v="14"/>
    <s v="MXN"/>
    <n v="1482779931"/>
    <n v="1480187931"/>
    <b v="0"/>
    <n v="0"/>
    <b v="0"/>
    <s v="theater/plays"/>
    <n v="0"/>
    <e v="#DIV/0!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x v="2547"/>
    <x v="2"/>
    <x v="0"/>
    <s v="USD"/>
    <n v="1359738000"/>
    <n v="1355489140"/>
    <b v="0"/>
    <n v="0"/>
    <b v="0"/>
    <s v="publishing/children's books"/>
    <n v="0"/>
    <e v="#DIV/0!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x v="2547"/>
    <x v="2"/>
    <x v="0"/>
    <s v="USD"/>
    <n v="1432047989"/>
    <n v="1430233589"/>
    <b v="0"/>
    <n v="0"/>
    <b v="0"/>
    <s v="food/food trucks"/>
    <n v="0"/>
    <e v="#DIV/0!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x v="2547"/>
    <x v="2"/>
    <x v="0"/>
    <s v="USD"/>
    <n v="1469834940"/>
    <n v="1467162586"/>
    <b v="0"/>
    <n v="0"/>
    <b v="0"/>
    <s v="theater/plays"/>
    <n v="0"/>
    <e v="#DIV/0!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x v="2547"/>
    <x v="2"/>
    <x v="0"/>
    <s v="USD"/>
    <n v="1361750369"/>
    <n v="1358294369"/>
    <b v="0"/>
    <n v="0"/>
    <b v="0"/>
    <s v="publishing/fiction"/>
    <n v="0"/>
    <e v="#DIV/0!"/>
    <x v="1"/>
    <s v="fiction"/>
    <x v="3824"/>
    <d v="2013-02-24T23:59:29"/>
    <x v="0"/>
  </r>
  <r>
    <n v="165"/>
    <s v="NET"/>
    <s v="A teacher. A boy. The beach and a heatwave that drove them all insane."/>
    <n v="17000"/>
    <x v="2547"/>
    <x v="2"/>
    <x v="1"/>
    <s v="GBP"/>
    <n v="1452613724"/>
    <n v="1450021724"/>
    <b v="0"/>
    <n v="0"/>
    <b v="0"/>
    <s v="film &amp; video/drama"/>
    <n v="0"/>
    <e v="#DIV/0!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x v="2547"/>
    <x v="2"/>
    <x v="0"/>
    <s v="USD"/>
    <n v="1394681590"/>
    <n v="1392093190"/>
    <b v="0"/>
    <n v="0"/>
    <b v="0"/>
    <s v="music/jazz"/>
    <n v="0"/>
    <e v="#DIV/0!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x v="2547"/>
    <x v="2"/>
    <x v="0"/>
    <s v="USD"/>
    <n v="1474360197"/>
    <n v="1471768197"/>
    <b v="0"/>
    <n v="0"/>
    <b v="0"/>
    <s v="photography/places"/>
    <n v="0"/>
    <e v="#DIV/0!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x v="2547"/>
    <x v="2"/>
    <x v="0"/>
    <s v="USD"/>
    <n v="1428035850"/>
    <n v="1425447450"/>
    <b v="0"/>
    <n v="0"/>
    <b v="0"/>
    <s v="photography/photobooks"/>
    <n v="0"/>
    <e v="#DIV/0!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x v="2547"/>
    <x v="2"/>
    <x v="0"/>
    <s v="USD"/>
    <n v="1415947159"/>
    <n v="1413351559"/>
    <b v="0"/>
    <n v="0"/>
    <b v="0"/>
    <s v="games/video games"/>
    <n v="0"/>
    <e v="#DIV/0!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x v="2547"/>
    <x v="2"/>
    <x v="0"/>
    <s v="USD"/>
    <n v="1451782607"/>
    <n v="1449190607"/>
    <b v="0"/>
    <n v="0"/>
    <b v="0"/>
    <s v="food/food trucks"/>
    <n v="0"/>
    <e v="#DIV/0!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x v="2547"/>
    <x v="2"/>
    <x v="8"/>
    <s v="AUD"/>
    <n v="1441619275"/>
    <n v="1439027275"/>
    <b v="0"/>
    <n v="0"/>
    <b v="0"/>
    <s v="food/food trucks"/>
    <n v="0"/>
    <e v="#DIV/0!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x v="2547"/>
    <x v="1"/>
    <x v="0"/>
    <s v="USD"/>
    <n v="1407181297"/>
    <n v="1405021297"/>
    <b v="0"/>
    <n v="0"/>
    <b v="0"/>
    <s v="food/food trucks"/>
    <n v="0"/>
    <e v="#DIV/0!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x v="2547"/>
    <x v="2"/>
    <x v="0"/>
    <s v="USD"/>
    <n v="1435591318"/>
    <n v="1432999318"/>
    <b v="0"/>
    <n v="0"/>
    <b v="0"/>
    <s v="food/food trucks"/>
    <n v="0"/>
    <e v="#DIV/0!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47"/>
    <x v="1"/>
    <x v="0"/>
    <s v="USD"/>
    <n v="1489669203"/>
    <n v="1487944803"/>
    <b v="0"/>
    <n v="0"/>
    <b v="0"/>
    <s v="theater/spaces"/>
    <n v="0"/>
    <e v="#DIV/0!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x v="2547"/>
    <x v="2"/>
    <x v="0"/>
    <s v="USD"/>
    <n v="1479834023"/>
    <n v="1477238423"/>
    <b v="0"/>
    <n v="0"/>
    <b v="0"/>
    <s v="theater/musical"/>
    <n v="0"/>
    <e v="#DIV/0!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x v="2547"/>
    <x v="1"/>
    <x v="0"/>
    <s v="USD"/>
    <n v="1439522996"/>
    <n v="1435202996"/>
    <b v="0"/>
    <n v="0"/>
    <b v="0"/>
    <s v="theater/musical"/>
    <n v="0"/>
    <e v="#DIV/0!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x v="2547"/>
    <x v="1"/>
    <x v="1"/>
    <s v="GBP"/>
    <n v="1422218396"/>
    <n v="1419626396"/>
    <b v="0"/>
    <n v="0"/>
    <b v="0"/>
    <s v="theater/musical"/>
    <n v="0"/>
    <e v="#DIV/0!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x v="2547"/>
    <x v="1"/>
    <x v="1"/>
    <s v="GBP"/>
    <n v="1409668069"/>
    <n v="1407076069"/>
    <b v="0"/>
    <n v="0"/>
    <b v="0"/>
    <s v="theater/musical"/>
    <n v="0"/>
    <e v="#DIV/0!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x v="2547"/>
    <x v="2"/>
    <x v="0"/>
    <s v="USD"/>
    <n v="1456805639"/>
    <n v="1454213639"/>
    <b v="0"/>
    <n v="0"/>
    <b v="0"/>
    <s v="film &amp; video/animation"/>
    <n v="0"/>
    <e v="#DIV/0!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x v="2547"/>
    <x v="1"/>
    <x v="0"/>
    <s v="USD"/>
    <n v="1406566363"/>
    <n v="1403974363"/>
    <b v="0"/>
    <n v="0"/>
    <b v="0"/>
    <s v="publishing/translations"/>
    <n v="0"/>
    <e v="#DIV/0!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x v="2547"/>
    <x v="1"/>
    <x v="0"/>
    <s v="USD"/>
    <n v="1429732586"/>
    <n v="1427140586"/>
    <b v="0"/>
    <n v="0"/>
    <b v="0"/>
    <s v="technology/web"/>
    <n v="0"/>
    <e v="#DIV/0!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47"/>
    <x v="2"/>
    <x v="0"/>
    <s v="USD"/>
    <n v="1430276959"/>
    <n v="1427684959"/>
    <b v="0"/>
    <n v="0"/>
    <b v="0"/>
    <s v="publishing/translations"/>
    <n v="0"/>
    <e v="#DIV/0!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x v="2547"/>
    <x v="2"/>
    <x v="16"/>
    <s v="EUR"/>
    <n v="1483395209"/>
    <n v="1480803209"/>
    <b v="0"/>
    <n v="0"/>
    <b v="0"/>
    <s v="publishing/translations"/>
    <n v="0"/>
    <e v="#DIV/0!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x v="2547"/>
    <x v="1"/>
    <x v="10"/>
    <s v="SEK"/>
    <n v="1418934506"/>
    <n v="1415910506"/>
    <b v="0"/>
    <n v="0"/>
    <b v="0"/>
    <s v="technology/web"/>
    <n v="0"/>
    <e v="#DIV/0!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x v="2547"/>
    <x v="2"/>
    <x v="0"/>
    <s v="USD"/>
    <n v="1470441983"/>
    <n v="1468627583"/>
    <b v="0"/>
    <n v="0"/>
    <b v="0"/>
    <s v="film &amp; video/drama"/>
    <n v="0"/>
    <e v="#DIV/0!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x v="2547"/>
    <x v="2"/>
    <x v="0"/>
    <s v="USD"/>
    <n v="1483924700"/>
    <n v="1481332700"/>
    <b v="0"/>
    <n v="0"/>
    <b v="0"/>
    <s v="film &amp; video/animation"/>
    <n v="0"/>
    <e v="#DIV/0!"/>
    <x v="5"/>
    <s v="animation"/>
    <x v="3846"/>
    <d v="2017-01-09T01:18:20"/>
    <x v="1"/>
  </r>
  <r>
    <n v="1049"/>
    <s v="J1 (Canceled)"/>
    <s v="------"/>
    <n v="12000"/>
    <x v="2547"/>
    <x v="1"/>
    <x v="0"/>
    <s v="USD"/>
    <n v="1455272445"/>
    <n v="1452680445"/>
    <b v="0"/>
    <n v="0"/>
    <b v="0"/>
    <s v="journalism/audio"/>
    <n v="0"/>
    <e v="#DIV/0!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x v="2547"/>
    <x v="2"/>
    <x v="0"/>
    <s v="USD"/>
    <n v="1437960598"/>
    <n v="1435368598"/>
    <b v="0"/>
    <n v="0"/>
    <b v="0"/>
    <s v="theater/musical"/>
    <n v="0"/>
    <e v="#DIV/0!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x v="2547"/>
    <x v="1"/>
    <x v="19"/>
    <s v="CHF"/>
    <n v="1485480408"/>
    <n v="1482888408"/>
    <b v="0"/>
    <n v="0"/>
    <b v="0"/>
    <s v="technology/wearables"/>
    <n v="0"/>
    <e v="#DIV/0!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47"/>
    <x v="2"/>
    <x v="0"/>
    <s v="USD"/>
    <n v="1472698702"/>
    <n v="1470106702"/>
    <b v="0"/>
    <n v="0"/>
    <b v="0"/>
    <s v="film &amp; video/drama"/>
    <n v="0"/>
    <e v="#DIV/0!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x v="2547"/>
    <x v="2"/>
    <x v="0"/>
    <s v="USD"/>
    <n v="1436478497"/>
    <n v="1433886497"/>
    <b v="0"/>
    <n v="0"/>
    <b v="0"/>
    <s v="film &amp; video/drama"/>
    <n v="0"/>
    <e v="#DIV/0!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x v="2547"/>
    <x v="2"/>
    <x v="0"/>
    <s v="USD"/>
    <n v="1427921509"/>
    <n v="1425333109"/>
    <b v="0"/>
    <n v="0"/>
    <b v="0"/>
    <s v="film &amp; video/animation"/>
    <n v="0"/>
    <e v="#DIV/0!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x v="2547"/>
    <x v="2"/>
    <x v="0"/>
    <s v="USD"/>
    <n v="1453937699"/>
    <n v="1451345699"/>
    <b v="0"/>
    <n v="0"/>
    <b v="0"/>
    <s v="film &amp; video/animation"/>
    <n v="0"/>
    <e v="#DIV/0!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x v="2547"/>
    <x v="2"/>
    <x v="0"/>
    <s v="USD"/>
    <n v="1310189851"/>
    <n v="1307597851"/>
    <b v="0"/>
    <n v="0"/>
    <b v="0"/>
    <s v="film &amp; video/animation"/>
    <n v="0"/>
    <e v="#DIV/0!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x v="2547"/>
    <x v="2"/>
    <x v="0"/>
    <s v="USD"/>
    <n v="1420143194"/>
    <n v="1417551194"/>
    <b v="0"/>
    <n v="0"/>
    <b v="0"/>
    <s v="technology/web"/>
    <n v="0"/>
    <e v="#DIV/0!"/>
    <x v="0"/>
    <s v="web"/>
    <x v="3855"/>
    <d v="2015-01-01T20:13:14"/>
    <x v="2"/>
  </r>
  <r>
    <n v="612"/>
    <s v="Web Streaming 2.0 (Canceled)"/>
    <s v="A Fast and Reliable new Web platform to stream videos from Internet"/>
    <n v="10000"/>
    <x v="2547"/>
    <x v="1"/>
    <x v="6"/>
    <s v="EUR"/>
    <n v="1472777146"/>
    <n v="1470185146"/>
    <b v="0"/>
    <n v="0"/>
    <b v="0"/>
    <s v="technology/web"/>
    <n v="0"/>
    <e v="#DIV/0!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x v="2547"/>
    <x v="1"/>
    <x v="0"/>
    <s v="USD"/>
    <n v="1466731740"/>
    <n v="1464139740"/>
    <b v="0"/>
    <n v="0"/>
    <b v="0"/>
    <s v="technology/web"/>
    <n v="0"/>
    <e v="#DIV/0!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x v="2547"/>
    <x v="1"/>
    <x v="0"/>
    <s v="USD"/>
    <n v="1429892177"/>
    <n v="1424711777"/>
    <b v="0"/>
    <n v="0"/>
    <b v="0"/>
    <s v="journalism/audio"/>
    <n v="0"/>
    <e v="#DIV/0!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x v="2547"/>
    <x v="1"/>
    <x v="0"/>
    <s v="USD"/>
    <n v="1480888483"/>
    <n v="1478292883"/>
    <b v="0"/>
    <n v="0"/>
    <b v="0"/>
    <s v="journalism/audio"/>
    <n v="0"/>
    <e v="#DIV/0!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47"/>
    <x v="2"/>
    <x v="0"/>
    <s v="USD"/>
    <n v="1406148024"/>
    <n v="1403556024"/>
    <b v="0"/>
    <n v="0"/>
    <b v="0"/>
    <s v="games/video games"/>
    <n v="0"/>
    <e v="#DIV/0!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x v="2547"/>
    <x v="2"/>
    <x v="0"/>
    <s v="USD"/>
    <n v="1466270582"/>
    <n v="1463678582"/>
    <b v="0"/>
    <n v="0"/>
    <b v="0"/>
    <s v="food/food trucks"/>
    <n v="0"/>
    <e v="#DIV/0!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x v="2547"/>
    <x v="2"/>
    <x v="0"/>
    <s v="USD"/>
    <n v="1428629242"/>
    <n v="1426037242"/>
    <b v="0"/>
    <n v="0"/>
    <b v="0"/>
    <s v="publishing/translations"/>
    <n v="0"/>
    <e v="#DIV/0!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x v="2547"/>
    <x v="2"/>
    <x v="0"/>
    <s v="USD"/>
    <n v="1470175271"/>
    <n v="1467583271"/>
    <b v="0"/>
    <n v="0"/>
    <b v="0"/>
    <s v="publishing/fiction"/>
    <n v="0"/>
    <e v="#DIV/0!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x v="2547"/>
    <x v="2"/>
    <x v="0"/>
    <s v="USD"/>
    <n v="1465521306"/>
    <n v="1460337306"/>
    <b v="0"/>
    <n v="0"/>
    <b v="0"/>
    <s v="music/faith"/>
    <n v="0"/>
    <e v="#DIV/0!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x v="2547"/>
    <x v="2"/>
    <x v="0"/>
    <s v="USD"/>
    <n v="1473802200"/>
    <n v="1472746374"/>
    <b v="0"/>
    <n v="0"/>
    <b v="0"/>
    <s v="music/faith"/>
    <n v="0"/>
    <e v="#DIV/0!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x v="2547"/>
    <x v="2"/>
    <x v="0"/>
    <s v="USD"/>
    <n v="1483488249"/>
    <n v="1480896249"/>
    <b v="0"/>
    <n v="0"/>
    <b v="0"/>
    <s v="games/mobile games"/>
    <n v="0"/>
    <e v="#DIV/0!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x v="2547"/>
    <x v="1"/>
    <x v="13"/>
    <s v="EUR"/>
    <n v="1433530104"/>
    <n v="1430938104"/>
    <b v="0"/>
    <n v="0"/>
    <b v="0"/>
    <s v="technology/web"/>
    <n v="0"/>
    <e v="#DIV/0!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x v="2547"/>
    <x v="1"/>
    <x v="0"/>
    <s v="USD"/>
    <n v="1473451437"/>
    <n v="1470859437"/>
    <b v="0"/>
    <n v="0"/>
    <b v="0"/>
    <s v="technology/web"/>
    <n v="0"/>
    <e v="#DIV/0!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x v="2547"/>
    <x v="2"/>
    <x v="0"/>
    <s v="USD"/>
    <n v="1456608943"/>
    <n v="1454016943"/>
    <b v="0"/>
    <n v="0"/>
    <b v="0"/>
    <s v="food/food trucks"/>
    <n v="0"/>
    <e v="#DIV/0!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x v="2547"/>
    <x v="2"/>
    <x v="0"/>
    <s v="USD"/>
    <n v="1445197129"/>
    <n v="1442605129"/>
    <b v="0"/>
    <n v="0"/>
    <b v="0"/>
    <s v="food/food trucks"/>
    <n v="0"/>
    <e v="#DIV/0!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x v="2547"/>
    <x v="2"/>
    <x v="0"/>
    <s v="USD"/>
    <n v="1465333560"/>
    <n v="1462743308"/>
    <b v="0"/>
    <n v="0"/>
    <b v="0"/>
    <s v="food/restaurants"/>
    <n v="0"/>
    <e v="#DIV/0!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x v="2547"/>
    <x v="1"/>
    <x v="0"/>
    <s v="USD"/>
    <n v="1463600945"/>
    <n v="1461786545"/>
    <b v="0"/>
    <n v="0"/>
    <b v="0"/>
    <s v="food/food trucks"/>
    <n v="0"/>
    <e v="#DIV/0!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x v="2547"/>
    <x v="1"/>
    <x v="0"/>
    <s v="USD"/>
    <n v="1428707647"/>
    <n v="1424823247"/>
    <b v="0"/>
    <n v="0"/>
    <b v="0"/>
    <s v="food/food trucks"/>
    <n v="0"/>
    <e v="#DIV/0!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x v="2547"/>
    <x v="2"/>
    <x v="0"/>
    <s v="USD"/>
    <n v="1434341369"/>
    <n v="1431749369"/>
    <b v="0"/>
    <n v="0"/>
    <b v="0"/>
    <s v="food/food trucks"/>
    <n v="0"/>
    <e v="#DIV/0!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x v="2547"/>
    <x v="2"/>
    <x v="0"/>
    <s v="USD"/>
    <n v="1429993026"/>
    <n v="1427401026"/>
    <b v="0"/>
    <n v="0"/>
    <b v="0"/>
    <s v="food/food trucks"/>
    <n v="0"/>
    <e v="#DIV/0!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x v="2547"/>
    <x v="2"/>
    <x v="0"/>
    <s v="USD"/>
    <n v="1410448551"/>
    <n v="1407856551"/>
    <b v="0"/>
    <n v="0"/>
    <b v="0"/>
    <s v="publishing/children's books"/>
    <n v="0"/>
    <e v="#DIV/0!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x v="2547"/>
    <x v="2"/>
    <x v="0"/>
    <s v="USD"/>
    <n v="1469325158"/>
    <n v="1464141158"/>
    <b v="0"/>
    <n v="0"/>
    <b v="0"/>
    <s v="theater/plays"/>
    <n v="0"/>
    <e v="#DIV/0!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x v="2547"/>
    <x v="1"/>
    <x v="1"/>
    <s v="GBP"/>
    <n v="1465258325"/>
    <n v="1462666325"/>
    <b v="0"/>
    <n v="0"/>
    <b v="0"/>
    <s v="theater/spaces"/>
    <n v="0"/>
    <e v="#DIV/0!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x v="2547"/>
    <x v="1"/>
    <x v="0"/>
    <s v="USD"/>
    <n v="1427479192"/>
    <n v="1425322792"/>
    <b v="0"/>
    <n v="0"/>
    <b v="0"/>
    <s v="theater/musical"/>
    <n v="0"/>
    <e v="#DIV/0!"/>
    <x v="6"/>
    <s v="musical"/>
    <x v="3879"/>
    <d v="2015-03-27T17:59:52"/>
    <x v="4"/>
  </r>
  <r>
    <n v="3886"/>
    <s v="a (Canceled)"/>
    <n v="1"/>
    <n v="10000"/>
    <x v="2547"/>
    <x v="1"/>
    <x v="8"/>
    <s v="AUD"/>
    <n v="1418275702"/>
    <n v="1415683702"/>
    <b v="0"/>
    <n v="0"/>
    <b v="0"/>
    <s v="theater/musical"/>
    <n v="0"/>
    <e v="#DIV/0!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x v="2547"/>
    <x v="2"/>
    <x v="8"/>
    <s v="AUD"/>
    <n v="1459490400"/>
    <n v="1457078868"/>
    <b v="0"/>
    <n v="0"/>
    <b v="0"/>
    <s v="theater/plays"/>
    <n v="0"/>
    <e v="#DIV/0!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x v="2547"/>
    <x v="2"/>
    <x v="11"/>
    <s v="CAD"/>
    <n v="1447821717"/>
    <n v="1445226117"/>
    <b v="0"/>
    <n v="0"/>
    <b v="0"/>
    <s v="theater/plays"/>
    <n v="0"/>
    <e v="#DIV/0!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x v="2547"/>
    <x v="2"/>
    <x v="1"/>
    <s v="GBP"/>
    <n v="1454284500"/>
    <n v="1449431237"/>
    <b v="0"/>
    <n v="0"/>
    <b v="0"/>
    <s v="theater/plays"/>
    <n v="0"/>
    <e v="#DIV/0!"/>
    <x v="6"/>
    <s v="plays"/>
    <x v="3883"/>
    <d v="2016-01-31T23:55:00"/>
    <x v="4"/>
  </r>
  <r>
    <n v="4087"/>
    <s v="Stage Production &quot;The Nail Shop&quot;"/>
    <s v="Comedy Stage Play"/>
    <n v="9600"/>
    <x v="2547"/>
    <x v="2"/>
    <x v="0"/>
    <s v="USD"/>
    <n v="1468777786"/>
    <n v="1466185786"/>
    <b v="0"/>
    <n v="0"/>
    <b v="0"/>
    <s v="theater/plays"/>
    <n v="0"/>
    <e v="#DIV/0!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x v="2547"/>
    <x v="2"/>
    <x v="11"/>
    <s v="CAD"/>
    <n v="1410669297"/>
    <n v="1405485297"/>
    <b v="0"/>
    <n v="0"/>
    <b v="0"/>
    <s v="theater/plays"/>
    <n v="0"/>
    <e v="#DIV/0!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x v="2547"/>
    <x v="2"/>
    <x v="0"/>
    <s v="USD"/>
    <n v="1430281320"/>
    <n v="1427689320"/>
    <b v="0"/>
    <n v="0"/>
    <b v="0"/>
    <s v="food/food trucks"/>
    <n v="0"/>
    <e v="#DIV/0!"/>
    <x v="4"/>
    <s v="food trucks"/>
    <x v="3886"/>
    <d v="2015-04-29T04:22:00"/>
    <x v="4"/>
  </r>
  <r>
    <n v="585"/>
    <s v="Link Card"/>
    <s v="SAVE UP TO 40% WHEN YOU SPEND!_x000a__x000a_PRE-ORDER YOUR LINK CARD TODAY"/>
    <n v="9000"/>
    <x v="2547"/>
    <x v="2"/>
    <x v="1"/>
    <s v="GBP"/>
    <n v="1448928000"/>
    <n v="1444123377"/>
    <b v="0"/>
    <n v="0"/>
    <b v="0"/>
    <s v="technology/web"/>
    <n v="0"/>
    <e v="#DIV/0!"/>
    <x v="0"/>
    <s v="web"/>
    <x v="3887"/>
    <d v="2015-12-01T00:00:00"/>
    <x v="4"/>
  </r>
  <r>
    <n v="1172"/>
    <s v="let your dayz take you to the dogs."/>
    <s v="Bringing YOUR favorite dog recipes to the streets."/>
    <n v="9000"/>
    <x v="2547"/>
    <x v="2"/>
    <x v="0"/>
    <s v="USD"/>
    <n v="1408551752"/>
    <n v="1405959752"/>
    <b v="0"/>
    <n v="0"/>
    <b v="0"/>
    <s v="food/food trucks"/>
    <n v="0"/>
    <e v="#DIV/0!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x v="2547"/>
    <x v="2"/>
    <x v="0"/>
    <s v="USD"/>
    <n v="1447628946"/>
    <n v="1445033346"/>
    <b v="0"/>
    <n v="0"/>
    <b v="0"/>
    <s v="theater/spaces"/>
    <n v="0"/>
    <e v="#DIV/0!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x v="2547"/>
    <x v="2"/>
    <x v="0"/>
    <s v="USD"/>
    <n v="1457157269"/>
    <n v="1455861269"/>
    <b v="0"/>
    <n v="0"/>
    <b v="0"/>
    <s v="theater/plays"/>
    <n v="0"/>
    <e v="#DIV/0!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47"/>
    <x v="2"/>
    <x v="0"/>
    <s v="USD"/>
    <n v="1431286105"/>
    <n v="1427138905"/>
    <b v="0"/>
    <n v="0"/>
    <b v="0"/>
    <s v="publishing/translations"/>
    <n v="0"/>
    <e v="#DIV/0!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47"/>
    <x v="2"/>
    <x v="0"/>
    <s v="USD"/>
    <n v="1475294400"/>
    <n v="1472674285"/>
    <b v="0"/>
    <n v="0"/>
    <b v="0"/>
    <s v="theater/plays"/>
    <n v="0"/>
    <e v="#DIV/0!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x v="2547"/>
    <x v="2"/>
    <x v="1"/>
    <s v="GBP"/>
    <n v="1407532812"/>
    <n v="1404940812"/>
    <b v="0"/>
    <n v="0"/>
    <b v="0"/>
    <s v="photography/photobooks"/>
    <n v="0"/>
    <e v="#DIV/0!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x v="2547"/>
    <x v="2"/>
    <x v="1"/>
    <s v="GBP"/>
    <n v="1433176105"/>
    <n v="1427992105"/>
    <b v="0"/>
    <n v="0"/>
    <b v="0"/>
    <s v="film &amp; video/drama"/>
    <n v="0"/>
    <e v="#DIV/0!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x v="2547"/>
    <x v="2"/>
    <x v="8"/>
    <s v="AUD"/>
    <n v="1402618355"/>
    <n v="1400026355"/>
    <b v="0"/>
    <n v="0"/>
    <b v="0"/>
    <s v="games/mobile games"/>
    <n v="0"/>
    <e v="#DIV/0!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47"/>
    <x v="2"/>
    <x v="16"/>
    <s v="EUR"/>
    <n v="1480185673"/>
    <n v="1476294073"/>
    <b v="0"/>
    <n v="0"/>
    <b v="0"/>
    <s v="food/food trucks"/>
    <n v="0"/>
    <e v="#DIV/0!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x v="2547"/>
    <x v="2"/>
    <x v="0"/>
    <s v="USD"/>
    <n v="1426615200"/>
    <n v="1422400188"/>
    <b v="0"/>
    <n v="0"/>
    <b v="0"/>
    <s v="food/food trucks"/>
    <n v="0"/>
    <e v="#DIV/0!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x v="2547"/>
    <x v="1"/>
    <x v="0"/>
    <s v="USD"/>
    <n v="1408803149"/>
    <n v="1404915149"/>
    <b v="0"/>
    <n v="0"/>
    <b v="0"/>
    <s v="food/food trucks"/>
    <n v="0"/>
    <e v="#DIV/0!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x v="2547"/>
    <x v="2"/>
    <x v="0"/>
    <s v="USD"/>
    <n v="1381006294"/>
    <n v="1379710294"/>
    <b v="0"/>
    <n v="0"/>
    <b v="0"/>
    <s v="publishing/children's books"/>
    <n v="0"/>
    <e v="#DIV/0!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47"/>
    <x v="2"/>
    <x v="0"/>
    <s v="USD"/>
    <n v="1432917394"/>
    <n v="1429029394"/>
    <b v="0"/>
    <n v="0"/>
    <b v="0"/>
    <s v="theater/plays"/>
    <n v="0"/>
    <e v="#DIV/0!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x v="2547"/>
    <x v="2"/>
    <x v="0"/>
    <s v="USD"/>
    <n v="1469948400"/>
    <n v="1465172024"/>
    <b v="0"/>
    <n v="0"/>
    <b v="0"/>
    <s v="theater/musical"/>
    <n v="0"/>
    <e v="#DIV/0!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x v="2547"/>
    <x v="2"/>
    <x v="0"/>
    <s v="USD"/>
    <n v="1441510707"/>
    <n v="1439350707"/>
    <b v="0"/>
    <n v="0"/>
    <b v="0"/>
    <s v="theater/plays"/>
    <n v="0"/>
    <e v="#DIV/0!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x v="2547"/>
    <x v="2"/>
    <x v="0"/>
    <s v="USD"/>
    <n v="1341978665"/>
    <n v="1336795283"/>
    <b v="0"/>
    <n v="0"/>
    <b v="0"/>
    <s v="film &amp; video/animation"/>
    <n v="0"/>
    <e v="#DIV/0!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x v="2547"/>
    <x v="2"/>
    <x v="1"/>
    <s v="GBP"/>
    <n v="1455122564"/>
    <n v="1452530564"/>
    <b v="0"/>
    <n v="0"/>
    <b v="0"/>
    <s v="technology/web"/>
    <n v="0"/>
    <e v="#DIV/0!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x v="2547"/>
    <x v="2"/>
    <x v="1"/>
    <s v="GBP"/>
    <n v="1465720143"/>
    <n v="1463128143"/>
    <b v="0"/>
    <n v="0"/>
    <b v="0"/>
    <s v="technology/web"/>
    <n v="0"/>
    <e v="#DIV/0!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x v="2547"/>
    <x v="2"/>
    <x v="0"/>
    <s v="USD"/>
    <n v="1441550760"/>
    <n v="1438958824"/>
    <b v="0"/>
    <n v="0"/>
    <b v="0"/>
    <s v="film &amp; video/animation"/>
    <n v="0"/>
    <e v="#DIV/0!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x v="2547"/>
    <x v="1"/>
    <x v="1"/>
    <s v="GBP"/>
    <n v="1420741080"/>
    <n v="1417026340"/>
    <b v="0"/>
    <n v="0"/>
    <b v="0"/>
    <s v="film &amp; video/science fiction"/>
    <n v="0"/>
    <e v="#DIV/0!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x v="2547"/>
    <x v="2"/>
    <x v="11"/>
    <s v="CAD"/>
    <n v="1475912326"/>
    <n v="1470728326"/>
    <b v="0"/>
    <n v="0"/>
    <b v="0"/>
    <s v="film &amp; video/animation"/>
    <n v="0"/>
    <e v="#DIV/0!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x v="2547"/>
    <x v="2"/>
    <x v="0"/>
    <s v="USD"/>
    <n v="1437076305"/>
    <n v="1434484305"/>
    <b v="0"/>
    <n v="0"/>
    <b v="0"/>
    <s v="film &amp; video/animation"/>
    <n v="0"/>
    <e v="#DIV/0!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47"/>
    <x v="2"/>
    <x v="0"/>
    <s v="USD"/>
    <n v="1278628800"/>
    <n v="1276043330"/>
    <b v="0"/>
    <n v="0"/>
    <b v="0"/>
    <s v="music/jazz"/>
    <n v="0"/>
    <e v="#DIV/0!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x v="2547"/>
    <x v="2"/>
    <x v="0"/>
    <s v="USD"/>
    <n v="1462135706"/>
    <n v="1458679706"/>
    <b v="0"/>
    <n v="0"/>
    <b v="0"/>
    <s v="music/faith"/>
    <n v="0"/>
    <e v="#DIV/0!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x v="2547"/>
    <x v="2"/>
    <x v="0"/>
    <s v="USD"/>
    <n v="1426292416"/>
    <n v="1423704016"/>
    <b v="0"/>
    <n v="0"/>
    <b v="0"/>
    <s v="food/restaurants"/>
    <n v="0"/>
    <e v="#DIV/0!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x v="2547"/>
    <x v="2"/>
    <x v="0"/>
    <s v="USD"/>
    <n v="1458860363"/>
    <n v="1454975963"/>
    <b v="0"/>
    <n v="0"/>
    <b v="0"/>
    <s v="theater/plays"/>
    <n v="0"/>
    <e v="#DIV/0!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x v="2547"/>
    <x v="2"/>
    <x v="0"/>
    <s v="USD"/>
    <n v="1435679100"/>
    <n v="1433006765"/>
    <b v="0"/>
    <n v="0"/>
    <b v="0"/>
    <s v="food/food trucks"/>
    <n v="0"/>
    <e v="#DIV/0!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x v="2547"/>
    <x v="2"/>
    <x v="0"/>
    <s v="USD"/>
    <n v="1445540340"/>
    <n v="1444340940"/>
    <b v="0"/>
    <n v="0"/>
    <b v="0"/>
    <s v="film &amp; video/animation"/>
    <n v="0"/>
    <e v="#DIV/0!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47"/>
    <x v="2"/>
    <x v="0"/>
    <s v="USD"/>
    <n v="1276024260"/>
    <n v="1272050914"/>
    <b v="0"/>
    <n v="0"/>
    <b v="0"/>
    <s v="music/jazz"/>
    <n v="0"/>
    <e v="#DIV/0!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x v="2547"/>
    <x v="2"/>
    <x v="0"/>
    <s v="USD"/>
    <n v="1424742162"/>
    <n v="1422150162"/>
    <b v="0"/>
    <n v="0"/>
    <b v="0"/>
    <s v="food/food trucks"/>
    <n v="0"/>
    <e v="#DIV/0!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x v="2547"/>
    <x v="2"/>
    <x v="0"/>
    <s v="USD"/>
    <n v="1409091612"/>
    <n v="1406499612"/>
    <b v="0"/>
    <n v="0"/>
    <b v="0"/>
    <s v="photography/people"/>
    <n v="0"/>
    <e v="#DIV/0!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x v="2547"/>
    <x v="2"/>
    <x v="13"/>
    <s v="EUR"/>
    <n v="1431108776"/>
    <n v="1425924776"/>
    <b v="0"/>
    <n v="0"/>
    <b v="0"/>
    <s v="film &amp; video/drama"/>
    <n v="0"/>
    <e v="#DIV/0!"/>
    <x v="5"/>
    <s v="drama"/>
    <x v="3919"/>
    <d v="2015-05-08T18:12:56"/>
    <x v="4"/>
  </r>
  <r>
    <n v="202"/>
    <s v="Modern Gangsters"/>
    <s v="new web series created by jonney terry"/>
    <n v="6000"/>
    <x v="2547"/>
    <x v="2"/>
    <x v="0"/>
    <s v="USD"/>
    <n v="1444337940"/>
    <n v="1441750564"/>
    <b v="0"/>
    <n v="0"/>
    <b v="0"/>
    <s v="film &amp; video/drama"/>
    <n v="0"/>
    <e v="#DIV/0!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x v="2547"/>
    <x v="2"/>
    <x v="1"/>
    <s v="GBP"/>
    <n v="1409960724"/>
    <n v="1404776724"/>
    <b v="0"/>
    <n v="0"/>
    <b v="0"/>
    <s v="film &amp; video/animation"/>
    <n v="0"/>
    <e v="#DIV/0!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x v="2547"/>
    <x v="2"/>
    <x v="1"/>
    <s v="GBP"/>
    <n v="1413388296"/>
    <n v="1410796296"/>
    <b v="0"/>
    <n v="0"/>
    <b v="0"/>
    <s v="food/food trucks"/>
    <n v="0"/>
    <e v="#DIV/0!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x v="2547"/>
    <x v="1"/>
    <x v="0"/>
    <s v="USD"/>
    <n v="1447281044"/>
    <n v="1444685444"/>
    <b v="0"/>
    <n v="0"/>
    <b v="0"/>
    <s v="publishing/translations"/>
    <n v="0"/>
    <e v="#DIV/0!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x v="2547"/>
    <x v="2"/>
    <x v="0"/>
    <s v="USD"/>
    <n v="1441176447"/>
    <n v="1438584447"/>
    <b v="0"/>
    <n v="0"/>
    <b v="0"/>
    <s v="photography/nature"/>
    <n v="0"/>
    <e v="#DIV/0!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x v="2547"/>
    <x v="3"/>
    <x v="0"/>
    <s v="USD"/>
    <n v="1492142860"/>
    <n v="1486962460"/>
    <b v="0"/>
    <n v="0"/>
    <b v="0"/>
    <s v="music/faith"/>
    <n v="0"/>
    <e v="#DIV/0!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47"/>
    <x v="1"/>
    <x v="0"/>
    <s v="USD"/>
    <n v="1444410000"/>
    <n v="1440203579"/>
    <b v="0"/>
    <n v="0"/>
    <b v="0"/>
    <s v="food/food trucks"/>
    <n v="0"/>
    <e v="#DIV/0!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x v="2547"/>
    <x v="2"/>
    <x v="0"/>
    <s v="USD"/>
    <n v="1446739905"/>
    <n v="1441552305"/>
    <b v="0"/>
    <n v="0"/>
    <b v="0"/>
    <s v="theater/plays"/>
    <n v="0"/>
    <e v="#DIV/0!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x v="2547"/>
    <x v="2"/>
    <x v="0"/>
    <s v="USD"/>
    <n v="1476863607"/>
    <n v="1474271607"/>
    <b v="0"/>
    <n v="0"/>
    <b v="0"/>
    <s v="publishing/children's books"/>
    <n v="0"/>
    <e v="#DIV/0!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x v="2547"/>
    <x v="1"/>
    <x v="8"/>
    <s v="AUD"/>
    <n v="1472882100"/>
    <n v="1467941542"/>
    <b v="0"/>
    <n v="0"/>
    <b v="0"/>
    <s v="film &amp; video/science fiction"/>
    <n v="0"/>
    <e v="#DIV/0!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x v="2547"/>
    <x v="2"/>
    <x v="0"/>
    <s v="USD"/>
    <n v="1384448822"/>
    <n v="1381853222"/>
    <b v="0"/>
    <n v="0"/>
    <b v="0"/>
    <s v="music/jazz"/>
    <n v="0"/>
    <e v="#DIV/0!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x v="2547"/>
    <x v="2"/>
    <x v="4"/>
    <s v="EUR"/>
    <n v="1440314472"/>
    <n v="1435130472"/>
    <b v="0"/>
    <n v="0"/>
    <b v="0"/>
    <s v="music/faith"/>
    <n v="0"/>
    <e v="#DIV/0!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x v="2547"/>
    <x v="1"/>
    <x v="0"/>
    <s v="USD"/>
    <n v="1412571600"/>
    <n v="1410799870"/>
    <b v="0"/>
    <n v="0"/>
    <b v="0"/>
    <s v="technology/web"/>
    <n v="0"/>
    <e v="#DIV/0!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47"/>
    <x v="2"/>
    <x v="0"/>
    <s v="USD"/>
    <n v="1417620036"/>
    <n v="1412432436"/>
    <b v="0"/>
    <n v="0"/>
    <b v="0"/>
    <s v="theater/plays"/>
    <n v="0"/>
    <e v="#DIV/0!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x v="2547"/>
    <x v="1"/>
    <x v="0"/>
    <s v="USD"/>
    <n v="1444322535"/>
    <n v="1441730535"/>
    <b v="0"/>
    <n v="0"/>
    <b v="0"/>
    <s v="theater/musical"/>
    <n v="0"/>
    <e v="#DIV/0!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x v="2547"/>
    <x v="2"/>
    <x v="0"/>
    <s v="USD"/>
    <n v="1461543600"/>
    <n v="1459203727"/>
    <b v="0"/>
    <n v="0"/>
    <b v="0"/>
    <s v="theater/plays"/>
    <n v="0"/>
    <e v="#DIV/0!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47"/>
    <x v="2"/>
    <x v="0"/>
    <s v="USD"/>
    <n v="1407604920"/>
    <n v="1405012920"/>
    <b v="0"/>
    <n v="0"/>
    <b v="0"/>
    <s v="food/food trucks"/>
    <n v="0"/>
    <e v="#DIV/0!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x v="2547"/>
    <x v="1"/>
    <x v="0"/>
    <s v="USD"/>
    <n v="1441386000"/>
    <n v="1438811418"/>
    <b v="0"/>
    <n v="0"/>
    <b v="0"/>
    <s v="film &amp; video/science fiction"/>
    <n v="0"/>
    <e v="#DIV/0!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47"/>
    <x v="1"/>
    <x v="0"/>
    <s v="USD"/>
    <n v="1413942628"/>
    <n v="1411350628"/>
    <b v="0"/>
    <n v="0"/>
    <b v="0"/>
    <s v="film &amp; video/science fiction"/>
    <n v="0"/>
    <e v="#DIV/0!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2547"/>
    <x v="2"/>
    <x v="0"/>
    <s v="USD"/>
    <n v="1439675691"/>
    <n v="1434491691"/>
    <b v="0"/>
    <n v="0"/>
    <b v="0"/>
    <s v="film &amp; video/drama"/>
    <n v="0"/>
    <e v="#DIV/0!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x v="2547"/>
    <x v="2"/>
    <x v="0"/>
    <s v="USD"/>
    <n v="1488571200"/>
    <n v="1485977434"/>
    <b v="0"/>
    <n v="0"/>
    <b v="0"/>
    <s v="film &amp; video/drama"/>
    <n v="0"/>
    <e v="#DIV/0!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x v="2547"/>
    <x v="2"/>
    <x v="0"/>
    <s v="USD"/>
    <n v="1259297940"/>
    <n v="1252964282"/>
    <b v="0"/>
    <n v="0"/>
    <b v="0"/>
    <s v="film &amp; video/animation"/>
    <n v="0"/>
    <e v="#DIV/0!"/>
    <x v="5"/>
    <s v="animation"/>
    <x v="3941"/>
    <d v="2009-11-27T04:59:00"/>
    <x v="8"/>
  </r>
  <r>
    <n v="516"/>
    <s v="Shipmates"/>
    <s v="A big brother style comedy animation series starring famous seafarers"/>
    <n v="5000"/>
    <x v="2547"/>
    <x v="2"/>
    <x v="1"/>
    <s v="GBP"/>
    <n v="1432752080"/>
    <n v="1427568080"/>
    <b v="0"/>
    <n v="0"/>
    <b v="0"/>
    <s v="film &amp; video/animation"/>
    <n v="0"/>
    <e v="#DIV/0!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x v="2547"/>
    <x v="1"/>
    <x v="16"/>
    <s v="EUR"/>
    <n v="1488013307"/>
    <n v="1485421307"/>
    <b v="0"/>
    <n v="0"/>
    <b v="0"/>
    <s v="technology/web"/>
    <n v="0"/>
    <e v="#DIV/0!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x v="2547"/>
    <x v="1"/>
    <x v="0"/>
    <s v="USD"/>
    <n v="1431647041"/>
    <n v="1429055041"/>
    <b v="0"/>
    <n v="0"/>
    <b v="0"/>
    <s v="technology/web"/>
    <n v="0"/>
    <e v="#DIV/0!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x v="2547"/>
    <x v="1"/>
    <x v="0"/>
    <s v="USD"/>
    <n v="1405269457"/>
    <n v="1402677457"/>
    <b v="0"/>
    <n v="0"/>
    <b v="0"/>
    <s v="technology/web"/>
    <n v="0"/>
    <e v="#DIV/0!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x v="2547"/>
    <x v="2"/>
    <x v="0"/>
    <s v="USD"/>
    <n v="1441858161"/>
    <n v="1439266161"/>
    <b v="0"/>
    <n v="0"/>
    <b v="0"/>
    <s v="publishing/fiction"/>
    <n v="0"/>
    <e v="#DIV/0!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47"/>
    <x v="2"/>
    <x v="0"/>
    <s v="USD"/>
    <n v="1442856131"/>
    <n v="1441128131"/>
    <b v="0"/>
    <n v="0"/>
    <b v="0"/>
    <s v="music/jazz"/>
    <n v="0"/>
    <e v="#DIV/0!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47"/>
    <x v="2"/>
    <x v="6"/>
    <s v="EUR"/>
    <n v="1475310825"/>
    <n v="1472718825"/>
    <b v="0"/>
    <n v="0"/>
    <b v="0"/>
    <s v="technology/wearables"/>
    <n v="0"/>
    <e v="#DIV/0!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x v="2547"/>
    <x v="2"/>
    <x v="1"/>
    <s v="GBP"/>
    <n v="1438859121"/>
    <n v="1436267121"/>
    <b v="0"/>
    <n v="0"/>
    <b v="0"/>
    <s v="games/mobile games"/>
    <n v="0"/>
    <e v="#DIV/0!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x v="2547"/>
    <x v="1"/>
    <x v="0"/>
    <s v="USD"/>
    <n v="1440723600"/>
    <n v="1436394968"/>
    <b v="0"/>
    <n v="0"/>
    <b v="0"/>
    <s v="music/world music"/>
    <n v="0"/>
    <e v="#DIV/0!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47"/>
    <x v="1"/>
    <x v="0"/>
    <s v="USD"/>
    <n v="1407729600"/>
    <n v="1405097760"/>
    <b v="0"/>
    <n v="0"/>
    <b v="0"/>
    <s v="publishing/translations"/>
    <n v="0"/>
    <e v="#DIV/0!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x v="2547"/>
    <x v="2"/>
    <x v="0"/>
    <s v="USD"/>
    <n v="1352994052"/>
    <n v="1350398452"/>
    <b v="0"/>
    <n v="0"/>
    <b v="0"/>
    <s v="publishing/fiction"/>
    <n v="0"/>
    <e v="#DIV/0!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x v="2547"/>
    <x v="2"/>
    <x v="0"/>
    <s v="USD"/>
    <n v="1435701353"/>
    <n v="1430517353"/>
    <b v="0"/>
    <n v="0"/>
    <b v="0"/>
    <s v="music/faith"/>
    <n v="0"/>
    <e v="#DIV/0!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x v="2547"/>
    <x v="2"/>
    <x v="0"/>
    <s v="USD"/>
    <n v="1449831863"/>
    <n v="1447239863"/>
    <b v="0"/>
    <n v="0"/>
    <b v="0"/>
    <s v="music/faith"/>
    <n v="0"/>
    <e v="#DIV/0!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x v="2547"/>
    <x v="1"/>
    <x v="0"/>
    <s v="USD"/>
    <n v="1436729504"/>
    <n v="1434137504"/>
    <b v="0"/>
    <n v="0"/>
    <b v="0"/>
    <s v="technology/web"/>
    <n v="0"/>
    <e v="#DIV/0!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x v="2547"/>
    <x v="2"/>
    <x v="0"/>
    <s v="USD"/>
    <n v="1415899228"/>
    <n v="1413303628"/>
    <b v="0"/>
    <n v="0"/>
    <b v="0"/>
    <s v="food/restaurants"/>
    <n v="0"/>
    <e v="#DIV/0!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47"/>
    <x v="2"/>
    <x v="1"/>
    <s v="GBP"/>
    <n v="1371726258"/>
    <n v="1369134258"/>
    <b v="0"/>
    <n v="0"/>
    <b v="0"/>
    <s v="publishing/children's books"/>
    <n v="0"/>
    <e v="#DIV/0!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x v="2547"/>
    <x v="2"/>
    <x v="0"/>
    <s v="USD"/>
    <n v="1442644651"/>
    <n v="1440052651"/>
    <b v="0"/>
    <n v="0"/>
    <b v="0"/>
    <s v="theater/musical"/>
    <n v="0"/>
    <e v="#DIV/0!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x v="2547"/>
    <x v="2"/>
    <x v="0"/>
    <s v="USD"/>
    <n v="1440690875"/>
    <n v="1438098875"/>
    <b v="0"/>
    <n v="0"/>
    <b v="0"/>
    <s v="theater/plays"/>
    <n v="0"/>
    <e v="#DIV/0!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47"/>
    <x v="2"/>
    <x v="0"/>
    <s v="USD"/>
    <n v="1418914964"/>
    <n v="1414591364"/>
    <b v="0"/>
    <n v="0"/>
    <b v="0"/>
    <s v="theater/plays"/>
    <n v="0"/>
    <e v="#DIV/0!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x v="2547"/>
    <x v="2"/>
    <x v="4"/>
    <s v="EUR"/>
    <n v="1442091462"/>
    <n v="1436907462"/>
    <b v="0"/>
    <n v="0"/>
    <b v="0"/>
    <s v="publishing/translations"/>
    <n v="0"/>
    <e v="#DIV/0!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x v="2547"/>
    <x v="2"/>
    <x v="12"/>
    <s v="EUR"/>
    <n v="1454109420"/>
    <n v="1453334629"/>
    <b v="0"/>
    <n v="0"/>
    <b v="0"/>
    <s v="theater/plays"/>
    <n v="0"/>
    <e v="#DIV/0!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47"/>
    <x v="1"/>
    <x v="0"/>
    <s v="USD"/>
    <n v="1465243740"/>
    <n v="1461438495"/>
    <b v="0"/>
    <n v="0"/>
    <b v="0"/>
    <s v="journalism/audio"/>
    <n v="0"/>
    <e v="#DIV/0!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x v="2547"/>
    <x v="1"/>
    <x v="0"/>
    <s v="USD"/>
    <n v="1446087223"/>
    <n v="1443495223"/>
    <b v="0"/>
    <n v="0"/>
    <b v="0"/>
    <s v="technology/web"/>
    <n v="0"/>
    <e v="#DIV/0!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x v="2547"/>
    <x v="1"/>
    <x v="0"/>
    <s v="USD"/>
    <n v="1431728242"/>
    <n v="1429568242"/>
    <b v="0"/>
    <n v="0"/>
    <b v="0"/>
    <s v="film &amp; video/science fiction"/>
    <n v="0"/>
    <e v="#DIV/0!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x v="2547"/>
    <x v="2"/>
    <x v="11"/>
    <s v="CAD"/>
    <n v="1424112483"/>
    <n v="1421520483"/>
    <b v="0"/>
    <n v="0"/>
    <b v="0"/>
    <s v="publishing/fiction"/>
    <n v="0"/>
    <e v="#DIV/0!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x v="2547"/>
    <x v="1"/>
    <x v="0"/>
    <s v="USD"/>
    <n v="1462150800"/>
    <n v="1456987108"/>
    <b v="0"/>
    <n v="0"/>
    <b v="0"/>
    <s v="journalism/audio"/>
    <n v="0"/>
    <e v="#DIV/0!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x v="2547"/>
    <x v="2"/>
    <x v="0"/>
    <s v="USD"/>
    <n v="1424131727"/>
    <n v="1421539727"/>
    <b v="0"/>
    <n v="0"/>
    <b v="0"/>
    <s v="games/mobile games"/>
    <n v="0"/>
    <e v="#DIV/0!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x v="2547"/>
    <x v="2"/>
    <x v="0"/>
    <s v="USD"/>
    <n v="1420085535"/>
    <n v="1414897935"/>
    <b v="0"/>
    <n v="0"/>
    <b v="0"/>
    <s v="publishing/translations"/>
    <n v="0"/>
    <e v="#DIV/0!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47"/>
    <x v="1"/>
    <x v="0"/>
    <s v="USD"/>
    <n v="1259715000"/>
    <n v="1253712916"/>
    <b v="0"/>
    <n v="0"/>
    <b v="0"/>
    <s v="publishing/art books"/>
    <n v="0"/>
    <e v="#DIV/0!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x v="2547"/>
    <x v="2"/>
    <x v="0"/>
    <s v="USD"/>
    <n v="1452920400"/>
    <n v="1447777481"/>
    <b v="0"/>
    <n v="0"/>
    <b v="0"/>
    <s v="music/faith"/>
    <n v="0"/>
    <e v="#DIV/0!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x v="2547"/>
    <x v="1"/>
    <x v="0"/>
    <s v="USD"/>
    <n v="1435874384"/>
    <n v="1433282384"/>
    <b v="0"/>
    <n v="0"/>
    <b v="0"/>
    <s v="technology/web"/>
    <n v="0"/>
    <e v="#DIV/0!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x v="2547"/>
    <x v="2"/>
    <x v="0"/>
    <s v="USD"/>
    <n v="1351432428"/>
    <n v="1350050028"/>
    <b v="0"/>
    <n v="0"/>
    <b v="0"/>
    <s v="publishing/children's books"/>
    <n v="0"/>
    <e v="#DIV/0!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x v="2547"/>
    <x v="2"/>
    <x v="11"/>
    <s v="CAD"/>
    <n v="1481258275"/>
    <n v="1478662675"/>
    <b v="0"/>
    <n v="0"/>
    <b v="0"/>
    <s v="theater/musical"/>
    <n v="0"/>
    <e v="#DIV/0!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x v="2547"/>
    <x v="2"/>
    <x v="0"/>
    <s v="USD"/>
    <n v="1449247439"/>
    <n v="1444059839"/>
    <b v="0"/>
    <n v="0"/>
    <b v="0"/>
    <s v="theater/plays"/>
    <n v="0"/>
    <e v="#DIV/0!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x v="2547"/>
    <x v="2"/>
    <x v="14"/>
    <s v="MXN"/>
    <n v="1480831200"/>
    <n v="1479328570"/>
    <b v="0"/>
    <n v="0"/>
    <b v="0"/>
    <s v="publishing/fiction"/>
    <n v="0"/>
    <e v="#DIV/0!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x v="2547"/>
    <x v="1"/>
    <x v="0"/>
    <s v="USD"/>
    <n v="1457394545"/>
    <n v="1454802545"/>
    <b v="0"/>
    <n v="0"/>
    <b v="0"/>
    <s v="journalism/audio"/>
    <n v="0"/>
    <e v="#DIV/0!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x v="2547"/>
    <x v="2"/>
    <x v="0"/>
    <s v="USD"/>
    <n v="1432756039"/>
    <n v="1430164039"/>
    <b v="0"/>
    <n v="0"/>
    <b v="0"/>
    <s v="photography/nature"/>
    <n v="0"/>
    <e v="#DIV/0!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x v="2547"/>
    <x v="2"/>
    <x v="0"/>
    <s v="USD"/>
    <n v="1287723600"/>
    <n v="1284409734"/>
    <b v="0"/>
    <n v="0"/>
    <b v="0"/>
    <s v="music/jazz"/>
    <n v="0"/>
    <e v="#DIV/0!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47"/>
    <x v="2"/>
    <x v="0"/>
    <s v="USD"/>
    <n v="1403039842"/>
    <n v="1397855842"/>
    <b v="0"/>
    <n v="0"/>
    <b v="0"/>
    <s v="publishing/children's books"/>
    <n v="0"/>
    <e v="#DIV/0!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x v="2547"/>
    <x v="2"/>
    <x v="1"/>
    <s v="GBP"/>
    <n v="1369932825"/>
    <n v="1368723225"/>
    <b v="0"/>
    <n v="0"/>
    <b v="0"/>
    <s v="games/video games"/>
    <n v="0"/>
    <e v="#DIV/0!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2547"/>
    <x v="2"/>
    <x v="0"/>
    <s v="USD"/>
    <n v="1481072942"/>
    <n v="1475885342"/>
    <b v="0"/>
    <n v="0"/>
    <b v="0"/>
    <s v="photography/people"/>
    <n v="0"/>
    <e v="#DIV/0!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x v="2547"/>
    <x v="1"/>
    <x v="0"/>
    <s v="USD"/>
    <n v="1431771360"/>
    <n v="1427968234"/>
    <b v="0"/>
    <n v="0"/>
    <b v="0"/>
    <s v="film &amp; video/science fiction"/>
    <n v="0"/>
    <e v="#DIV/0!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x v="2547"/>
    <x v="2"/>
    <x v="4"/>
    <s v="EUR"/>
    <n v="1455402297"/>
    <n v="1452810297"/>
    <b v="0"/>
    <n v="0"/>
    <b v="0"/>
    <s v="film &amp; video/drama"/>
    <n v="0"/>
    <e v="#DIV/0!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x v="2547"/>
    <x v="2"/>
    <x v="0"/>
    <s v="USD"/>
    <n v="1444576022"/>
    <n v="1439392022"/>
    <b v="0"/>
    <n v="0"/>
    <b v="0"/>
    <s v="film &amp; video/animation"/>
    <n v="0"/>
    <e v="#DIV/0!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x v="2547"/>
    <x v="2"/>
    <x v="0"/>
    <s v="USD"/>
    <n v="1354123908"/>
    <n v="1351528308"/>
    <b v="0"/>
    <n v="0"/>
    <b v="0"/>
    <s v="music/indie rock"/>
    <n v="0"/>
    <e v="#DIV/0!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x v="2547"/>
    <x v="1"/>
    <x v="4"/>
    <s v="EUR"/>
    <n v="1451161560"/>
    <n v="1447273560"/>
    <b v="0"/>
    <n v="0"/>
    <b v="0"/>
    <s v="journalism/audio"/>
    <n v="0"/>
    <e v="#DIV/0!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x v="2547"/>
    <x v="2"/>
    <x v="1"/>
    <s v="GBP"/>
    <n v="1443193130"/>
    <n v="1438009130"/>
    <b v="0"/>
    <n v="0"/>
    <b v="0"/>
    <s v="games/mobile games"/>
    <n v="0"/>
    <e v="#DIV/0!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x v="2547"/>
    <x v="2"/>
    <x v="0"/>
    <s v="USD"/>
    <n v="1445738783"/>
    <n v="1443146783"/>
    <b v="0"/>
    <n v="0"/>
    <b v="0"/>
    <s v="music/faith"/>
    <n v="0"/>
    <e v="#DIV/0!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x v="2547"/>
    <x v="2"/>
    <x v="0"/>
    <s v="USD"/>
    <n v="1437075422"/>
    <n v="1434483422"/>
    <b v="0"/>
    <n v="0"/>
    <b v="0"/>
    <s v="music/faith"/>
    <n v="0"/>
    <e v="#DIV/0!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x v="2547"/>
    <x v="2"/>
    <x v="0"/>
    <s v="USD"/>
    <n v="1435787137"/>
    <n v="1434577537"/>
    <b v="0"/>
    <n v="0"/>
    <b v="0"/>
    <s v="photography/photobooks"/>
    <n v="0"/>
    <e v="#DIV/0!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x v="2547"/>
    <x v="1"/>
    <x v="0"/>
    <s v="USD"/>
    <n v="1427845140"/>
    <n v="1424822556"/>
    <b v="0"/>
    <n v="0"/>
    <b v="0"/>
    <s v="technology/web"/>
    <n v="0"/>
    <e v="#DIV/0!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47"/>
    <x v="2"/>
    <x v="0"/>
    <s v="USD"/>
    <n v="1424281389"/>
    <n v="1419097389"/>
    <b v="0"/>
    <n v="0"/>
    <b v="0"/>
    <s v="food/food trucks"/>
    <n v="0"/>
    <e v="#DIV/0!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2547"/>
    <x v="2"/>
    <x v="8"/>
    <s v="AUD"/>
    <n v="1453817297"/>
    <n v="1453212497"/>
    <b v="0"/>
    <n v="0"/>
    <b v="0"/>
    <s v="food/food trucks"/>
    <n v="0"/>
    <e v="#DIV/0!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x v="2547"/>
    <x v="2"/>
    <x v="0"/>
    <s v="USD"/>
    <n v="1434768438"/>
    <n v="1429584438"/>
    <b v="0"/>
    <n v="0"/>
    <b v="0"/>
    <s v="theater/plays"/>
    <n v="0"/>
    <e v="#DIV/0!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x v="2547"/>
    <x v="2"/>
    <x v="0"/>
    <s v="USD"/>
    <n v="1428894380"/>
    <n v="1426302380"/>
    <b v="0"/>
    <n v="0"/>
    <b v="0"/>
    <s v="theater/spaces"/>
    <n v="0"/>
    <e v="#DIV/0!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x v="2547"/>
    <x v="2"/>
    <x v="0"/>
    <s v="USD"/>
    <n v="1412485200"/>
    <n v="1410966179"/>
    <b v="0"/>
    <n v="0"/>
    <b v="0"/>
    <s v="theater/musical"/>
    <n v="0"/>
    <e v="#DIV/0!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x v="2547"/>
    <x v="2"/>
    <x v="0"/>
    <s v="USD"/>
    <n v="1445482906"/>
    <n v="1442890906"/>
    <b v="0"/>
    <n v="0"/>
    <b v="0"/>
    <s v="theater/musical"/>
    <n v="0"/>
    <e v="#DIV/0!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x v="2547"/>
    <x v="2"/>
    <x v="1"/>
    <s v="GBP"/>
    <n v="1414346400"/>
    <n v="1413291655"/>
    <b v="0"/>
    <n v="0"/>
    <b v="0"/>
    <s v="theater/plays"/>
    <n v="0"/>
    <e v="#DIV/0!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x v="2547"/>
    <x v="2"/>
    <x v="0"/>
    <s v="USD"/>
    <n v="1447009181"/>
    <n v="1444413581"/>
    <b v="0"/>
    <n v="0"/>
    <b v="0"/>
    <s v="theater/plays"/>
    <n v="0"/>
    <e v="#DIV/0!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x v="2547"/>
    <x v="2"/>
    <x v="1"/>
    <s v="GBP"/>
    <n v="1428222221"/>
    <n v="1425633821"/>
    <b v="0"/>
    <n v="0"/>
    <b v="0"/>
    <s v="theater/plays"/>
    <n v="0"/>
    <e v="#DIV/0!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x v="2547"/>
    <x v="2"/>
    <x v="0"/>
    <s v="USD"/>
    <n v="1465930440"/>
    <n v="1463849116"/>
    <b v="0"/>
    <n v="0"/>
    <b v="0"/>
    <s v="theater/plays"/>
    <n v="0"/>
    <e v="#DIV/0!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x v="2547"/>
    <x v="2"/>
    <x v="0"/>
    <s v="USD"/>
    <n v="1315715823"/>
    <n v="1313123823"/>
    <b v="0"/>
    <n v="0"/>
    <b v="0"/>
    <s v="music/jazz"/>
    <n v="0"/>
    <e v="#DIV/0!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x v="2547"/>
    <x v="2"/>
    <x v="0"/>
    <s v="USD"/>
    <n v="1420512259"/>
    <n v="1415328259"/>
    <b v="0"/>
    <n v="0"/>
    <b v="0"/>
    <s v="theater/plays"/>
    <n v="0"/>
    <e v="#DIV/0!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x v="2547"/>
    <x v="2"/>
    <x v="0"/>
    <s v="USD"/>
    <n v="1446660688"/>
    <n v="1444065088"/>
    <b v="0"/>
    <n v="0"/>
    <b v="0"/>
    <s v="technology/web"/>
    <n v="0"/>
    <e v="#DIV/0!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x v="2547"/>
    <x v="2"/>
    <x v="0"/>
    <s v="USD"/>
    <n v="1387169890"/>
    <n v="1384577890"/>
    <b v="0"/>
    <n v="0"/>
    <b v="0"/>
    <s v="publishing/fiction"/>
    <n v="0"/>
    <e v="#DIV/0!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x v="2547"/>
    <x v="2"/>
    <x v="0"/>
    <s v="USD"/>
    <n v="1280206740"/>
    <n v="1276283655"/>
    <b v="0"/>
    <n v="0"/>
    <b v="0"/>
    <s v="music/jazz"/>
    <n v="0"/>
    <e v="#DIV/0!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x v="2547"/>
    <x v="1"/>
    <x v="0"/>
    <s v="USD"/>
    <n v="1442257677"/>
    <n v="1439665677"/>
    <b v="0"/>
    <n v="0"/>
    <b v="0"/>
    <s v="journalism/audio"/>
    <n v="0"/>
    <e v="#DIV/0!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47"/>
    <x v="1"/>
    <x v="0"/>
    <s v="USD"/>
    <n v="1407708000"/>
    <n v="1405110399"/>
    <b v="0"/>
    <n v="0"/>
    <b v="0"/>
    <s v="journalism/audio"/>
    <n v="0"/>
    <e v="#DIV/0!"/>
    <x v="8"/>
    <s v="audio"/>
    <x v="4009"/>
    <d v="2014-08-10T22:00:00"/>
    <x v="2"/>
  </r>
  <r>
    <n v="1236"/>
    <s v="&quot;Volando&quot; CD Release (Canceled)"/>
    <s v="Raising money to give the musicians their due."/>
    <n v="2500"/>
    <x v="2547"/>
    <x v="1"/>
    <x v="0"/>
    <s v="USD"/>
    <n v="1343491200"/>
    <n v="1342801164"/>
    <b v="0"/>
    <n v="0"/>
    <b v="0"/>
    <s v="music/world music"/>
    <n v="0"/>
    <e v="#DIV/0!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x v="2547"/>
    <x v="1"/>
    <x v="0"/>
    <s v="USD"/>
    <n v="1325804767"/>
    <n v="1323212767"/>
    <b v="0"/>
    <n v="0"/>
    <b v="0"/>
    <s v="music/world music"/>
    <n v="0"/>
    <e v="#DIV/0!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x v="2547"/>
    <x v="1"/>
    <x v="8"/>
    <s v="AUD"/>
    <n v="1405478025"/>
    <n v="1402886025"/>
    <b v="0"/>
    <n v="0"/>
    <b v="0"/>
    <s v="technology/wearables"/>
    <n v="0"/>
    <e v="#DIV/0!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x v="2547"/>
    <x v="1"/>
    <x v="11"/>
    <s v="CAD"/>
    <n v="1480110783"/>
    <n v="1477515183"/>
    <b v="0"/>
    <n v="0"/>
    <b v="0"/>
    <s v="technology/web"/>
    <n v="0"/>
    <e v="#DIV/0!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x v="2547"/>
    <x v="2"/>
    <x v="0"/>
    <s v="USD"/>
    <n v="1371415675"/>
    <n v="1368823675"/>
    <b v="0"/>
    <n v="0"/>
    <b v="0"/>
    <s v="publishing/fiction"/>
    <n v="0"/>
    <e v="#DIV/0!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x v="2547"/>
    <x v="2"/>
    <x v="0"/>
    <s v="USD"/>
    <n v="1480188013"/>
    <n v="1477592413"/>
    <b v="0"/>
    <n v="0"/>
    <b v="0"/>
    <s v="publishing/fiction"/>
    <n v="0"/>
    <e v="#DIV/0!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x v="2547"/>
    <x v="2"/>
    <x v="0"/>
    <s v="USD"/>
    <n v="1404406964"/>
    <n v="1401814964"/>
    <b v="0"/>
    <n v="0"/>
    <b v="0"/>
    <s v="theater/plays"/>
    <n v="0"/>
    <e v="#DIV/0!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x v="2547"/>
    <x v="2"/>
    <x v="0"/>
    <s v="USD"/>
    <n v="1430877843"/>
    <n v="1428285843"/>
    <b v="0"/>
    <n v="0"/>
    <b v="0"/>
    <s v="film &amp; video/animation"/>
    <n v="0"/>
    <e v="#DIV/0!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47"/>
    <x v="1"/>
    <x v="0"/>
    <s v="USD"/>
    <n v="1407394800"/>
    <n v="1404770616"/>
    <b v="0"/>
    <n v="0"/>
    <b v="0"/>
    <s v="music/world music"/>
    <n v="0"/>
    <e v="#DIV/0!"/>
    <x v="7"/>
    <s v="world music"/>
    <x v="4018"/>
    <d v="2014-08-07T07:00:00"/>
    <x v="2"/>
  </r>
  <r>
    <n v="1484"/>
    <s v="a book called filtered down thru the stars"/>
    <s v="The mussings of an old wizard"/>
    <n v="2000"/>
    <x v="2547"/>
    <x v="2"/>
    <x v="0"/>
    <s v="USD"/>
    <n v="1342882260"/>
    <n v="1337834963"/>
    <b v="0"/>
    <n v="0"/>
    <b v="0"/>
    <s v="publishing/fiction"/>
    <n v="0"/>
    <e v="#DIV/0!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x v="2547"/>
    <x v="2"/>
    <x v="0"/>
    <s v="USD"/>
    <n v="1314471431"/>
    <n v="1311879431"/>
    <b v="0"/>
    <n v="0"/>
    <b v="0"/>
    <s v="publishing/fiction"/>
    <n v="0"/>
    <e v="#DIV/0!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x v="2547"/>
    <x v="2"/>
    <x v="0"/>
    <s v="USD"/>
    <n v="1441814400"/>
    <n v="1440807846"/>
    <b v="0"/>
    <n v="0"/>
    <b v="0"/>
    <s v="music/faith"/>
    <n v="0"/>
    <e v="#DIV/0!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x v="2547"/>
    <x v="2"/>
    <x v="1"/>
    <s v="GBP"/>
    <n v="1450706837"/>
    <n v="1448114837"/>
    <b v="0"/>
    <n v="0"/>
    <b v="0"/>
    <s v="photography/people"/>
    <n v="0"/>
    <e v="#DIV/0!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x v="2547"/>
    <x v="2"/>
    <x v="0"/>
    <s v="USD"/>
    <n v="1280534400"/>
    <n v="1277512556"/>
    <b v="0"/>
    <n v="0"/>
    <b v="0"/>
    <s v="games/video games"/>
    <n v="0"/>
    <e v="#DIV/0!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2547"/>
    <x v="1"/>
    <x v="0"/>
    <s v="USD"/>
    <n v="1433603552"/>
    <n v="1428419552"/>
    <b v="0"/>
    <n v="0"/>
    <b v="0"/>
    <s v="technology/web"/>
    <n v="0"/>
    <e v="#DIV/0!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x v="2547"/>
    <x v="1"/>
    <x v="0"/>
    <s v="USD"/>
    <n v="1435257596"/>
    <n v="1432665596"/>
    <b v="0"/>
    <n v="0"/>
    <b v="0"/>
    <s v="technology/web"/>
    <n v="0"/>
    <e v="#DIV/0!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x v="2547"/>
    <x v="2"/>
    <x v="0"/>
    <s v="USD"/>
    <n v="1464031265"/>
    <n v="1458847265"/>
    <b v="0"/>
    <n v="0"/>
    <b v="0"/>
    <s v="theater/plays"/>
    <n v="0"/>
    <e v="#DIV/0!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x v="2547"/>
    <x v="2"/>
    <x v="9"/>
    <s v="DKK"/>
    <n v="1464952752"/>
    <n v="1462360752"/>
    <b v="0"/>
    <n v="0"/>
    <b v="0"/>
    <s v="theater/plays"/>
    <n v="0"/>
    <e v="#DIV/0!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x v="2547"/>
    <x v="2"/>
    <x v="0"/>
    <s v="USD"/>
    <n v="1341086400"/>
    <n v="1340055345"/>
    <b v="0"/>
    <n v="0"/>
    <b v="0"/>
    <s v="publishing/children's books"/>
    <n v="0"/>
    <e v="#DIV/0!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x v="2547"/>
    <x v="1"/>
    <x v="0"/>
    <s v="USD"/>
    <n v="1337562726"/>
    <n v="1332378726"/>
    <b v="0"/>
    <n v="0"/>
    <b v="0"/>
    <s v="publishing/art books"/>
    <n v="0"/>
    <e v="#DIV/0!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x v="2547"/>
    <x v="1"/>
    <x v="0"/>
    <s v="USD"/>
    <n v="1408112253"/>
    <n v="1405520253"/>
    <b v="0"/>
    <n v="0"/>
    <b v="0"/>
    <s v="technology/wearables"/>
    <n v="0"/>
    <e v="#DIV/0!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x v="2547"/>
    <x v="2"/>
    <x v="0"/>
    <s v="USD"/>
    <n v="1438803999"/>
    <n v="1436211999"/>
    <b v="0"/>
    <n v="0"/>
    <b v="0"/>
    <s v="film &amp; video/drama"/>
    <n v="0"/>
    <e v="#DIV/0!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x v="2547"/>
    <x v="2"/>
    <x v="0"/>
    <s v="USD"/>
    <n v="1409891015"/>
    <n v="1407299015"/>
    <b v="0"/>
    <n v="0"/>
    <b v="0"/>
    <s v="film &amp; video/drama"/>
    <n v="0"/>
    <e v="#DIV/0!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x v="2547"/>
    <x v="2"/>
    <x v="0"/>
    <s v="USD"/>
    <n v="1337371334"/>
    <n v="1332187334"/>
    <b v="0"/>
    <n v="0"/>
    <b v="0"/>
    <s v="film &amp; video/animation"/>
    <n v="0"/>
    <e v="#DIV/0!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2547"/>
    <x v="1"/>
    <x v="0"/>
    <s v="USD"/>
    <n v="1409187056"/>
    <n v="1406595056"/>
    <b v="0"/>
    <n v="0"/>
    <b v="0"/>
    <s v="technology/web"/>
    <n v="0"/>
    <e v="#DIV/0!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x v="2547"/>
    <x v="2"/>
    <x v="0"/>
    <s v="USD"/>
    <n v="1345918747"/>
    <n v="1343326747"/>
    <b v="0"/>
    <n v="0"/>
    <b v="0"/>
    <s v="music/jazz"/>
    <n v="0"/>
    <e v="#DIV/0!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47"/>
    <x v="2"/>
    <x v="0"/>
    <s v="USD"/>
    <n v="1464190158"/>
    <n v="1461598158"/>
    <b v="0"/>
    <n v="0"/>
    <b v="0"/>
    <s v="publishing/translations"/>
    <n v="0"/>
    <e v="#DIV/0!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x v="2547"/>
    <x v="2"/>
    <x v="0"/>
    <s v="USD"/>
    <n v="1410866659"/>
    <n v="1405682659"/>
    <b v="0"/>
    <n v="0"/>
    <b v="0"/>
    <s v="publishing/fiction"/>
    <n v="0"/>
    <e v="#DIV/0!"/>
    <x v="1"/>
    <s v="fiction"/>
    <x v="4037"/>
    <d v="2014-09-16T11:24:19"/>
    <x v="2"/>
  </r>
  <r>
    <n v="1586"/>
    <s v="Missouri In Pictures"/>
    <s v="Show the world the beauty that is in all of our back yards!"/>
    <n v="1500"/>
    <x v="2547"/>
    <x v="2"/>
    <x v="0"/>
    <s v="USD"/>
    <n v="1428197422"/>
    <n v="1425609022"/>
    <b v="0"/>
    <n v="0"/>
    <b v="0"/>
    <s v="photography/places"/>
    <n v="0"/>
    <e v="#DIV/0!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x v="2547"/>
    <x v="2"/>
    <x v="8"/>
    <s v="AUD"/>
    <n v="1408999088"/>
    <n v="1407184688"/>
    <b v="1"/>
    <n v="0"/>
    <b v="0"/>
    <s v="photography/photobooks"/>
    <n v="0"/>
    <e v="#DIV/0!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x v="2547"/>
    <x v="1"/>
    <x v="1"/>
    <s v="GBP"/>
    <n v="1422664740"/>
    <n v="1417818036"/>
    <b v="0"/>
    <n v="0"/>
    <b v="0"/>
    <s v="technology/web"/>
    <n v="0"/>
    <e v="#DIV/0!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x v="2547"/>
    <x v="2"/>
    <x v="1"/>
    <s v="GBP"/>
    <n v="1403348400"/>
    <n v="1401058295"/>
    <b v="0"/>
    <n v="0"/>
    <b v="0"/>
    <s v="theater/plays"/>
    <n v="0"/>
    <e v="#DIV/0!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x v="2547"/>
    <x v="2"/>
    <x v="0"/>
    <s v="USD"/>
    <n v="1429396200"/>
    <n v="1428539708"/>
    <b v="0"/>
    <n v="0"/>
    <b v="0"/>
    <s v="theater/plays"/>
    <n v="0"/>
    <e v="#DIV/0!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x v="2547"/>
    <x v="2"/>
    <x v="0"/>
    <s v="USD"/>
    <n v="1404664592"/>
    <n v="1399480592"/>
    <b v="0"/>
    <n v="0"/>
    <b v="0"/>
    <s v="theater/musical"/>
    <n v="0"/>
    <e v="#DIV/0!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x v="2547"/>
    <x v="2"/>
    <x v="0"/>
    <s v="USD"/>
    <n v="1439581080"/>
    <n v="1435709765"/>
    <b v="0"/>
    <n v="0"/>
    <b v="0"/>
    <s v="theater/plays"/>
    <n v="0"/>
    <e v="#DIV/0!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x v="2547"/>
    <x v="2"/>
    <x v="0"/>
    <s v="USD"/>
    <n v="1326916800"/>
    <n v="1323131689"/>
    <b v="0"/>
    <n v="0"/>
    <b v="0"/>
    <s v="music/jazz"/>
    <n v="0"/>
    <e v="#DIV/0!"/>
    <x v="7"/>
    <s v="jazz"/>
    <x v="4045"/>
    <d v="2012-01-18T20:00:00"/>
    <x v="6"/>
  </r>
  <r>
    <n v="131"/>
    <s v="I (Canceled)"/>
    <s v="I"/>
    <n v="1200"/>
    <x v="2547"/>
    <x v="1"/>
    <x v="0"/>
    <s v="USD"/>
    <n v="1467763200"/>
    <n v="1466453161"/>
    <b v="0"/>
    <n v="0"/>
    <b v="0"/>
    <s v="film &amp; video/science fiction"/>
    <n v="0"/>
    <e v="#DIV/0!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x v="2547"/>
    <x v="2"/>
    <x v="11"/>
    <s v="CAD"/>
    <n v="1408495440"/>
    <n v="1405640302"/>
    <b v="0"/>
    <n v="0"/>
    <b v="0"/>
    <s v="technology/wearables"/>
    <n v="0"/>
    <e v="#DIV/0!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x v="2547"/>
    <x v="2"/>
    <x v="0"/>
    <s v="USD"/>
    <n v="1401464101"/>
    <n v="1400600101"/>
    <b v="0"/>
    <n v="0"/>
    <b v="0"/>
    <s v="photography/places"/>
    <n v="0"/>
    <e v="#DIV/0!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x v="2547"/>
    <x v="2"/>
    <x v="0"/>
    <s v="USD"/>
    <n v="1444433886"/>
    <n v="1441841886"/>
    <b v="0"/>
    <n v="0"/>
    <b v="0"/>
    <s v="photography/places"/>
    <n v="0"/>
    <e v="#DIV/0!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x v="2547"/>
    <x v="2"/>
    <x v="0"/>
    <s v="USD"/>
    <n v="1465790400"/>
    <n v="1462210950"/>
    <b v="0"/>
    <n v="0"/>
    <b v="0"/>
    <s v="theater/plays"/>
    <n v="0"/>
    <e v="#DIV/0!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x v="2547"/>
    <x v="2"/>
    <x v="0"/>
    <s v="USD"/>
    <n v="1404532740"/>
    <n v="1401823952"/>
    <b v="0"/>
    <n v="0"/>
    <b v="0"/>
    <s v="theater/plays"/>
    <n v="0"/>
    <e v="#DIV/0!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x v="2547"/>
    <x v="2"/>
    <x v="0"/>
    <s v="USD"/>
    <n v="1434490914"/>
    <n v="1429306914"/>
    <b v="0"/>
    <n v="0"/>
    <b v="0"/>
    <s v="theater/plays"/>
    <n v="0"/>
    <e v="#DIV/0!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x v="2547"/>
    <x v="2"/>
    <x v="0"/>
    <s v="USD"/>
    <n v="1418504561"/>
    <n v="1417208561"/>
    <b v="0"/>
    <n v="0"/>
    <b v="0"/>
    <s v="food/restaurants"/>
    <n v="0"/>
    <e v="#DIV/0!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x v="2547"/>
    <x v="2"/>
    <x v="1"/>
    <s v="GBP"/>
    <n v="1425131108"/>
    <n v="1422539108"/>
    <b v="0"/>
    <n v="0"/>
    <b v="0"/>
    <s v="film &amp; video/drama"/>
    <n v="0"/>
    <e v="#DIV/0!"/>
    <x v="5"/>
    <s v="drama"/>
    <x v="4054"/>
    <d v="2015-02-28T13:45:08"/>
    <x v="4"/>
  </r>
  <r>
    <n v="1059"/>
    <s v="Voice Over Artist (Canceled)"/>
    <s v="Turning myself into a vocal artist."/>
    <n v="1100"/>
    <x v="2547"/>
    <x v="1"/>
    <x v="0"/>
    <s v="USD"/>
    <n v="1426269456"/>
    <n v="1423681056"/>
    <b v="0"/>
    <n v="0"/>
    <b v="0"/>
    <s v="journalism/audio"/>
    <n v="0"/>
    <e v="#DIV/0!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x v="2547"/>
    <x v="2"/>
    <x v="0"/>
    <s v="USD"/>
    <n v="1402852087"/>
    <n v="1400260087"/>
    <b v="0"/>
    <n v="0"/>
    <b v="0"/>
    <s v="games/video games"/>
    <n v="0"/>
    <e v="#DIV/0!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x v="2547"/>
    <x v="2"/>
    <x v="0"/>
    <s v="USD"/>
    <n v="1483748232"/>
    <n v="1481156232"/>
    <b v="0"/>
    <n v="0"/>
    <b v="0"/>
    <s v="film &amp; video/drama"/>
    <n v="0"/>
    <e v="#DIV/0!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47"/>
    <x v="2"/>
    <x v="1"/>
    <s v="GBP"/>
    <n v="1417217166"/>
    <n v="1412029566"/>
    <b v="0"/>
    <n v="0"/>
    <b v="0"/>
    <s v="film &amp; video/drama"/>
    <n v="0"/>
    <e v="#DIV/0!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x v="2547"/>
    <x v="2"/>
    <x v="0"/>
    <s v="USD"/>
    <n v="1375260113"/>
    <n v="1372668113"/>
    <b v="0"/>
    <n v="0"/>
    <b v="0"/>
    <s v="film &amp; video/animation"/>
    <n v="0"/>
    <e v="#DIV/0!"/>
    <x v="5"/>
    <s v="animation"/>
    <x v="4059"/>
    <d v="2013-07-31T08:41:53"/>
    <x v="0"/>
  </r>
  <r>
    <n v="490"/>
    <s v="PROJECT IS CANCELLED"/>
    <s v="Cancelled"/>
    <n v="1000"/>
    <x v="2547"/>
    <x v="2"/>
    <x v="0"/>
    <s v="USD"/>
    <n v="1345677285"/>
    <n v="1343085285"/>
    <b v="0"/>
    <n v="0"/>
    <b v="0"/>
    <s v="film &amp; video/animation"/>
    <n v="0"/>
    <e v="#DIV/0!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47"/>
    <x v="2"/>
    <x v="0"/>
    <s v="USD"/>
    <n v="1338159655"/>
    <n v="1335567655"/>
    <b v="0"/>
    <n v="0"/>
    <b v="0"/>
    <s v="music/indie rock"/>
    <n v="0"/>
    <e v="#DIV/0!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47"/>
    <x v="1"/>
    <x v="0"/>
    <s v="USD"/>
    <n v="1472604262"/>
    <n v="1470012262"/>
    <b v="0"/>
    <n v="0"/>
    <b v="0"/>
    <s v="journalism/audio"/>
    <n v="0"/>
    <e v="#DIV/0!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x v="2547"/>
    <x v="2"/>
    <x v="4"/>
    <s v="EUR"/>
    <n v="1440408120"/>
    <n v="1435224120"/>
    <b v="0"/>
    <n v="0"/>
    <b v="0"/>
    <s v="publishing/translations"/>
    <n v="0"/>
    <e v="#DIV/0!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x v="2547"/>
    <x v="2"/>
    <x v="0"/>
    <s v="USD"/>
    <n v="1427847480"/>
    <n v="1424222024"/>
    <b v="0"/>
    <n v="0"/>
    <b v="0"/>
    <s v="photography/nature"/>
    <n v="0"/>
    <e v="#DIV/0!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x v="2547"/>
    <x v="2"/>
    <x v="0"/>
    <s v="USD"/>
    <n v="1434034800"/>
    <n v="1432849552"/>
    <b v="0"/>
    <n v="0"/>
    <b v="0"/>
    <s v="music/faith"/>
    <n v="0"/>
    <e v="#DIV/0!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x v="2547"/>
    <x v="1"/>
    <x v="0"/>
    <s v="USD"/>
    <n v="1429632822"/>
    <n v="1428596022"/>
    <b v="0"/>
    <n v="0"/>
    <b v="0"/>
    <s v="technology/web"/>
    <n v="0"/>
    <e v="#DIV/0!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x v="2547"/>
    <x v="1"/>
    <x v="6"/>
    <s v="EUR"/>
    <n v="1453071600"/>
    <n v="1449596425"/>
    <b v="0"/>
    <n v="0"/>
    <b v="0"/>
    <s v="technology/web"/>
    <n v="0"/>
    <e v="#DIV/0!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x v="2547"/>
    <x v="2"/>
    <x v="0"/>
    <s v="USD"/>
    <n v="1407705187"/>
    <n v="1405113187"/>
    <b v="0"/>
    <n v="0"/>
    <b v="0"/>
    <s v="food/food trucks"/>
    <n v="0"/>
    <e v="#DIV/0!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x v="2547"/>
    <x v="2"/>
    <x v="13"/>
    <s v="EUR"/>
    <n v="1417778880"/>
    <n v="1415711095"/>
    <b v="0"/>
    <n v="0"/>
    <b v="0"/>
    <s v="theater/plays"/>
    <n v="0"/>
    <e v="#DIV/0!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x v="2547"/>
    <x v="2"/>
    <x v="0"/>
    <s v="USD"/>
    <n v="1408863600"/>
    <n v="1408203557"/>
    <b v="0"/>
    <n v="0"/>
    <b v="0"/>
    <s v="theater/plays"/>
    <n v="0"/>
    <e v="#DIV/0!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47"/>
    <x v="2"/>
    <x v="6"/>
    <s v="EUR"/>
    <n v="1461235478"/>
    <n v="1459507478"/>
    <b v="0"/>
    <n v="0"/>
    <b v="0"/>
    <s v="publishing/translations"/>
    <n v="0"/>
    <e v="#DIV/0!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x v="2547"/>
    <x v="2"/>
    <x v="0"/>
    <s v="USD"/>
    <n v="1467312306"/>
    <n v="1462128306"/>
    <b v="0"/>
    <n v="0"/>
    <b v="0"/>
    <s v="technology/wearables"/>
    <n v="0"/>
    <e v="#DIV/0!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x v="2547"/>
    <x v="2"/>
    <x v="0"/>
    <s v="USD"/>
    <n v="1427227905"/>
    <n v="1424639505"/>
    <b v="0"/>
    <n v="0"/>
    <b v="0"/>
    <s v="technology/web"/>
    <n v="0"/>
    <e v="#DIV/0!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x v="2547"/>
    <x v="2"/>
    <x v="0"/>
    <s v="USD"/>
    <n v="1442509200"/>
    <n v="1440513832"/>
    <b v="0"/>
    <n v="0"/>
    <b v="0"/>
    <s v="photography/nature"/>
    <n v="0"/>
    <e v="#DIV/0!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x v="2547"/>
    <x v="3"/>
    <x v="1"/>
    <s v="GBP"/>
    <n v="1491726956"/>
    <n v="1489480556"/>
    <b v="0"/>
    <n v="0"/>
    <b v="0"/>
    <s v="theater/plays"/>
    <n v="0"/>
    <e v="#DIV/0!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x v="2547"/>
    <x v="2"/>
    <x v="0"/>
    <s v="USD"/>
    <n v="1413921060"/>
    <n v="1411499149"/>
    <b v="0"/>
    <n v="0"/>
    <b v="0"/>
    <s v="theater/plays"/>
    <n v="0"/>
    <e v="#DIV/0!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x v="2547"/>
    <x v="2"/>
    <x v="0"/>
    <s v="USD"/>
    <n v="1468442898"/>
    <n v="1465850898"/>
    <b v="0"/>
    <n v="0"/>
    <b v="0"/>
    <s v="theater/plays"/>
    <n v="0"/>
    <e v="#DIV/0!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47"/>
    <x v="1"/>
    <x v="15"/>
    <s v="NZD"/>
    <n v="1422061200"/>
    <n v="1420244622"/>
    <b v="0"/>
    <n v="0"/>
    <b v="0"/>
    <s v="theater/musical"/>
    <n v="0"/>
    <e v="#DIV/0!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x v="2547"/>
    <x v="1"/>
    <x v="1"/>
    <s v="GBP"/>
    <n v="1402949760"/>
    <n v="1400536692"/>
    <b v="0"/>
    <n v="0"/>
    <b v="0"/>
    <s v="film &amp; video/science fiction"/>
    <n v="0"/>
    <e v="#DIV/0!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47"/>
    <x v="2"/>
    <x v="0"/>
    <s v="USD"/>
    <n v="1485380482"/>
    <n v="1482788482"/>
    <b v="0"/>
    <n v="0"/>
    <b v="0"/>
    <s v="theater/plays"/>
    <n v="0"/>
    <e v="#DIV/0!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x v="2547"/>
    <x v="2"/>
    <x v="1"/>
    <s v="GBP"/>
    <n v="1430571849"/>
    <n v="1427979849"/>
    <b v="0"/>
    <n v="0"/>
    <b v="0"/>
    <s v="theater/plays"/>
    <n v="0"/>
    <e v="#DIV/0!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x v="2547"/>
    <x v="2"/>
    <x v="1"/>
    <s v="GBP"/>
    <n v="1370204367"/>
    <n v="1368476367"/>
    <b v="0"/>
    <n v="0"/>
    <b v="0"/>
    <s v="film &amp; video/animation"/>
    <n v="0"/>
    <e v="#DIV/0!"/>
    <x v="5"/>
    <s v="animation"/>
    <x v="4082"/>
    <d v="2013-06-02T20:19:27"/>
    <x v="0"/>
  </r>
  <r>
    <n v="1084"/>
    <s v="My own channel"/>
    <s v="I want to start my own channel for gaming"/>
    <n v="550"/>
    <x v="2547"/>
    <x v="2"/>
    <x v="0"/>
    <s v="USD"/>
    <n v="1407534804"/>
    <n v="1404942804"/>
    <b v="0"/>
    <n v="0"/>
    <b v="0"/>
    <s v="games/video games"/>
    <n v="0"/>
    <e v="#DIV/0!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x v="2547"/>
    <x v="2"/>
    <x v="0"/>
    <s v="USD"/>
    <n v="1461205423"/>
    <n v="1456025023"/>
    <b v="0"/>
    <n v="0"/>
    <b v="0"/>
    <s v="theater/plays"/>
    <n v="0"/>
    <e v="#DIV/0!"/>
    <x v="6"/>
    <s v="plays"/>
    <x v="4084"/>
    <d v="2016-04-21T02:23:43"/>
    <x v="1"/>
  </r>
  <r>
    <n v="1588"/>
    <s v="The Right Side of Texas"/>
    <s v="Southeast Texas as seen through the lens of a cell phone camera"/>
    <n v="516"/>
    <x v="2547"/>
    <x v="2"/>
    <x v="0"/>
    <s v="USD"/>
    <n v="1422735120"/>
    <n v="1420091999"/>
    <b v="0"/>
    <n v="0"/>
    <b v="0"/>
    <s v="photography/places"/>
    <n v="0"/>
    <e v="#DIV/0!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x v="2547"/>
    <x v="1"/>
    <x v="15"/>
    <s v="NZD"/>
    <n v="1443149759"/>
    <n v="1440557759"/>
    <b v="0"/>
    <n v="0"/>
    <b v="0"/>
    <s v="technology/web"/>
    <n v="0"/>
    <e v="#DIV/0!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x v="2547"/>
    <x v="2"/>
    <x v="0"/>
    <s v="USD"/>
    <n v="1333946569"/>
    <n v="1331358169"/>
    <b v="0"/>
    <n v="0"/>
    <b v="0"/>
    <s v="music/jazz"/>
    <n v="0"/>
    <e v="#DIV/0!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x v="2547"/>
    <x v="1"/>
    <x v="0"/>
    <s v="USD"/>
    <n v="1409098825"/>
    <n v="1406679625"/>
    <b v="0"/>
    <n v="0"/>
    <b v="0"/>
    <s v="journalism/audio"/>
    <n v="0"/>
    <e v="#DIV/0!"/>
    <x v="8"/>
    <s v="audio"/>
    <x v="4088"/>
    <d v="2014-08-27T00:20:25"/>
    <x v="2"/>
  </r>
  <r>
    <n v="1141"/>
    <s v="Arena Z - Zombie Survival"/>
    <s v="I think this will be a great game!"/>
    <n v="500"/>
    <x v="2547"/>
    <x v="2"/>
    <x v="4"/>
    <s v="EUR"/>
    <n v="1436460450"/>
    <n v="1433868450"/>
    <b v="0"/>
    <n v="0"/>
    <b v="0"/>
    <s v="games/mobile games"/>
    <n v="0"/>
    <e v="#DIV/0!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x v="2547"/>
    <x v="2"/>
    <x v="1"/>
    <s v="GBP"/>
    <n v="1460116576"/>
    <n v="1457528176"/>
    <b v="0"/>
    <n v="0"/>
    <b v="0"/>
    <s v="photography/places"/>
    <n v="0"/>
    <e v="#DIV/0!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x v="2547"/>
    <x v="2"/>
    <x v="0"/>
    <s v="USD"/>
    <n v="1437149640"/>
    <n v="1434558479"/>
    <b v="0"/>
    <n v="0"/>
    <b v="0"/>
    <s v="theater/musical"/>
    <n v="0"/>
    <e v="#DIV/0!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x v="2547"/>
    <x v="2"/>
    <x v="0"/>
    <s v="USD"/>
    <n v="1399618380"/>
    <n v="1399058797"/>
    <b v="0"/>
    <n v="0"/>
    <b v="0"/>
    <s v="theater/plays"/>
    <n v="0"/>
    <e v="#DIV/0!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x v="2547"/>
    <x v="2"/>
    <x v="1"/>
    <s v="GBP"/>
    <n v="1448805404"/>
    <n v="1446209804"/>
    <b v="0"/>
    <n v="0"/>
    <b v="0"/>
    <s v="theater/plays"/>
    <n v="0"/>
    <e v="#DIV/0!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x v="2547"/>
    <x v="2"/>
    <x v="0"/>
    <s v="USD"/>
    <n v="1413569818"/>
    <n v="1412705818"/>
    <b v="0"/>
    <n v="0"/>
    <b v="0"/>
    <s v="film &amp; video/animation"/>
    <n v="0"/>
    <e v="#DIV/0!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x v="2547"/>
    <x v="2"/>
    <x v="1"/>
    <s v="GBP"/>
    <n v="1383418996"/>
    <n v="1380826996"/>
    <b v="0"/>
    <n v="0"/>
    <b v="0"/>
    <s v="film &amp; video/animation"/>
    <n v="0"/>
    <e v="#DIV/0!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x v="2547"/>
    <x v="2"/>
    <x v="0"/>
    <s v="USD"/>
    <n v="1438474704"/>
    <n v="1435882704"/>
    <b v="0"/>
    <n v="0"/>
    <b v="0"/>
    <s v="technology/web"/>
    <n v="0"/>
    <e v="#DIV/0!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x v="2547"/>
    <x v="1"/>
    <x v="0"/>
    <s v="USD"/>
    <n v="1449689203"/>
    <n v="1447097203"/>
    <b v="0"/>
    <n v="0"/>
    <b v="0"/>
    <s v="technology/web"/>
    <n v="0"/>
    <e v="#DIV/0!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47"/>
    <x v="2"/>
    <x v="0"/>
    <s v="USD"/>
    <n v="1425258240"/>
    <n v="1422043154"/>
    <b v="0"/>
    <n v="0"/>
    <b v="0"/>
    <s v="theater/spaces"/>
    <n v="0"/>
    <e v="#DIV/0!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x v="2547"/>
    <x v="2"/>
    <x v="11"/>
    <s v="CAD"/>
    <n v="1416524325"/>
    <n v="1415228325"/>
    <b v="0"/>
    <n v="0"/>
    <b v="0"/>
    <s v="theater/plays"/>
    <n v="0"/>
    <e v="#DIV/0!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x v="2547"/>
    <x v="2"/>
    <x v="8"/>
    <s v="AUD"/>
    <n v="1402901405"/>
    <n v="1400309405"/>
    <b v="0"/>
    <n v="0"/>
    <b v="0"/>
    <s v="games/mobile games"/>
    <n v="0"/>
    <e v="#DIV/0!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x v="2547"/>
    <x v="2"/>
    <x v="0"/>
    <s v="USD"/>
    <n v="1414205990"/>
    <n v="1413341990"/>
    <b v="0"/>
    <n v="0"/>
    <b v="0"/>
    <s v="theater/plays"/>
    <n v="0"/>
    <e v="#DIV/0!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x v="2547"/>
    <x v="1"/>
    <x v="0"/>
    <s v="USD"/>
    <n v="1448225336"/>
    <n v="1445629736"/>
    <b v="0"/>
    <n v="0"/>
    <b v="0"/>
    <s v="technology/web"/>
    <n v="0"/>
    <e v="#DIV/0!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x v="2547"/>
    <x v="2"/>
    <x v="1"/>
    <s v="GBP"/>
    <n v="1485543242"/>
    <n v="1482951242"/>
    <b v="0"/>
    <n v="0"/>
    <b v="0"/>
    <s v="theater/plays"/>
    <n v="0"/>
    <e v="#DIV/0!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x v="2547"/>
    <x v="2"/>
    <x v="0"/>
    <s v="USD"/>
    <n v="1460153054"/>
    <n v="1457564654"/>
    <b v="0"/>
    <n v="0"/>
    <b v="0"/>
    <s v="film &amp; video/drama"/>
    <n v="0"/>
    <e v="#DIV/0!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x v="2547"/>
    <x v="1"/>
    <x v="11"/>
    <s v="CAD"/>
    <n v="1462053600"/>
    <n v="1459975008"/>
    <b v="0"/>
    <n v="0"/>
    <b v="0"/>
    <s v="technology/web"/>
    <n v="0"/>
    <e v="#DIV/0!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x v="2547"/>
    <x v="3"/>
    <x v="1"/>
    <s v="GBP"/>
    <n v="1491233407"/>
    <n v="1489591807"/>
    <b v="0"/>
    <n v="0"/>
    <b v="0"/>
    <s v="theater/plays"/>
    <n v="0"/>
    <e v="#DIV/0!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x v="2547"/>
    <x v="1"/>
    <x v="0"/>
    <s v="USD"/>
    <n v="1445898356"/>
    <n v="1441146356"/>
    <b v="0"/>
    <n v="0"/>
    <b v="0"/>
    <s v="technology/web"/>
    <n v="0"/>
    <e v="#DIV/0!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x v="2547"/>
    <x v="2"/>
    <x v="2"/>
    <s v="NOK"/>
    <n v="1447787093"/>
    <n v="1445191493"/>
    <b v="0"/>
    <n v="0"/>
    <b v="0"/>
    <s v="games/video games"/>
    <n v="0"/>
    <e v="#DIV/0!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x v="2547"/>
    <x v="2"/>
    <x v="0"/>
    <s v="USD"/>
    <n v="1425170525"/>
    <n v="1422664925"/>
    <b v="0"/>
    <n v="0"/>
    <b v="0"/>
    <s v="games/mobile games"/>
    <n v="0"/>
    <e v="#DIV/0!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x v="2547"/>
    <x v="1"/>
    <x v="0"/>
    <s v="USD"/>
    <n v="1406769992"/>
    <n v="1405041992"/>
    <b v="0"/>
    <n v="0"/>
    <b v="0"/>
    <s v="journalism/audio"/>
    <n v="0"/>
    <e v="#DIV/0!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x v="2547"/>
    <x v="2"/>
    <x v="0"/>
    <s v="USD"/>
    <n v="1427503485"/>
    <n v="1423619085"/>
    <b v="0"/>
    <n v="0"/>
    <b v="0"/>
    <s v="photography/places"/>
    <n v="0"/>
    <e v="#DIV/0!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x v="2547"/>
    <x v="2"/>
    <x v="0"/>
    <s v="USD"/>
    <n v="1487844882"/>
    <n v="1487240082"/>
    <b v="0"/>
    <n v="0"/>
    <b v="0"/>
    <s v="photography/nature"/>
    <n v="0"/>
    <e v="#DIV/0!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x v="2547"/>
    <x v="2"/>
    <x v="11"/>
    <s v="CAD"/>
    <n v="1407533463"/>
    <n v="1404941463"/>
    <b v="0"/>
    <n v="0"/>
    <b v="0"/>
    <s v="food/food trucks"/>
    <n v="0"/>
    <e v="#DIV/0!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CD938-DAE9-422C-B9F6-155E4BB90804}" name="PivotTable6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698623-8C64-4067-A32A-E072F04F3784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7159C-7512-4BF6-84AD-3337C1F70A8C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EA75D-884F-4558-8AAF-38361FFB412C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939"/>
        <item x="1500"/>
        <item x="997"/>
        <item x="1925"/>
        <item x="3278"/>
        <item x="2439"/>
        <item x="3919"/>
        <item x="2212"/>
        <item x="2047"/>
        <item x="3948"/>
        <item x="499"/>
        <item x="2643"/>
        <item x="1824"/>
        <item x="1050"/>
        <item x="2725"/>
        <item x="178"/>
        <item x="3283"/>
        <item x="1354"/>
        <item x="1331"/>
        <item x="1797"/>
        <item x="2106"/>
        <item x="1107"/>
        <item x="763"/>
        <item x="2925"/>
        <item x="1062"/>
        <item x="1657"/>
        <item x="754"/>
        <item x="1284"/>
        <item x="1642"/>
        <item x="3894"/>
        <item x="1230"/>
        <item x="1110"/>
        <item x="2784"/>
        <item x="2048"/>
        <item x="2320"/>
        <item x="3888"/>
        <item x="1640"/>
        <item x="673"/>
        <item x="1180"/>
        <item x="2914"/>
        <item x="677"/>
        <item x="3985"/>
        <item x="4001"/>
        <item x="1984"/>
        <item x="1715"/>
        <item x="2510"/>
        <item x="447"/>
        <item x="643"/>
        <item x="626"/>
        <item x="568"/>
        <item x="2937"/>
        <item x="703"/>
        <item x="1409"/>
        <item x="2287"/>
        <item x="1673"/>
        <item x="1178"/>
        <item x="2743"/>
        <item x="930"/>
        <item x="3957"/>
        <item x="2959"/>
        <item x="1572"/>
        <item x="445"/>
        <item x="3070"/>
        <item x="1283"/>
        <item x="1124"/>
        <item x="517"/>
        <item x="873"/>
        <item x="3203"/>
        <item x="556"/>
        <item x="2749"/>
        <item x="2644"/>
        <item x="1698"/>
        <item x="2957"/>
        <item x="1390"/>
        <item x="1198"/>
        <item x="2298"/>
        <item x="2139"/>
        <item x="1076"/>
        <item x="1432"/>
        <item x="586"/>
        <item x="1279"/>
        <item x="3697"/>
        <item x="1781"/>
        <item x="1016"/>
        <item x="470"/>
        <item x="380"/>
        <item x="840"/>
        <item x="2666"/>
        <item x="578"/>
        <item x="3202"/>
        <item x="960"/>
        <item x="791"/>
        <item x="1580"/>
        <item x="834"/>
        <item x="2581"/>
        <item x="478"/>
        <item x="1332"/>
        <item x="1649"/>
        <item x="2427"/>
        <item x="87"/>
        <item x="3448"/>
        <item x="781"/>
        <item x="335"/>
        <item x="871"/>
        <item x="1879"/>
        <item x="717"/>
        <item x="2204"/>
        <item x="2309"/>
        <item x="1617"/>
        <item x="2142"/>
        <item x="1542"/>
        <item x="2657"/>
        <item x="1380"/>
        <item x="1396"/>
        <item x="2845"/>
        <item x="1592"/>
        <item x="2182"/>
        <item x="400"/>
        <item x="1885"/>
        <item x="2508"/>
        <item x="3117"/>
        <item x="2069"/>
        <item x="735"/>
        <item x="1209"/>
        <item x="2214"/>
        <item x="2259"/>
        <item x="135"/>
        <item x="3358"/>
        <item x="1443"/>
        <item x="895"/>
        <item x="1769"/>
        <item x="1094"/>
        <item x="806"/>
        <item x="1479"/>
        <item x="2465"/>
        <item x="1995"/>
        <item x="3832"/>
        <item x="2720"/>
        <item x="2653"/>
        <item x="3381"/>
        <item x="1495"/>
        <item x="1401"/>
        <item x="3303"/>
        <item x="1073"/>
        <item x="2147"/>
        <item x="2612"/>
        <item x="1047"/>
        <item x="1476"/>
        <item x="998"/>
        <item x="2269"/>
        <item x="2341"/>
        <item x="1386"/>
        <item x="1235"/>
        <item x="2977"/>
        <item x="914"/>
        <item x="152"/>
        <item x="3717"/>
        <item x="1116"/>
        <item x="3114"/>
        <item x="1426"/>
        <item x="1810"/>
        <item x="851"/>
        <item x="3998"/>
        <item x="3183"/>
        <item x="2547"/>
        <item x="798"/>
        <item x="2812"/>
        <item x="801"/>
        <item x="434"/>
        <item x="2052"/>
        <item x="824"/>
        <item x="208"/>
        <item x="3981"/>
        <item x="3574"/>
        <item x="1280"/>
        <item x="858"/>
        <item x="1946"/>
        <item x="1335"/>
        <item x="2080"/>
        <item x="1304"/>
        <item x="2192"/>
        <item x="986"/>
        <item x="2817"/>
        <item x="2100"/>
        <item x="865"/>
        <item x="651"/>
        <item x="1701"/>
        <item x="992"/>
        <item x="1456"/>
        <item x="1325"/>
        <item x="1841"/>
        <item x="2083"/>
        <item x="2132"/>
        <item x="3522"/>
        <item x="2306"/>
        <item x="3775"/>
        <item x="106"/>
        <item x="1655"/>
        <item x="1970"/>
        <item x="1060"/>
        <item x="3386"/>
        <item x="2391"/>
        <item x="1481"/>
        <item x="1863"/>
        <item x="2005"/>
        <item x="816"/>
        <item x="1554"/>
        <item x="1740"/>
        <item x="776"/>
        <item x="319"/>
        <item x="1215"/>
        <item x="758"/>
        <item x="913"/>
        <item x="1316"/>
        <item x="3006"/>
        <item x="2984"/>
        <item x="999"/>
        <item x="411"/>
        <item x="2618"/>
        <item x="528"/>
        <item x="243"/>
        <item x="1561"/>
        <item x="978"/>
        <item x="2690"/>
        <item x="815"/>
        <item x="396"/>
        <item x="2924"/>
        <item x="3989"/>
        <item x="94"/>
        <item x="564"/>
        <item x="1508"/>
        <item x="3359"/>
        <item x="909"/>
        <item x="3191"/>
        <item x="729"/>
        <item x="1577"/>
        <item x="4023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4"/>
        <item x="2242"/>
        <item x="226"/>
        <item x="1764"/>
        <item x="1753"/>
        <item x="2809"/>
        <item x="2074"/>
        <item x="3280"/>
        <item x="3066"/>
        <item x="684"/>
        <item x="719"/>
        <item x="2689"/>
        <item x="609"/>
        <item x="2423"/>
        <item x="2761"/>
        <item x="1956"/>
        <item x="238"/>
        <item x="674"/>
        <item x="1435"/>
        <item x="1960"/>
        <item x="1274"/>
        <item x="1006"/>
        <item x="2562"/>
        <item x="1362"/>
        <item x="734"/>
        <item x="1846"/>
        <item x="2410"/>
        <item x="2333"/>
        <item x="1519"/>
        <item x="1417"/>
        <item x="1945"/>
        <item x="2910"/>
        <item x="3401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9"/>
        <item x="942"/>
        <item x="970"/>
        <item x="1802"/>
        <item x="2327"/>
        <item x="498"/>
        <item x="246"/>
        <item x="2303"/>
        <item x="4065"/>
        <item x="2790"/>
        <item x="2610"/>
        <item x="2480"/>
        <item x="1239"/>
        <item x="2249"/>
        <item x="3404"/>
        <item x="2433"/>
        <item x="3289"/>
        <item x="1799"/>
        <item x="2160"/>
        <item x="1411"/>
        <item x="2450"/>
        <item x="1256"/>
        <item x="1402"/>
        <item x="1177"/>
        <item x="662"/>
        <item x="1772"/>
        <item x="1022"/>
        <item x="395"/>
        <item x="1471"/>
        <item x="1233"/>
        <item x="2191"/>
        <item x="455"/>
        <item x="772"/>
        <item x="1913"/>
        <item x="1662"/>
        <item x="1827"/>
        <item x="3301"/>
        <item x="1538"/>
        <item x="2224"/>
        <item x="1020"/>
        <item x="911"/>
        <item x="3438"/>
        <item x="2316"/>
        <item x="3790"/>
        <item x="2481"/>
        <item x="1321"/>
        <item x="1247"/>
        <item x="4011"/>
        <item x="1739"/>
        <item x="3149"/>
        <item x="217"/>
        <item x="4007"/>
        <item x="2044"/>
        <item x="1717"/>
        <item x="2073"/>
        <item x="44"/>
        <item x="2315"/>
        <item x="324"/>
        <item x="2742"/>
        <item x="2085"/>
        <item x="4039"/>
        <item x="995"/>
        <item x="1768"/>
        <item x="1798"/>
        <item x="2534"/>
        <item x="3294"/>
        <item x="1357"/>
        <item x="2246"/>
        <item x="1055"/>
        <item x="1292"/>
        <item x="1921"/>
        <item x="2419"/>
        <item x="1924"/>
        <item x="1930"/>
        <item x="385"/>
        <item x="1123"/>
        <item x="2976"/>
        <item x="7"/>
        <item x="531"/>
        <item x="2254"/>
        <item x="3020"/>
        <item x="2476"/>
        <item x="2572"/>
        <item x="2509"/>
        <item x="2125"/>
        <item x="153"/>
        <item x="2340"/>
        <item x="2436"/>
        <item x="842"/>
        <item x="1376"/>
        <item x="2430"/>
        <item x="4006"/>
        <item x="2262"/>
        <item x="1859"/>
        <item x="482"/>
        <item x="1130"/>
        <item x="1168"/>
        <item x="203"/>
        <item x="1434"/>
        <item x="3881"/>
        <item x="2563"/>
        <item x="2097"/>
        <item x="1851"/>
        <item x="1978"/>
        <item x="75"/>
        <item x="1746"/>
        <item x="893"/>
        <item x="847"/>
        <item x="1446"/>
        <item x="554"/>
        <item x="1724"/>
        <item x="3997"/>
        <item x="2328"/>
        <item x="2638"/>
        <item x="3231"/>
        <item x="1490"/>
        <item x="2741"/>
        <item x="3988"/>
        <item x="325"/>
        <item x="1652"/>
        <item x="2622"/>
        <item x="3227"/>
        <item x="1108"/>
        <item x="2176"/>
        <item x="357"/>
        <item x="1138"/>
        <item x="1880"/>
        <item x="1167"/>
        <item x="338"/>
        <item x="4038"/>
        <item x="3778"/>
        <item x="2503"/>
        <item x="4013"/>
        <item x="2755"/>
        <item x="1713"/>
        <item x="216"/>
        <item x="2038"/>
        <item x="855"/>
        <item x="3394"/>
        <item x="386"/>
        <item x="485"/>
        <item x="2061"/>
        <item x="3559"/>
        <item x="287"/>
        <item x="3167"/>
        <item x="462"/>
        <item x="622"/>
        <item x="1454"/>
        <item x="71"/>
        <item x="2974"/>
        <item x="990"/>
        <item x="1129"/>
        <item x="1744"/>
        <item x="879"/>
        <item x="1030"/>
        <item x="2992"/>
        <item x="1450"/>
        <item x="2186"/>
        <item x="971"/>
        <item x="2375"/>
        <item x="289"/>
        <item x="1257"/>
        <item x="3189"/>
        <item x="168"/>
        <item x="2679"/>
        <item x="1383"/>
        <item x="70"/>
        <item x="1609"/>
        <item x="590"/>
        <item x="1949"/>
        <item x="197"/>
        <item x="502"/>
        <item x="2816"/>
        <item x="2540"/>
        <item x="2435"/>
        <item x="2568"/>
        <item x="161"/>
        <item x="1801"/>
        <item x="3951"/>
        <item x="581"/>
        <item x="3073"/>
        <item x="301"/>
        <item x="318"/>
        <item x="1179"/>
        <item x="637"/>
        <item x="381"/>
        <item x="1901"/>
        <item x="3295"/>
        <item x="2431"/>
        <item x="1727"/>
        <item x="3930"/>
        <item x="2037"/>
        <item x="467"/>
        <item x="658"/>
        <item x="686"/>
        <item x="1741"/>
        <item x="2145"/>
        <item x="3964"/>
        <item x="111"/>
        <item x="1516"/>
        <item x="1606"/>
        <item x="2584"/>
        <item x="2169"/>
        <item x="2875"/>
        <item x="1424"/>
        <item x="3360"/>
        <item x="885"/>
        <item x="1146"/>
        <item x="398"/>
        <item x="458"/>
        <item x="1083"/>
        <item x="850"/>
        <item x="3109"/>
        <item x="745"/>
        <item x="2058"/>
        <item x="2457"/>
        <item x="878"/>
        <item x="1932"/>
        <item x="829"/>
        <item x="2619"/>
        <item x="3329"/>
        <item x="1836"/>
        <item x="3427"/>
        <item x="1159"/>
        <item x="2226"/>
        <item x="2607"/>
        <item x="702"/>
        <item x="1082"/>
        <item x="3298"/>
        <item x="2721"/>
        <item x="901"/>
        <item x="1942"/>
        <item x="1400"/>
        <item x="1737"/>
        <item x="2082"/>
        <item x="883"/>
        <item x="533"/>
        <item x="3799"/>
        <item x="37"/>
        <item x="2175"/>
        <item x="420"/>
        <item x="346"/>
        <item x="2794"/>
        <item x="169"/>
        <item x="822"/>
        <item x="727"/>
        <item x="2250"/>
        <item x="407"/>
        <item x="755"/>
        <item x="1224"/>
        <item x="3802"/>
        <item x="2385"/>
        <item x="2300"/>
        <item x="1691"/>
        <item x="2379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50"/>
        <item x="83"/>
        <item x="0"/>
        <item x="475"/>
        <item x="90"/>
        <item x="537"/>
        <item x="1317"/>
        <item x="1012"/>
        <item x="1021"/>
        <item x="3005"/>
        <item x="2394"/>
        <item x="681"/>
        <item x="2308"/>
        <item x="839"/>
        <item x="1254"/>
        <item x="1679"/>
        <item x="766"/>
        <item x="2827"/>
        <item x="1747"/>
        <item x="105"/>
        <item x="138"/>
        <item x="177"/>
        <item x="1834"/>
        <item x="1312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7"/>
        <item x="1702"/>
        <item x="1205"/>
        <item x="1604"/>
        <item x="2428"/>
        <item x="6"/>
        <item x="225"/>
        <item x="805"/>
        <item x="1675"/>
        <item x="597"/>
        <item x="58"/>
        <item x="513"/>
        <item x="3139"/>
        <item x="3760"/>
        <item x="584"/>
        <item x="302"/>
        <item x="536"/>
        <item x="3959"/>
        <item x="2311"/>
        <item x="9"/>
        <item x="1368"/>
        <item x="2024"/>
        <item x="923"/>
        <item x="4060"/>
        <item x="2342"/>
        <item x="2995"/>
        <item x="259"/>
        <item x="892"/>
        <item x="2288"/>
        <item x="558"/>
        <item x="3992"/>
        <item x="3935"/>
        <item x="934"/>
        <item x="277"/>
        <item x="904"/>
        <item x="841"/>
        <item x="3319"/>
        <item x="905"/>
        <item x="240"/>
        <item x="457"/>
        <item x="1595"/>
        <item x="973"/>
        <item x="835"/>
        <item x="2185"/>
        <item x="1833"/>
        <item x="2310"/>
        <item x="1822"/>
        <item x="2897"/>
        <item x="902"/>
        <item x="543"/>
        <item x="1038"/>
        <item x="367"/>
        <item x="43"/>
        <item x="1294"/>
        <item x="132"/>
        <item x="1389"/>
        <item x="867"/>
        <item x="3367"/>
        <item x="4037"/>
        <item x="3637"/>
        <item x="3425"/>
        <item x="1547"/>
        <item x="1162"/>
        <item x="348"/>
        <item x="866"/>
        <item x="2880"/>
        <item x="356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5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9"/>
        <item x="1339"/>
        <item x="3877"/>
        <item x="3314"/>
        <item x="1166"/>
        <item x="3498"/>
        <item x="1594"/>
        <item x="141"/>
        <item x="2011"/>
        <item x="430"/>
        <item x="1645"/>
        <item x="2051"/>
        <item x="221"/>
        <item x="1620"/>
        <item x="234"/>
        <item x="117"/>
        <item x="3299"/>
        <item x="1297"/>
        <item x="3285"/>
        <item x="3213"/>
        <item x="3030"/>
        <item x="1196"/>
        <item x="1143"/>
        <item x="2277"/>
        <item x="119"/>
        <item x="2134"/>
        <item x="700"/>
        <item x="491"/>
        <item x="4073"/>
        <item x="1745"/>
        <item x="3095"/>
        <item x="3316"/>
        <item x="924"/>
        <item x="989"/>
        <item x="3200"/>
        <item x="1690"/>
        <item x="3041"/>
        <item x="2983"/>
        <item x="864"/>
        <item x="875"/>
        <item x="403"/>
        <item x="1991"/>
        <item x="3908"/>
        <item x="2"/>
        <item x="890"/>
        <item x="1900"/>
        <item x="640"/>
        <item x="3050"/>
        <item x="1677"/>
        <item x="74"/>
        <item x="1228"/>
        <item x="2417"/>
        <item x="56"/>
        <item x="1221"/>
        <item x="2991"/>
        <item x="2798"/>
        <item x="254"/>
        <item x="3051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4"/>
        <item x="3984"/>
        <item x="2605"/>
        <item x="2144"/>
        <item x="1546"/>
        <item x="2705"/>
        <item x="3036"/>
        <item x="276"/>
        <item x="1968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7"/>
        <item x="1550"/>
        <item x="737"/>
        <item x="2302"/>
        <item x="113"/>
        <item x="1416"/>
        <item x="3247"/>
        <item x="1285"/>
        <item x="2031"/>
        <item x="3721"/>
        <item x="3787"/>
        <item x="3608"/>
        <item x="1869"/>
        <item x="2826"/>
        <item x="2904"/>
        <item x="1815"/>
        <item x="3244"/>
        <item x="222"/>
        <item x="2344"/>
        <item x="1977"/>
        <item x="1969"/>
        <item x="2211"/>
        <item x="3494"/>
        <item x="3620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2"/>
        <item x="3286"/>
        <item x="949"/>
        <item x="1529"/>
        <item x="2135"/>
        <item x="61"/>
        <item x="80"/>
        <item x="2149"/>
        <item x="1258"/>
        <item x="3804"/>
        <item x="3463"/>
        <item x="3150"/>
        <item x="3258"/>
        <item x="3032"/>
        <item x="2322"/>
        <item x="1832"/>
        <item x="2054"/>
        <item x="1211"/>
        <item x="542"/>
        <item x="2112"/>
        <item x="260"/>
        <item x="820"/>
        <item x="1965"/>
        <item x="1084"/>
        <item x="1458"/>
        <item x="3081"/>
        <item x="3565"/>
        <item x="2872"/>
        <item x="1191"/>
        <item x="237"/>
        <item x="1135"/>
        <item x="1958"/>
        <item x="2472"/>
        <item x="1469"/>
        <item x="3474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607"/>
        <item x="17"/>
        <item x="112"/>
        <item x="1528"/>
        <item x="207"/>
        <item x="2630"/>
        <item x="2071"/>
        <item x="1468"/>
        <item x="1602"/>
        <item x="84"/>
        <item x="1164"/>
        <item x="1273"/>
        <item x="749"/>
        <item x="3423"/>
        <item x="4070"/>
        <item x="210"/>
        <item x="54"/>
        <item x="414"/>
        <item x="1779"/>
        <item x="1954"/>
        <item x="2270"/>
        <item x="1555"/>
        <item x="3059"/>
        <item x="1654"/>
        <item x="427"/>
        <item x="3155"/>
        <item x="1579"/>
        <item x="16"/>
        <item x="2286"/>
        <item x="3003"/>
        <item x="645"/>
        <item x="2474"/>
        <item x="1556"/>
        <item x="1842"/>
        <item x="2060"/>
        <item x="3013"/>
        <item x="1114"/>
        <item x="1860"/>
        <item x="1346"/>
        <item x="2066"/>
        <item x="3148"/>
        <item x="1349"/>
        <item x="1314"/>
        <item x="1049"/>
        <item x="821"/>
        <item x="249"/>
        <item x="440"/>
        <item x="1887"/>
        <item x="2183"/>
        <item x="64"/>
        <item x="4026"/>
        <item x="881"/>
        <item x="211"/>
        <item x="268"/>
        <item x="3402"/>
        <item x="2289"/>
        <item x="1618"/>
        <item x="3393"/>
        <item x="3253"/>
        <item x="1189"/>
        <item x="1303"/>
        <item x="1453"/>
        <item x="3606"/>
        <item x="2606"/>
        <item x="2292"/>
        <item x="2484"/>
        <item x="1647"/>
        <item x="1626"/>
        <item x="903"/>
        <item x="1629"/>
        <item x="443"/>
        <item x="1397"/>
        <item x="1564"/>
        <item x="333"/>
        <item x="1225"/>
        <item x="1261"/>
        <item x="3512"/>
        <item x="3873"/>
        <item x="1024"/>
        <item x="1353"/>
        <item x="1506"/>
        <item x="795"/>
        <item x="1719"/>
        <item x="1621"/>
        <item x="2600"/>
        <item x="4034"/>
        <item x="532"/>
        <item x="155"/>
        <item x="602"/>
        <item x="4078"/>
        <item x="1282"/>
        <item x="2459"/>
        <item x="4057"/>
        <item x="2513"/>
        <item x="739"/>
        <item x="2985"/>
        <item x="1313"/>
        <item x="3958"/>
        <item x="2841"/>
        <item x="1867"/>
        <item x="2399"/>
        <item x="2109"/>
        <item x="751"/>
        <item x="1336"/>
        <item x="641"/>
        <item x="3131"/>
        <item x="869"/>
        <item x="1616"/>
        <item x="4019"/>
        <item x="1570"/>
        <item x="880"/>
        <item x="1923"/>
        <item x="1379"/>
        <item x="3417"/>
        <item x="941"/>
        <item x="2837"/>
        <item x="1091"/>
        <item x="1575"/>
        <item x="3230"/>
        <item x="1543"/>
        <item x="716"/>
        <item x="567"/>
        <item x="2275"/>
        <item x="3666"/>
        <item x="559"/>
        <item x="1758"/>
        <item x="3021"/>
        <item x="1174"/>
        <item x="402"/>
        <item x="3025"/>
        <item x="3371"/>
        <item x="1780"/>
        <item x="2463"/>
        <item x="2193"/>
        <item x="1025"/>
        <item x="3557"/>
        <item x="522"/>
        <item x="2596"/>
        <item x="1777"/>
        <item x="665"/>
        <item x="2737"/>
        <item x="1596"/>
        <item x="1217"/>
        <item x="2077"/>
        <item x="1767"/>
        <item x="2383"/>
        <item x="2089"/>
        <item x="3548"/>
        <item x="1419"/>
        <item x="3350"/>
        <item x="588"/>
        <item x="697"/>
        <item x="2087"/>
        <item x="1101"/>
        <item x="3994"/>
        <item x="1826"/>
        <item x="1328"/>
        <item x="1635"/>
        <item x="4029"/>
        <item x="2374"/>
        <item x="2696"/>
        <item x="3259"/>
        <item x="1838"/>
        <item x="1803"/>
        <item x="402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712"/>
        <item x="3233"/>
        <item x="757"/>
        <item x="2402"/>
        <item x="1117"/>
        <item x="2227"/>
        <item x="267"/>
        <item x="2438"/>
        <item x="1910"/>
        <item x="996"/>
        <item x="3923"/>
        <item x="3355"/>
        <item x="3784"/>
        <item x="2762"/>
        <item x="1738"/>
        <item x="2766"/>
        <item x="2859"/>
        <item x="3990"/>
        <item x="165"/>
        <item x="723"/>
        <item x="1658"/>
        <item x="604"/>
        <item x="2355"/>
        <item x="316"/>
        <item x="1962"/>
        <item x="624"/>
        <item x="2220"/>
        <item x="780"/>
        <item x="962"/>
        <item x="1870"/>
        <item x="2297"/>
        <item x="342"/>
        <item x="3201"/>
        <item x="1311"/>
        <item x="480"/>
        <item x="3568"/>
        <item x="1014"/>
        <item x="2405"/>
        <item x="1393"/>
        <item x="3023"/>
        <item x="1367"/>
        <item x="2064"/>
        <item x="1160"/>
        <item x="167"/>
        <item x="984"/>
        <item x="3838"/>
        <item x="3"/>
        <item x="3292"/>
        <item x="2215"/>
        <item x="1161"/>
        <item x="2001"/>
        <item x="353"/>
        <item x="3614"/>
        <item x="1559"/>
        <item x="1558"/>
        <item x="2458"/>
        <item x="3205"/>
        <item x="2231"/>
        <item x="2167"/>
        <item x="1140"/>
        <item x="3818"/>
        <item x="1707"/>
        <item x="3206"/>
        <item x="3487"/>
        <item x="2091"/>
        <item x="3408"/>
        <item x="849"/>
        <item x="3462"/>
        <item x="1788"/>
        <item x="1871"/>
        <item x="4088"/>
        <item x="3436"/>
        <item x="2500"/>
        <item x="3754"/>
        <item x="793"/>
        <item x="2523"/>
        <item x="1036"/>
        <item x="2561"/>
        <item x="1876"/>
        <item x="728"/>
        <item x="2869"/>
        <item x="1405"/>
        <item x="2536"/>
        <item x="2729"/>
        <item x="1964"/>
        <item x="1792"/>
        <item x="1760"/>
        <item x="1144"/>
        <item x="3142"/>
        <item x="1173"/>
        <item x="454"/>
        <item x="3057"/>
        <item x="3810"/>
        <item x="1429"/>
        <item x="3251"/>
        <item x="1170"/>
        <item x="3996"/>
        <item x="687"/>
        <item x="3672"/>
        <item x="810"/>
        <item x="3618"/>
        <item x="607"/>
        <item x="616"/>
        <item x="439"/>
        <item x="1460"/>
        <item x="1165"/>
        <item x="3871"/>
        <item x="4091"/>
        <item x="4061"/>
        <item x="2695"/>
        <item x="2258"/>
        <item x="3484"/>
        <item x="91"/>
        <item x="3428"/>
        <item x="1423"/>
        <item x="3406"/>
        <item x="3277"/>
        <item x="3914"/>
        <item x="2444"/>
        <item x="3471"/>
        <item x="2642"/>
        <item x="3527"/>
        <item x="2321"/>
        <item x="1889"/>
        <item x="4046"/>
        <item x="3987"/>
        <item x="3929"/>
        <item x="884"/>
        <item x="740"/>
        <item x="2296"/>
        <item x="2774"/>
        <item x="3449"/>
        <item x="3455"/>
        <item x="2293"/>
        <item x="3049"/>
        <item x="2867"/>
        <item x="3370"/>
        <item x="3315"/>
        <item x="1220"/>
        <item x="3693"/>
        <item x="1721"/>
        <item x="891"/>
        <item x="26"/>
        <item x="2588"/>
        <item x="1776"/>
        <item x="2966"/>
        <item x="3793"/>
        <item x="3571"/>
        <item x="307"/>
        <item x="2370"/>
        <item x="4008"/>
        <item x="198"/>
        <item x="3089"/>
        <item x="3147"/>
        <item x="635"/>
        <item x="1301"/>
        <item x="3788"/>
        <item x="3547"/>
        <item x="2704"/>
        <item x="2090"/>
        <item x="1919"/>
        <item x="1774"/>
        <item x="3531"/>
        <item x="627"/>
        <item x="1905"/>
        <item x="857"/>
        <item x="4025"/>
        <item x="2933"/>
        <item x="3866"/>
        <item x="358"/>
        <item x="2868"/>
        <item x="3654"/>
        <item x="1307"/>
        <item x="1112"/>
        <item x="3580"/>
        <item x="3461"/>
        <item x="3757"/>
        <item x="1109"/>
        <item x="3876"/>
        <item x="1527"/>
        <item x="1250"/>
        <item x="2861"/>
        <item x="3016"/>
        <item x="4048"/>
        <item x="3451"/>
        <item x="2608"/>
        <item x="1344"/>
        <item x="2818"/>
        <item x="4017"/>
        <item x="1534"/>
        <item x="2656"/>
        <item x="2119"/>
        <item x="3569"/>
        <item x="2223"/>
        <item x="32"/>
        <item x="3896"/>
        <item x="4066"/>
        <item x="764"/>
        <item x="4012"/>
        <item x="812"/>
        <item x="938"/>
        <item x="722"/>
        <item x="160"/>
        <item x="2170"/>
        <item x="2442"/>
        <item x="2244"/>
        <item x="1222"/>
        <item x="2529"/>
        <item x="3140"/>
        <item x="2586"/>
        <item x="1480"/>
        <item x="2514"/>
        <item x="1288"/>
        <item x="3407"/>
        <item x="3152"/>
        <item x="2234"/>
        <item x="2282"/>
        <item x="3250"/>
        <item x="3225"/>
        <item x="2299"/>
        <item x="1041"/>
        <item x="3374"/>
        <item x="2935"/>
        <item x="3535"/>
        <item x="3816"/>
        <item x="2266"/>
        <item x="274"/>
        <item x="3378"/>
        <item x="3224"/>
        <item x="922"/>
        <item x="3094"/>
        <item x="4010"/>
        <item x="2036"/>
        <item x="2811"/>
        <item x="3899"/>
        <item x="2806"/>
        <item x="3115"/>
        <item x="131"/>
        <item x="1644"/>
        <item x="3601"/>
        <item x="3768"/>
        <item x="1051"/>
        <item x="3305"/>
        <item x="1704"/>
        <item x="3505"/>
        <item x="1187"/>
        <item x="1944"/>
        <item x="3432"/>
        <item x="3178"/>
        <item x="526"/>
        <item x="1395"/>
        <item x="2707"/>
        <item x="3024"/>
        <item x="173"/>
        <item x="1761"/>
        <item x="3507"/>
        <item x="175"/>
        <item x="3854"/>
        <item x="3683"/>
        <item x="3523"/>
        <item x="2364"/>
        <item x="1553"/>
        <item x="2317"/>
        <item x="1955"/>
        <item x="705"/>
        <item x="606"/>
        <item x="767"/>
        <item x="3863"/>
        <item x="2040"/>
        <item x="1909"/>
        <item x="2454"/>
        <item x="2849"/>
        <item x="3458"/>
        <item x="2885"/>
        <item x="352"/>
        <item x="4015"/>
        <item x="1463"/>
        <item x="1403"/>
        <item x="2834"/>
        <item x="424"/>
        <item x="3338"/>
        <item x="255"/>
        <item x="2409"/>
        <item x="2260"/>
        <item x="3193"/>
        <item x="510"/>
        <item x="2245"/>
        <item x="3190"/>
        <item x="2188"/>
        <item x="577"/>
        <item x="2539"/>
        <item x="3119"/>
        <item x="1306"/>
        <item x="3733"/>
        <item x="3391"/>
        <item x="30"/>
        <item x="3145"/>
        <item x="3351"/>
        <item x="779"/>
        <item x="898"/>
        <item x="2352"/>
        <item x="539"/>
        <item x="3308"/>
        <item x="3332"/>
        <item x="3039"/>
        <item x="3450"/>
        <item x="1149"/>
        <item x="3626"/>
        <item x="409"/>
        <item x="3516"/>
        <item x="693"/>
        <item x="1525"/>
        <item x="3416"/>
        <item x="689"/>
        <item x="1586"/>
        <item x="2967"/>
        <item x="3581"/>
        <item x="1557"/>
        <item x="2613"/>
        <item x="2345"/>
        <item x="2831"/>
        <item x="2585"/>
        <item x="2236"/>
        <item x="3781"/>
        <item x="1318"/>
        <item x="2587"/>
        <item x="2573"/>
        <item x="3764"/>
        <item x="496"/>
        <item x="1363"/>
        <item x="1733"/>
        <item x="1040"/>
        <item x="3312"/>
        <item x="2013"/>
        <item x="3104"/>
        <item x="3435"/>
        <item x="490"/>
        <item x="2133"/>
        <item x="1795"/>
        <item x="2965"/>
        <item x="1106"/>
        <item x="266"/>
        <item x="3975"/>
        <item x="202"/>
        <item x="2847"/>
        <item x="1898"/>
        <item x="1734"/>
        <item x="3276"/>
        <item x="3260"/>
        <item x="2271"/>
        <item x="3910"/>
        <item x="576"/>
        <item x="639"/>
        <item x="1899"/>
        <item x="3560"/>
        <item x="2636"/>
        <item x="3681"/>
        <item x="621"/>
        <item x="2544"/>
        <item x="2518"/>
        <item x="1603"/>
        <item x="2178"/>
        <item x="3611"/>
        <item x="2253"/>
        <item x="733"/>
        <item x="183"/>
        <item x="544"/>
        <item x="1820"/>
        <item x="1688"/>
        <item x="3900"/>
        <item x="1194"/>
        <item x="2628"/>
        <item x="212"/>
        <item x="2113"/>
        <item x="4072"/>
        <item x="3445"/>
        <item x="2815"/>
        <item x="127"/>
        <item x="263"/>
        <item x="3765"/>
        <item x="2609"/>
        <item x="1711"/>
        <item x="1685"/>
        <item x="2116"/>
        <item x="3776"/>
        <item x="3334"/>
        <item x="2366"/>
        <item x="1176"/>
        <item x="1951"/>
        <item x="3318"/>
        <item x="1249"/>
        <item x="521"/>
        <item x="4054"/>
        <item x="1369"/>
        <item x="3916"/>
        <item x="2483"/>
        <item x="2688"/>
        <item x="868"/>
        <item x="1186"/>
        <item x="3670"/>
        <item x="2388"/>
        <item x="3310"/>
        <item x="392"/>
        <item x="4079"/>
        <item x="1990"/>
        <item x="3977"/>
        <item x="1981"/>
        <item x="2996"/>
        <item x="3048"/>
        <item x="2805"/>
        <item x="2808"/>
        <item x="519"/>
        <item x="2998"/>
        <item x="110"/>
        <item x="910"/>
        <item x="656"/>
        <item x="2791"/>
        <item x="1948"/>
        <item x="3336"/>
        <item x="3786"/>
        <item x="2545"/>
        <item x="3168"/>
        <item x="3188"/>
        <item x="3221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68"/>
        <item x="2629"/>
        <item x="1169"/>
        <item x="2032"/>
        <item x="3354"/>
        <item x="1858"/>
        <item x="356"/>
        <item x="2072"/>
        <item x="874"/>
        <item x="3132"/>
        <item x="1512"/>
        <item x="1823"/>
        <item x="3179"/>
        <item x="2065"/>
        <item x="2913"/>
        <item x="1696"/>
        <item x="1158"/>
        <item x="1927"/>
        <item x="40"/>
        <item x="3196"/>
        <item x="125"/>
        <item x="1794"/>
        <item x="214"/>
        <item x="3121"/>
        <item x="2201"/>
        <item x="3134"/>
        <item x="620"/>
        <item x="2902"/>
        <item x="3934"/>
        <item x="3389"/>
        <item x="979"/>
        <item x="3534"/>
        <item x="272"/>
        <item x="337"/>
        <item x="3807"/>
        <item x="3055"/>
        <item x="2593"/>
        <item x="3756"/>
        <item x="3080"/>
        <item x="179"/>
        <item x="368"/>
        <item x="1614"/>
        <item x="3509"/>
        <item x="2206"/>
        <item x="1152"/>
        <item x="2117"/>
        <item x="247"/>
        <item x="1086"/>
        <item x="3598"/>
        <item x="694"/>
        <item x="695"/>
        <item x="384"/>
        <item x="2667"/>
        <item x="1208"/>
        <item x="4077"/>
        <item x="1154"/>
        <item x="1485"/>
        <item x="1192"/>
        <item x="315"/>
        <item x="1241"/>
        <item x="2793"/>
        <item x="1992"/>
        <item x="3513"/>
        <item x="215"/>
        <item x="1585"/>
        <item x="3126"/>
        <item x="3270"/>
        <item x="3610"/>
        <item x="3429"/>
        <item x="3475"/>
        <item x="449"/>
        <item x="140"/>
        <item x="3157"/>
        <item x="286"/>
        <item x="1238"/>
        <item x="1562"/>
        <item x="741"/>
        <item x="844"/>
        <item x="1961"/>
        <item x="3317"/>
        <item x="3204"/>
        <item x="3092"/>
        <item x="4036"/>
        <item x="3628"/>
        <item x="2238"/>
        <item x="2486"/>
        <item x="3785"/>
        <item x="3662"/>
        <item x="1499"/>
        <item x="664"/>
        <item x="1218"/>
        <item x="1489"/>
        <item x="2096"/>
        <item x="1207"/>
        <item x="2373"/>
        <item x="3684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6"/>
        <item x="60"/>
        <item x="3911"/>
        <item x="1825"/>
        <item x="144"/>
        <item x="2800"/>
        <item x="115"/>
        <item x="2416"/>
        <item x="3212"/>
        <item x="4047"/>
        <item x="3001"/>
        <item x="2969"/>
        <item x="535"/>
        <item x="1571"/>
        <item x="350"/>
        <item x="285"/>
        <item x="1232"/>
        <item x="1451"/>
        <item x="3491"/>
        <item x="3335"/>
        <item x="2395"/>
        <item x="1903"/>
        <item x="464"/>
        <item x="3858"/>
        <item x="3060"/>
        <item x="2905"/>
        <item x="340"/>
        <item x="3176"/>
        <item x="4031"/>
        <item x="3644"/>
        <item x="787"/>
        <item x="1398"/>
        <item x="3015"/>
        <item x="2382"/>
        <item x="3738"/>
        <item x="1281"/>
        <item x="1751"/>
        <item x="916"/>
        <item x="3467"/>
        <item x="96"/>
        <item x="3156"/>
        <item x="1017"/>
        <item x="3938"/>
        <item x="3822"/>
        <item x="3174"/>
        <item x="1998"/>
        <item x="436"/>
        <item x="1680"/>
        <item x="2736"/>
        <item x="1591"/>
        <item x="1095"/>
        <item x="299"/>
        <item x="107"/>
        <item x="876"/>
        <item x="97"/>
        <item x="194"/>
        <item x="1308"/>
        <item x="2683"/>
        <item x="580"/>
        <item x="1236"/>
        <item x="1631"/>
        <item x="359"/>
        <item x="2893"/>
        <item x="1420"/>
        <item x="3357"/>
        <item x="3136"/>
        <item x="1430"/>
        <item x="2981"/>
        <item x="3018"/>
        <item x="2758"/>
        <item x="3454"/>
        <item x="418"/>
        <item x="610"/>
        <item x="592"/>
        <item x="1759"/>
        <item x="1183"/>
        <item x="3532"/>
        <item x="3541"/>
        <item x="2228"/>
        <item x="468"/>
        <item x="804"/>
        <item x="1520"/>
        <item x="3325"/>
        <item x="3947"/>
        <item x="661"/>
        <item x="2304"/>
        <item x="2390"/>
        <item x="2731"/>
        <item x="3556"/>
        <item x="2372"/>
        <item x="3833"/>
        <item x="612"/>
        <item x="3477"/>
        <item x="2715"/>
        <item x="3715"/>
        <item x="1809"/>
        <item x="3694"/>
        <item x="2156"/>
        <item x="3064"/>
        <item x="1449"/>
        <item x="3982"/>
        <item x="1157"/>
        <item x="366"/>
        <item x="163"/>
        <item x="3042"/>
        <item x="1172"/>
        <item x="3885"/>
        <item x="2700"/>
        <item x="896"/>
        <item x="129"/>
        <item x="3397"/>
        <item x="461"/>
        <item x="3633"/>
        <item x="2560"/>
        <item x="3343"/>
        <item x="3387"/>
        <item x="3762"/>
        <item x="3077"/>
        <item x="982"/>
        <item x="2397"/>
        <item x="3563"/>
        <item x="1322"/>
        <item x="3729"/>
        <item x="3313"/>
        <item x="2614"/>
        <item x="2278"/>
        <item x="613"/>
        <item x="919"/>
        <item x="3499"/>
        <item x="2248"/>
        <item x="2684"/>
        <item x="2776"/>
        <item x="2923"/>
        <item x="2993"/>
        <item x="2941"/>
        <item x="1830"/>
        <item x="3072"/>
        <item x="2782"/>
        <item x="1625"/>
        <item x="2148"/>
        <item x="425"/>
        <item x="265"/>
        <item x="1931"/>
        <item x="3421"/>
        <item x="906"/>
        <item x="1828"/>
        <item x="4056"/>
        <item x="2828"/>
        <item x="2202"/>
        <item x="3033"/>
        <item x="614"/>
        <item x="3043"/>
        <item x="3815"/>
        <item x="3703"/>
        <item x="2295"/>
        <item x="3442"/>
        <item x="2369"/>
        <item x="1659"/>
        <item x="3468"/>
        <item x="3084"/>
        <item x="2477"/>
        <item x="1305"/>
        <item x="2580"/>
        <item x="2143"/>
        <item x="4018"/>
        <item x="1912"/>
        <item x="2627"/>
        <item x="2927"/>
        <item x="783"/>
        <item x="4063"/>
        <item x="2279"/>
        <item x="582"/>
        <item x="2620"/>
        <item x="3372"/>
        <item x="3742"/>
        <item x="726"/>
        <item x="2222"/>
        <item x="2209"/>
        <item x="2057"/>
        <item x="2241"/>
        <item x="3636"/>
        <item x="391"/>
        <item x="974"/>
        <item x="2276"/>
        <item x="2016"/>
        <item x="617"/>
        <item x="3538"/>
        <item x="2932"/>
        <item x="314"/>
        <item x="2098"/>
        <item x="3545"/>
        <item x="2756"/>
        <item x="2948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489"/>
        <item x="1510"/>
        <item x="954"/>
        <item x="1093"/>
        <item x="3194"/>
        <item x="573"/>
        <item x="1686"/>
        <item x="2946"/>
        <item x="3122"/>
        <item x="3226"/>
        <item x="2166"/>
        <item x="3382"/>
        <item x="3074"/>
        <item x="3944"/>
        <item x="2825"/>
        <item x="3946"/>
        <item x="3198"/>
        <item x="2216"/>
        <item x="2019"/>
        <item x="2647"/>
        <item x="3605"/>
        <item x="3971"/>
        <item x="3375"/>
        <item x="2668"/>
        <item x="932"/>
        <item x="2525"/>
        <item x="2590"/>
        <item x="1464"/>
        <item x="3649"/>
        <item x="1730"/>
        <item x="2197"/>
        <item x="2703"/>
        <item x="3446"/>
        <item x="2940"/>
        <item x="2896"/>
        <item x="2371"/>
        <item x="724"/>
        <item x="1360"/>
        <item x="3895"/>
        <item x="3181"/>
        <item x="3133"/>
        <item x="2014"/>
        <item x="3185"/>
        <item x="3588"/>
        <item x="3651"/>
        <item x="1341"/>
        <item x="3284"/>
        <item x="200"/>
        <item x="2221"/>
        <item x="3078"/>
        <item x="3029"/>
        <item x="2531"/>
        <item x="3282"/>
        <item x="1023"/>
        <item x="2960"/>
        <item x="2708"/>
        <item x="4032"/>
        <item x="21"/>
        <item x="2541"/>
        <item x="2460"/>
        <item x="1848"/>
        <item x="3584"/>
        <item x="3099"/>
        <item x="4087"/>
        <item x="2988"/>
        <item x="1743"/>
        <item x="2205"/>
        <item x="3578"/>
        <item x="1791"/>
        <item x="1742"/>
        <item x="3327"/>
        <item x="3726"/>
        <item x="2754"/>
        <item x="3630"/>
        <item x="4076"/>
        <item x="156"/>
        <item x="1693"/>
        <item x="1260"/>
        <item x="3660"/>
        <item x="3214"/>
        <item x="2464"/>
        <item x="1868"/>
        <item x="3469"/>
        <item x="709"/>
        <item x="655"/>
        <item x="3542"/>
        <item x="3640"/>
        <item x="1623"/>
        <item x="1549"/>
        <item x="2273"/>
        <item x="1669"/>
        <item x="2972"/>
        <item x="1705"/>
        <item x="3599"/>
        <item x="2780"/>
        <item x="947"/>
        <item x="3349"/>
        <item x="827"/>
        <item x="3653"/>
        <item x="1039"/>
        <item x="630"/>
        <item x="1412"/>
        <item x="1296"/>
        <item x="3680"/>
        <item x="2810"/>
        <item x="1531"/>
        <item x="836"/>
        <item x="3624"/>
        <item x="2601"/>
        <item x="615"/>
        <item x="1513"/>
        <item x="4033"/>
        <item x="3890"/>
        <item x="3037"/>
        <item x="1530"/>
        <item x="2694"/>
        <item x="3552"/>
        <item x="3629"/>
        <item x="566"/>
        <item x="3718"/>
        <item x="1199"/>
        <item x="3519"/>
        <item x="886"/>
        <item x="3573"/>
        <item x="104"/>
        <item x="1765"/>
        <item x="3875"/>
        <item x="1650"/>
        <item x="3728"/>
        <item x="429"/>
        <item x="1518"/>
        <item x="280"/>
        <item x="696"/>
        <item x="1973"/>
        <item x="2797"/>
        <item x="3642"/>
        <item x="1504"/>
        <item x="3704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0"/>
        <item x="3517"/>
        <item x="2973"/>
        <item x="3125"/>
        <item x="3508"/>
        <item x="3551"/>
        <item x="4051"/>
        <item x="3400"/>
        <item x="2515"/>
        <item x="1105"/>
        <item x="2217"/>
        <item x="3751"/>
        <item x="562"/>
        <item x="1075"/>
        <item x="3410"/>
        <item x="1219"/>
        <item x="3555"/>
        <item x="3035"/>
        <item x="3433"/>
        <item x="1013"/>
        <item x="3857"/>
        <item x="2360"/>
        <item x="2843"/>
        <item x="4089"/>
        <item x="3088"/>
        <item x="2235"/>
        <item x="3617"/>
        <item x="1831"/>
        <item x="3739"/>
        <item x="2493"/>
        <item x="417"/>
        <item x="3076"/>
        <item x="62"/>
        <item x="3635"/>
        <item x="3476"/>
        <item x="826"/>
        <item x="1382"/>
        <item x="2909"/>
        <item x="3390"/>
        <item x="3054"/>
        <item x="3970"/>
        <item x="4042"/>
        <item x="1987"/>
        <item x="1821"/>
        <item x="988"/>
        <item x="2709"/>
        <item x="1182"/>
        <item x="2030"/>
        <item x="2952"/>
        <item x="3830"/>
        <item x="1392"/>
        <item x="2469"/>
        <item x="3609"/>
        <item x="28"/>
        <item x="3806"/>
        <item x="1947"/>
        <item x="2963"/>
        <item x="2699"/>
        <item x="747"/>
        <item x="2949"/>
        <item x="2692"/>
        <item x="3746"/>
        <item x="794"/>
        <item x="2063"/>
        <item x="3075"/>
        <item x="599"/>
        <item x="648"/>
        <item x="4016"/>
        <item x="3430"/>
        <item x="3979"/>
        <item x="3661"/>
        <item x="2697"/>
        <item x="1044"/>
        <item x="3071"/>
        <item x="1251"/>
        <item x="1425"/>
        <item x="201"/>
        <item x="85"/>
        <item x="2871"/>
        <item x="1891"/>
        <item x="1706"/>
        <item x="245"/>
        <item x="2129"/>
        <item x="3840"/>
        <item x="2398"/>
        <item x="2916"/>
        <item x="145"/>
        <item x="2041"/>
        <item x="3851"/>
        <item x="2025"/>
        <item x="1061"/>
        <item x="2879"/>
        <item x="3597"/>
        <item x="3763"/>
        <item x="3974"/>
        <item x="2384"/>
        <item x="1839"/>
        <item x="2739"/>
        <item x="3186"/>
        <item x="3106"/>
        <item x="2824"/>
        <item x="3587"/>
        <item x="3271"/>
        <item x="1983"/>
        <item x="473"/>
        <item x="1002"/>
        <item x="1612"/>
        <item x="81"/>
        <item x="1378"/>
        <item x="1214"/>
        <item x="2530"/>
        <item x="2152"/>
        <item x="3658"/>
        <item x="2351"/>
        <item x="3368"/>
        <item x="36"/>
        <item x="4020"/>
        <item x="2922"/>
        <item x="3044"/>
        <item x="952"/>
        <item x="2347"/>
        <item x="1096"/>
        <item x="1539"/>
        <item x="907"/>
        <item x="3243"/>
        <item x="4044"/>
        <item x="2521"/>
        <item x="3819"/>
        <item x="304"/>
        <item x="1672"/>
        <item x="1351"/>
        <item x="2357"/>
        <item x="2243"/>
        <item x="1201"/>
        <item x="3058"/>
        <item x="2971"/>
        <item x="326"/>
        <item x="3836"/>
        <item x="2781"/>
        <item x="452"/>
        <item x="3638"/>
        <item x="2280"/>
        <item x="2358"/>
        <item x="846"/>
        <item x="515"/>
        <item x="3853"/>
        <item x="2461"/>
        <item x="2408"/>
        <item x="3483"/>
        <item x="1523"/>
        <item x="2004"/>
        <item x="3376"/>
        <item x="3263"/>
        <item x="3820"/>
        <item x="3864"/>
        <item x="2750"/>
        <item x="1298"/>
        <item x="953"/>
        <item x="748"/>
        <item x="2947"/>
        <item x="3082"/>
        <item x="1729"/>
        <item x="2716"/>
        <item x="227"/>
        <item x="1610"/>
        <item x="410"/>
        <item x="860"/>
        <item x="2854"/>
        <item x="2141"/>
        <item x="634"/>
        <item x="3340"/>
        <item x="1915"/>
        <item x="4059"/>
        <item x="965"/>
        <item x="1648"/>
        <item x="3232"/>
        <item x="2020"/>
        <item x="2714"/>
        <item x="453"/>
        <item x="1259"/>
        <item x="2680"/>
        <item x="3995"/>
        <item x="19"/>
        <item x="2495"/>
        <item x="711"/>
        <item x="2724"/>
        <item x="889"/>
        <item x="3655"/>
        <item x="2349"/>
        <item x="3218"/>
        <item x="48"/>
        <item x="3897"/>
        <item x="1999"/>
        <item x="777"/>
        <item x="328"/>
        <item x="3326"/>
        <item x="672"/>
        <item x="2023"/>
        <item x="3113"/>
        <item x="1315"/>
        <item x="1963"/>
        <item x="3331"/>
        <item x="3235"/>
        <item x="3869"/>
        <item x="2381"/>
        <item x="3346"/>
        <item x="3750"/>
        <item x="852"/>
        <item x="2506"/>
        <item x="2263"/>
        <item x="3242"/>
        <item x="2678"/>
        <item x="3396"/>
        <item x="3583"/>
        <item x="957"/>
        <item x="3922"/>
        <item x="3171"/>
        <item x="3112"/>
        <item x="2378"/>
        <item x="708"/>
        <item x="3567"/>
        <item x="3529"/>
        <item x="3943"/>
        <item x="3246"/>
        <item x="3961"/>
        <item x="1835"/>
        <item x="1755"/>
        <item x="761"/>
        <item x="2323"/>
        <item x="2455"/>
        <item x="2659"/>
        <item x="3800"/>
        <item x="2901"/>
        <item x="792"/>
        <item x="3759"/>
        <item x="2452"/>
        <item x="446"/>
        <item x="2979"/>
        <item x="3595"/>
        <item x="3085"/>
        <item x="377"/>
        <item x="742"/>
        <item x="3705"/>
        <item x="1627"/>
        <item x="82"/>
        <item x="3525"/>
        <item x="116"/>
        <item x="3747"/>
        <item x="927"/>
        <item x="3502"/>
        <item x="2555"/>
        <item x="2713"/>
        <item x="282"/>
        <item x="699"/>
        <item x="1150"/>
        <item x="128"/>
        <item x="1406"/>
        <item x="3920"/>
        <item x="3956"/>
        <item x="3732"/>
        <item x="3172"/>
        <item x="3440"/>
        <item x="3496"/>
        <item x="3553"/>
        <item x="3187"/>
        <item x="1989"/>
        <item x="3878"/>
        <item x="2376"/>
        <item x="2892"/>
        <item x="1656"/>
        <item x="3108"/>
        <item x="171"/>
        <item x="2173"/>
        <item x="629"/>
        <item x="1090"/>
        <item x="2884"/>
        <item x="1855"/>
        <item x="469"/>
        <item x="317"/>
        <item x="3127"/>
        <item x="2900"/>
        <item x="1514"/>
        <item x="158"/>
        <item x="2898"/>
        <item x="236"/>
        <item x="1370"/>
        <item x="1843"/>
        <item x="3872"/>
        <item x="2912"/>
        <item x="845"/>
        <item x="1486"/>
        <item x="3414"/>
        <item x="1141"/>
        <item x="788"/>
        <item x="1078"/>
        <item x="1210"/>
        <item x="3321"/>
        <item x="1878"/>
        <item x="1600"/>
        <item x="1278"/>
        <item x="1565"/>
        <item x="2081"/>
        <item x="3215"/>
        <item x="649"/>
        <item x="3845"/>
        <item x="134"/>
        <item x="3579"/>
        <item x="4002"/>
        <item x="3273"/>
        <item x="3111"/>
        <item x="1731"/>
        <item x="1455"/>
        <item x="1491"/>
        <item x="561"/>
        <item x="819"/>
        <item x="789"/>
        <item x="3090"/>
        <item x="1634"/>
        <item x="3038"/>
        <item x="2154"/>
        <item x="2274"/>
        <item x="2128"/>
        <item x="3026"/>
        <item x="572"/>
        <item x="46"/>
        <item x="45"/>
        <item x="4043"/>
        <item x="2130"/>
        <item x="2489"/>
        <item x="1474"/>
        <item x="1814"/>
        <item x="2982"/>
        <item x="375"/>
        <item x="3478"/>
        <item x="2010"/>
        <item x="2575"/>
        <item x="25"/>
        <item x="3627"/>
        <item x="854"/>
        <item x="2468"/>
        <item x="565"/>
        <item x="477"/>
        <item x="2873"/>
        <item x="1908"/>
        <item x="1329"/>
        <item x="1122"/>
        <item x="3713"/>
        <item x="334"/>
        <item x="2532"/>
        <item x="3852"/>
        <item x="1064"/>
        <item x="1373"/>
        <item x="3065"/>
        <item x="2103"/>
        <item x="825"/>
        <item x="2499"/>
        <item x="2494"/>
        <item x="4030"/>
        <item x="2676"/>
        <item x="1115"/>
        <item x="2570"/>
        <item x="1462"/>
        <item x="2049"/>
        <item x="3017"/>
        <item x="3268"/>
        <item x="3736"/>
        <item x="2177"/>
        <item x="1687"/>
        <item x="3160"/>
        <item x="3973"/>
        <item x="1862"/>
        <item x="1034"/>
        <item x="3004"/>
        <item x="1202"/>
        <item x="2740"/>
        <item x="1475"/>
        <item x="2662"/>
        <item x="2006"/>
        <item x="494"/>
        <item x="2155"/>
        <item x="1388"/>
        <item x="1271"/>
        <item x="2722"/>
        <item x="2488"/>
        <item x="1372"/>
        <item x="1670"/>
        <item x="1904"/>
        <item x="2043"/>
        <item x="4003"/>
        <item x="293"/>
        <item x="1583"/>
        <item x="2229"/>
        <item x="2331"/>
        <item x="2650"/>
        <item x="1473"/>
        <item x="164"/>
        <item x="399"/>
        <item x="2522"/>
        <item x="2747"/>
        <item x="1994"/>
        <item x="3500"/>
        <item x="3811"/>
        <item x="967"/>
        <item x="2928"/>
        <item x="3492"/>
        <item x="3892"/>
        <item x="2528"/>
        <item x="3931"/>
        <item x="3439"/>
        <item x="2866"/>
        <item x="2526"/>
        <item x="1817"/>
        <item x="1497"/>
        <item x="3969"/>
        <item x="1334"/>
        <item x="669"/>
        <item x="1515"/>
        <item x="3950"/>
        <item x="1413"/>
        <item x="3209"/>
        <item x="1857"/>
        <item x="3019"/>
        <item x="2712"/>
        <item x="1289"/>
        <item x="1268"/>
        <item x="1253"/>
        <item x="3405"/>
        <item x="660"/>
        <item x="2017"/>
        <item x="2986"/>
        <item x="93"/>
        <item x="3643"/>
        <item x="3199"/>
        <item x="3328"/>
        <item x="1622"/>
        <item x="252"/>
        <item x="4067"/>
        <item x="3769"/>
        <item x="3829"/>
        <item x="3686"/>
        <item x="1793"/>
        <item x="3689"/>
        <item x="2648"/>
        <item x="3773"/>
        <item x="3528"/>
        <item x="1806"/>
        <item x="3772"/>
        <item x="917"/>
        <item x="1896"/>
        <item x="3411"/>
        <item x="14"/>
        <item x="1633"/>
        <item x="1950"/>
        <item x="3933"/>
        <item x="2658"/>
        <item x="2520"/>
        <item x="1410"/>
        <item x="1560"/>
        <item x="1255"/>
        <item x="3447"/>
        <item x="3333"/>
        <item x="2594"/>
        <item x="574"/>
        <item x="2821"/>
        <item x="1452"/>
        <item x="3710"/>
        <item x="3968"/>
        <item x="1447"/>
        <item x="3887"/>
        <item x="3165"/>
        <item x="2414"/>
        <item x="3320"/>
        <item x="3510"/>
        <item x="4069"/>
        <item x="514"/>
        <item x="3105"/>
        <item x="2290"/>
        <item x="1699"/>
        <item x="1032"/>
        <item x="1890"/>
        <item x="2502"/>
        <item x="1511"/>
        <item x="1993"/>
        <item x="3646"/>
        <item x="1632"/>
        <item x="3753"/>
        <item x="2199"/>
        <item x="1272"/>
        <item x="2415"/>
        <item x="1847"/>
        <item x="2446"/>
        <item x="654"/>
        <item x="3211"/>
        <item x="3219"/>
        <item x="623"/>
        <item x="595"/>
        <item x="832"/>
        <item x="365"/>
        <item x="3158"/>
        <item x="2803"/>
        <item x="2313"/>
        <item x="3353"/>
        <item x="2888"/>
        <item x="3677"/>
        <item x="281"/>
        <item x="1009"/>
        <item x="3826"/>
        <item x="3086"/>
        <item x="1071"/>
        <item x="2404"/>
        <item x="426"/>
        <item x="1674"/>
        <item x="3794"/>
        <item x="1872"/>
        <item x="1077"/>
        <item x="1098"/>
        <item x="2312"/>
        <item x="1156"/>
        <item x="1299"/>
        <item x="2602"/>
        <item x="1203"/>
        <item x="1959"/>
        <item x="785"/>
        <item x="1355"/>
        <item x="2392"/>
        <item x="4074"/>
        <item x="3791"/>
        <item x="1270"/>
        <item x="2361"/>
        <item x="2157"/>
        <item x="994"/>
        <item x="3352"/>
        <item x="2265"/>
        <item x="3696"/>
        <item x="1343"/>
        <item x="3380"/>
        <item x="3177"/>
        <item x="3470"/>
        <item x="2413"/>
        <item x="1886"/>
        <item x="1438"/>
        <item x="2456"/>
        <item x="1666"/>
        <item x="4009"/>
        <item x="3927"/>
        <item x="1522"/>
        <item x="3348"/>
        <item x="166"/>
        <item x="1986"/>
        <item x="1567"/>
        <item x="3792"/>
        <item x="3255"/>
        <item x="3010"/>
        <item x="1844"/>
        <item x="516"/>
        <item x="538"/>
        <item x="2578"/>
        <item x="2665"/>
        <item x="2056"/>
        <item x="2787"/>
        <item x="1065"/>
        <item x="3699"/>
        <item x="1028"/>
        <item x="250"/>
        <item x="1796"/>
        <item x="120"/>
        <item x="170"/>
        <item x="1578"/>
        <item x="3814"/>
        <item x="3330"/>
        <item x="4022"/>
        <item x="915"/>
        <item x="1231"/>
        <item x="98"/>
        <item x="900"/>
        <item x="1252"/>
        <item x="1684"/>
        <item x="3917"/>
        <item x="618"/>
        <item x="3431"/>
        <item x="2447"/>
        <item x="3345"/>
        <item x="2021"/>
        <item x="2432"/>
        <item x="3261"/>
        <item x="3123"/>
        <item x="2686"/>
        <item x="1941"/>
        <item x="20"/>
        <item x="1536"/>
        <item x="2329"/>
        <item x="1264"/>
        <item x="77"/>
        <item x="1599"/>
        <item x="3395"/>
        <item x="948"/>
        <item x="1428"/>
        <item x="2769"/>
        <item x="2346"/>
        <item x="2813"/>
        <item x="692"/>
        <item x="389"/>
        <item x="2687"/>
        <item x="2615"/>
        <item x="2701"/>
        <item x="2550"/>
        <item x="3217"/>
        <item x="1234"/>
        <item x="3909"/>
        <item x="3031"/>
        <item x="1540"/>
        <item x="1459"/>
        <item x="4041"/>
        <item x="3384"/>
        <item x="503"/>
        <item x="3000"/>
        <item x="296"/>
        <item x="3716"/>
        <item x="1243"/>
        <item x="3124"/>
        <item x="1837"/>
        <item x="3937"/>
        <item x="284"/>
        <item x="3928"/>
        <item x="1483"/>
        <item x="3341"/>
        <item x="3524"/>
        <item x="3347"/>
        <item x="2775"/>
        <item x="3252"/>
        <item x="2332"/>
        <item x="362"/>
        <item x="2796"/>
        <item x="3248"/>
        <item x="3521"/>
        <item x="2187"/>
        <item x="2401"/>
        <item x="991"/>
        <item x="2305"/>
        <item x="3902"/>
        <item x="123"/>
        <item x="2326"/>
        <item x="394"/>
        <item x="262"/>
        <item x="3915"/>
        <item x="1695"/>
        <item x="549"/>
        <item x="2799"/>
        <item x="3880"/>
        <item x="3493"/>
        <item x="1881"/>
        <item x="3884"/>
        <item x="3777"/>
        <item x="3809"/>
        <item x="3464"/>
        <item x="2970"/>
        <item x="3324"/>
        <item x="190"/>
        <item x="3999"/>
        <item x="2951"/>
        <item x="232"/>
        <item x="3924"/>
        <item x="2184"/>
        <item x="2076"/>
        <item x="1873"/>
        <item x="650"/>
        <item x="2994"/>
        <item x="3939"/>
        <item x="704"/>
        <item x="1892"/>
        <item x="3711"/>
        <item x="3986"/>
        <item x="415"/>
        <item x="2124"/>
        <item x="3234"/>
        <item x="218"/>
        <item x="2702"/>
        <item x="638"/>
        <item x="1939"/>
        <item x="3309"/>
        <item x="3011"/>
        <item x="2599"/>
        <item x="209"/>
        <item x="4052"/>
        <item x="1770"/>
        <item x="3526"/>
        <item x="3936"/>
        <item x="1819"/>
        <item x="3385"/>
        <item x="1001"/>
        <item x="3925"/>
        <item x="1142"/>
        <item x="675"/>
        <item x="2230"/>
        <item x="2685"/>
        <item x="2324"/>
        <item x="3164"/>
        <item x="2267"/>
        <item x="1783"/>
        <item x="4064"/>
        <item x="3966"/>
        <item x="484"/>
        <item x="2890"/>
        <item x="784"/>
        <item x="313"/>
        <item x="2840"/>
        <item x="1807"/>
        <item x="1526"/>
        <item x="2788"/>
        <item x="230"/>
        <item x="2567"/>
        <item x="933"/>
        <item x="1771"/>
        <item x="3688"/>
        <item x="571"/>
        <item x="1535"/>
        <item x="2617"/>
        <item x="861"/>
        <item x="2420"/>
        <item x="3229"/>
        <item x="2887"/>
        <item x="818"/>
        <item x="738"/>
        <item x="405"/>
        <item x="3356"/>
        <item x="2162"/>
        <item x="3761"/>
        <item x="2203"/>
        <item x="2335"/>
        <item x="3363"/>
        <item x="2168"/>
        <item x="1922"/>
        <item x="1128"/>
        <item x="950"/>
        <item x="1937"/>
        <item x="504"/>
        <item x="944"/>
        <item x="608"/>
        <item x="3912"/>
        <item x="2574"/>
        <item x="3898"/>
        <item x="813"/>
        <item x="2079"/>
        <item x="3904"/>
        <item x="4027"/>
        <item x="2101"/>
        <item x="1902"/>
        <item x="89"/>
        <item x="1576"/>
        <item x="1381"/>
        <item x="3963"/>
        <item x="2616"/>
        <item x="3452"/>
        <item x="3737"/>
        <item x="3724"/>
        <item x="548"/>
        <item x="465"/>
        <item x="1404"/>
        <item x="530"/>
        <item x="560"/>
        <item x="3503"/>
        <item x="569"/>
        <item x="2225"/>
        <item x="2524"/>
        <item x="3339"/>
        <item x="2980"/>
        <item x="303"/>
        <item x="679"/>
        <item x="1607"/>
        <item x="3770"/>
        <item x="3240"/>
        <item x="1811"/>
        <item x="3848"/>
        <item x="2569"/>
        <item x="753"/>
        <item x="1636"/>
        <item x="2412"/>
        <item x="2597"/>
        <item x="1262"/>
        <item x="3976"/>
        <item x="3893"/>
        <item x="1929"/>
        <item x="1906"/>
        <item x="172"/>
        <item x="1800"/>
        <item x="605"/>
        <item x="1503"/>
        <item x="3967"/>
        <item x="976"/>
        <item x="1326"/>
        <item x="3228"/>
        <item x="3388"/>
        <item x="3135"/>
        <item x="4085"/>
        <item x="1971"/>
        <item x="68"/>
        <item x="1482"/>
        <item x="1365"/>
        <item x="2496"/>
        <item x="3398"/>
        <item x="3942"/>
        <item x="1521"/>
        <item x="2140"/>
        <item x="3530"/>
        <item x="2194"/>
        <item x="51"/>
        <item x="1597"/>
        <item x="2804"/>
        <item x="241"/>
        <item x="506"/>
        <item x="103"/>
        <item x="493"/>
        <item x="2719"/>
        <item x="1966"/>
        <item x="2987"/>
        <item x="3983"/>
        <item x="1718"/>
        <item x="2127"/>
        <item x="1593"/>
        <item x="2479"/>
        <item x="3905"/>
        <item x="1668"/>
        <item x="3009"/>
        <item x="199"/>
        <item x="508"/>
        <item x="680"/>
        <item x="2889"/>
        <item x="1099"/>
        <item x="3978"/>
        <item x="3419"/>
        <item x="3220"/>
        <item x="2728"/>
        <item x="1988"/>
        <item x="2553"/>
        <item x="3901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3867"/>
        <item x="2631"/>
        <item x="3783"/>
        <item x="4086"/>
        <item x="3216"/>
        <item x="3860"/>
        <item x="1933"/>
        <item x="497"/>
        <item x="765"/>
        <item x="24"/>
        <item x="231"/>
        <item x="2356"/>
        <item x="126"/>
        <item x="3409"/>
        <item x="1011"/>
        <item x="3287"/>
        <item x="136"/>
        <item x="3743"/>
        <item x="796"/>
        <item x="3239"/>
        <item x="4080"/>
        <item x="1789"/>
        <item x="3441"/>
        <item x="2213"/>
        <item x="1163"/>
        <item x="3789"/>
        <item x="2899"/>
        <item x="2462"/>
        <item x="1085"/>
        <item x="2367"/>
        <item x="3695"/>
        <item x="1472"/>
        <item x="3539"/>
        <item x="3300"/>
        <item x="1703"/>
        <item x="2718"/>
        <item x="3575"/>
        <item x="4071"/>
        <item x="1375"/>
        <item x="2348"/>
        <item x="3460"/>
        <item x="1079"/>
        <item x="2711"/>
        <item x="3865"/>
        <item x="2823"/>
        <item x="488"/>
        <item x="3755"/>
        <item x="2850"/>
        <item x="1242"/>
        <item x="1444"/>
        <item x="555"/>
        <item x="3953"/>
        <item x="1509"/>
        <item x="2835"/>
        <item x="1936"/>
        <item x="1185"/>
        <item x="550"/>
        <item x="3264"/>
        <item x="441"/>
        <item x="4075"/>
        <item x="2418"/>
        <item x="1628"/>
        <item x="1147"/>
        <item x="2795"/>
        <item x="3932"/>
        <item x="2625"/>
        <item x="3453"/>
        <item x="1651"/>
        <item x="3254"/>
        <item x="413"/>
        <item x="3520"/>
        <item x="3727"/>
        <item x="807"/>
        <item x="3797"/>
        <item x="1611"/>
        <item x="2595"/>
        <item x="2208"/>
        <item x="1736"/>
        <item x="2727"/>
        <item x="774"/>
        <item x="701"/>
        <item x="666"/>
        <item x="195"/>
        <item x="600"/>
        <item x="2968"/>
        <item x="908"/>
        <item x="1566"/>
        <item x="1126"/>
        <item x="3795"/>
        <item x="213"/>
        <item x="42"/>
        <item x="29"/>
        <item x="3572"/>
        <item x="2858"/>
        <item x="3403"/>
        <item x="143"/>
        <item x="552"/>
        <item x="2911"/>
        <item x="228"/>
        <item x="4000"/>
        <item x="390"/>
        <item x="2655"/>
        <item x="431"/>
        <item x="2764"/>
        <item x="47"/>
        <item x="3752"/>
        <item x="224"/>
        <item x="3241"/>
        <item x="3562"/>
        <item x="3154"/>
        <item x="710"/>
        <item x="1134"/>
        <item x="3965"/>
        <item x="956"/>
        <item x="1448"/>
        <item x="3708"/>
        <item x="344"/>
        <item x="786"/>
        <item x="2443"/>
        <item x="278"/>
        <item x="2207"/>
        <item x="2577"/>
        <item x="760"/>
        <item x="1928"/>
        <item x="775"/>
        <item x="3107"/>
        <item x="3437"/>
        <item x="3256"/>
        <item x="3691"/>
        <item x="124"/>
        <item x="3808"/>
        <item x="2999"/>
        <item x="3296"/>
        <item x="1088"/>
        <item x="1374"/>
        <item x="3709"/>
        <item x="591"/>
        <item x="2950"/>
        <item x="2556"/>
        <item x="3692"/>
        <item x="730"/>
        <item x="3665"/>
        <item x="3590"/>
        <item x="2819"/>
        <item x="2876"/>
        <item x="2449"/>
        <item x="3749"/>
        <item x="1671"/>
        <item x="2343"/>
        <item x="11"/>
        <item x="460"/>
        <item x="3803"/>
        <item x="897"/>
        <item x="2126"/>
        <item x="2470"/>
        <item x="1864"/>
        <item x="2256"/>
        <item x="3949"/>
        <item x="2894"/>
        <item x="2120"/>
        <item x="830"/>
        <item x="4045"/>
        <item x="3143"/>
        <item x="3344"/>
        <item x="2022"/>
        <item x="305"/>
        <item x="3730"/>
        <item x="1072"/>
        <item x="3365"/>
        <item x="756"/>
        <item x="1533"/>
        <item x="2604"/>
        <item x="2195"/>
        <item x="587"/>
        <item x="3687"/>
        <item x="1045"/>
        <item x="298"/>
        <item x="3465"/>
        <item x="1440"/>
        <item x="3972"/>
        <item x="1748"/>
        <item x="3831"/>
        <item x="1524"/>
        <item x="3275"/>
        <item x="3288"/>
        <item x="3940"/>
        <item x="2822"/>
        <item x="3485"/>
        <item x="2768"/>
        <item x="354"/>
        <item x="186"/>
        <item x="3767"/>
        <item x="3861"/>
        <item x="3722"/>
        <item x="527"/>
        <item x="2107"/>
        <item x="3053"/>
        <item x="2664"/>
        <item x="1845"/>
        <item x="2007"/>
        <item x="563"/>
        <item x="1749"/>
        <item x="2745"/>
        <item x="1784"/>
        <item x="1782"/>
        <item x="1926"/>
        <item x="3602"/>
        <item x="1976"/>
        <item x="2919"/>
        <item x="1494"/>
        <item x="3882"/>
        <item x="3780"/>
        <item x="2421"/>
        <item x="2008"/>
        <item x="3652"/>
        <item x="1148"/>
        <item x="2498"/>
        <item x="2003"/>
        <item x="3304"/>
        <item x="3426"/>
        <item x="2848"/>
        <item x="423"/>
        <item x="3825"/>
        <item x="408"/>
        <item x="2646"/>
        <item x="2691"/>
        <item x="3504"/>
        <item x="3962"/>
        <item x="2368"/>
        <item x="3116"/>
        <item x="3091"/>
        <item x="2954"/>
        <item x="351"/>
        <item x="2634"/>
        <item x="1139"/>
        <item x="3596"/>
        <item x="1035"/>
        <item x="3506"/>
        <item x="401"/>
        <item x="3014"/>
        <item x="2517"/>
        <item x="2753"/>
        <item x="2846"/>
        <item x="35"/>
        <item x="2190"/>
        <item x="3615"/>
        <item x="3120"/>
        <item x="2337"/>
        <item x="2537"/>
        <item x="2857"/>
        <item x="2852"/>
        <item x="3166"/>
        <item x="257"/>
        <item x="1087"/>
        <item x="2380"/>
        <item x="2962"/>
        <item x="86"/>
        <item x="3544"/>
        <item x="809"/>
        <item x="2855"/>
        <item x="275"/>
        <item x="3533"/>
        <item x="3311"/>
        <item x="3847"/>
        <item x="3667"/>
        <item x="3619"/>
        <item x="3052"/>
        <item x="3817"/>
        <item x="1532"/>
        <item x="3028"/>
        <item x="2674"/>
        <item x="3197"/>
        <item x="1066"/>
        <item x="1895"/>
        <item x="1590"/>
        <item x="1664"/>
        <item x="583"/>
        <item x="3180"/>
        <item x="2953"/>
        <item x="2334"/>
        <item x="1735"/>
        <item x="2353"/>
        <item x="1805"/>
        <item x="3868"/>
        <item x="2945"/>
        <item x="3589"/>
        <item x="2291"/>
        <item x="3955"/>
        <item x="2429"/>
        <item x="3262"/>
        <item x="3087"/>
        <item x="2903"/>
        <item x="3418"/>
        <item x="534"/>
        <item x="2738"/>
        <item x="2396"/>
        <item x="13"/>
        <item x="2677"/>
        <item x="3634"/>
        <item x="3062"/>
        <item x="3383"/>
        <item x="3364"/>
        <item x="2681"/>
        <item x="2218"/>
        <item x="3669"/>
        <item x="3543"/>
        <item x="2319"/>
        <item x="3138"/>
        <item x="2055"/>
        <item x="492"/>
        <item x="3641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9"/>
        <item x="3622"/>
        <item x="233"/>
        <item x="3549"/>
        <item x="270"/>
        <item x="67"/>
        <item x="355"/>
        <item x="505"/>
        <item x="3558"/>
        <item x="3891"/>
        <item x="1589"/>
        <item x="2842"/>
        <item x="1407"/>
        <item x="369"/>
        <item x="500"/>
        <item x="146"/>
        <item x="2307"/>
        <item x="3207"/>
        <item x="2671"/>
        <item x="2336"/>
        <item x="1665"/>
        <item x="3237"/>
        <item x="3422"/>
        <item x="2944"/>
        <item x="1548"/>
        <item x="920"/>
        <item x="456"/>
        <item x="2641"/>
        <item x="3069"/>
        <item x="2663"/>
        <item x="940"/>
        <item x="1120"/>
        <item x="647"/>
        <item x="3859"/>
        <item x="770"/>
        <item x="3302"/>
        <item x="2158"/>
        <item x="3663"/>
        <item x="34"/>
        <item x="3748"/>
        <item x="1295"/>
        <item x="1641"/>
        <item x="1584"/>
        <item x="2891"/>
        <item x="2759"/>
        <item x="2851"/>
        <item x="1573"/>
        <item x="1588"/>
        <item x="162"/>
        <item x="185"/>
        <item x="4068"/>
        <item x="1408"/>
        <item x="1710"/>
        <item x="3399"/>
        <item x="1377"/>
        <item x="4082"/>
        <item x="378"/>
        <item x="1445"/>
        <item x="3290"/>
        <item x="3413"/>
        <item x="1605"/>
        <item x="1689"/>
        <item x="1551"/>
        <item x="2219"/>
        <item x="2181"/>
        <item x="1266"/>
        <item x="2838"/>
        <item x="3745"/>
        <item x="3495"/>
        <item x="2268"/>
        <item x="3366"/>
        <item x="2853"/>
        <item x="2497"/>
        <item x="1399"/>
        <item x="404"/>
        <item x="931"/>
        <item x="3377"/>
        <item x="3647"/>
        <item x="2027"/>
        <item x="2554"/>
        <item x="671"/>
        <item x="1119"/>
        <item x="3472"/>
        <item x="2955"/>
        <item x="946"/>
        <item x="1467"/>
        <item x="935"/>
        <item x="715"/>
        <item x="1240"/>
        <item x="2621"/>
        <item x="2180"/>
        <item x="4062"/>
        <item x="2123"/>
        <item x="4049"/>
        <item x="1000"/>
        <item x="2802"/>
        <item x="1385"/>
        <item x="23"/>
        <item x="79"/>
        <item x="1181"/>
        <item x="551"/>
        <item x="828"/>
        <item x="3576"/>
        <item x="731"/>
        <item x="3678"/>
        <item x="3456"/>
        <item x="3913"/>
        <item x="977"/>
        <item x="2516"/>
        <item x="2153"/>
        <item x="1197"/>
        <item x="2478"/>
        <item x="2579"/>
        <item x="1015"/>
        <item x="1437"/>
        <item x="1488"/>
        <item x="1829"/>
        <item x="2635"/>
        <item x="256"/>
        <item x="1431"/>
        <item x="768"/>
        <item x="142"/>
        <item x="1581"/>
        <item x="1067"/>
        <item x="3623"/>
        <item x="1427"/>
        <item x="2086"/>
        <item x="2338"/>
        <item x="4083"/>
        <item x="1681"/>
        <item x="2877"/>
        <item x="374"/>
        <item x="3889"/>
        <item x="3945"/>
        <item x="122"/>
        <item x="1639"/>
        <item x="2039"/>
        <item x="3612"/>
        <item x="3613"/>
        <item x="435"/>
        <item x="2163"/>
        <item x="3673"/>
        <item x="1244"/>
        <item x="2159"/>
        <item x="3537"/>
        <item x="2546"/>
        <item x="1293"/>
        <item x="3593"/>
        <item x="3040"/>
        <item x="1245"/>
        <item x="2670"/>
        <item x="877"/>
        <item x="2565"/>
        <item x="2661"/>
        <item x="102"/>
        <item x="3497"/>
        <item x="2682"/>
        <item x="642"/>
        <item x="2437"/>
        <item x="3731"/>
        <item x="2393"/>
        <item x="1726"/>
        <item x="1342"/>
        <item x="3110"/>
        <item x="3700"/>
        <item x="1790"/>
        <item x="1775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3"/>
        <item x="2285"/>
        <item x="2938"/>
        <item x="1019"/>
        <item x="3022"/>
        <item x="3195"/>
        <item x="1893"/>
        <item x="1324"/>
        <item x="2104"/>
        <item x="3850"/>
        <item x="3671"/>
        <item x="3392"/>
        <item x="2881"/>
        <item x="220"/>
        <item x="3585"/>
        <item x="2552"/>
        <item x="3501"/>
        <item x="1907"/>
        <item x="2261"/>
        <item x="3690"/>
        <item x="2294"/>
        <item x="2633"/>
        <item x="663"/>
        <item x="4004"/>
        <item x="1111"/>
        <item x="3163"/>
        <item x="4014"/>
        <item x="1465"/>
        <item x="3639"/>
        <item x="936"/>
        <item x="3675"/>
        <item x="2917"/>
        <item x="3656"/>
        <item x="652"/>
        <item x="2505"/>
        <item x="1996"/>
        <item x="2092"/>
        <item x="2099"/>
        <item x="2426"/>
        <item x="2732"/>
        <item x="3735"/>
        <item x="1601"/>
        <item x="683"/>
        <item x="1350"/>
        <item x="1309"/>
        <item x="1773"/>
        <item x="3570"/>
        <item x="1630"/>
        <item x="2801"/>
        <item x="1997"/>
        <item x="3648"/>
        <item x="4005"/>
        <item x="633"/>
        <item x="1720"/>
        <item x="1856"/>
        <item x="428"/>
        <item x="3734"/>
        <item x="1865"/>
        <item x="1660"/>
        <item x="3420"/>
        <item x="2820"/>
        <item x="2956"/>
        <item x="2068"/>
        <item x="859"/>
        <item x="1358"/>
        <item x="1694"/>
        <item x="1466"/>
        <item x="4"/>
        <item x="3941"/>
        <item x="3856"/>
        <item x="205"/>
        <item x="3849"/>
        <item x="2257"/>
        <item x="2406"/>
        <item x="2863"/>
        <item x="1069"/>
        <item x="2330"/>
        <item x="3842"/>
        <item x="1638"/>
        <item x="59"/>
        <item x="2046"/>
        <item x="2592"/>
        <item x="3883"/>
        <item x="1441"/>
        <item x="4028"/>
        <item x="219"/>
        <item x="2062"/>
        <item x="3980"/>
        <item x="1813"/>
        <item x="154"/>
        <item x="1587"/>
        <item x="2403"/>
        <item x="3266"/>
        <item x="3170"/>
        <item x="2350"/>
        <item x="73"/>
        <item x="188"/>
        <item x="2448"/>
        <item x="1029"/>
        <item x="2196"/>
        <item x="2895"/>
        <item x="3839"/>
        <item x="2878"/>
        <item x="321"/>
        <item x="3153"/>
        <item x="943"/>
        <item x="2862"/>
        <item x="3564"/>
        <item x="486"/>
        <item x="2354"/>
        <item x="292"/>
        <item x="725"/>
        <item x="1683"/>
        <item x="1442"/>
        <item x="1026"/>
        <item x="387"/>
        <item x="1916"/>
        <item x="1056"/>
        <item x="3835"/>
        <item x="3674"/>
        <item x="1048"/>
        <item x="2765"/>
        <item x="2549"/>
        <item x="3594"/>
        <item x="575"/>
        <item x="12"/>
        <item x="3592"/>
        <item x="1646"/>
        <item x="3373"/>
        <item x="3063"/>
        <item x="736"/>
        <item x="1493"/>
        <item x="2179"/>
        <item x="4050"/>
        <item x="1043"/>
        <item x="507"/>
        <item x="2785"/>
        <item x="1097"/>
        <item x="856"/>
        <item x="611"/>
        <item x="2053"/>
        <item x="2669"/>
        <item x="2407"/>
        <item x="3480"/>
        <item x="2453"/>
        <item x="2512"/>
        <item x="2649"/>
        <item x="3546"/>
        <item x="762"/>
        <item x="2651"/>
        <item x="372"/>
        <item x="2726"/>
        <item x="1195"/>
        <item x="4024"/>
        <item x="187"/>
        <item x="2865"/>
        <item x="3169"/>
        <item x="5"/>
        <item x="3536"/>
        <item x="1027"/>
        <item x="2138"/>
        <item x="95"/>
        <item x="191"/>
        <item x="1461"/>
        <item x="2237"/>
        <item x="1708"/>
        <item x="1692"/>
        <item x="2930"/>
        <item x="2964"/>
        <item x="2734"/>
        <item x="2640"/>
        <item x="4055"/>
        <item x="361"/>
        <item x="3514"/>
        <item x="2559"/>
        <item x="3650"/>
        <item x="3307"/>
        <item x="310"/>
        <item x="2239"/>
        <item x="3698"/>
        <item x="980"/>
        <item x="2070"/>
        <item x="2789"/>
        <item x="2763"/>
        <item x="3096"/>
        <item x="2264"/>
        <item x="2200"/>
        <item x="2441"/>
        <item x="3862"/>
        <item x="1728"/>
        <item x="2978"/>
        <item x="1877"/>
        <item x="1979"/>
        <item x="632"/>
        <item x="3146"/>
        <item x="174"/>
        <item x="863"/>
        <item x="3269"/>
        <item x="1943"/>
        <item x="2318"/>
        <item x="2165"/>
        <item x="2507"/>
        <item x="3855"/>
        <item x="2093"/>
        <item x="1277"/>
        <item x="1624"/>
        <item x="1861"/>
        <item x="2645"/>
        <item x="959"/>
        <item x="963"/>
        <item x="803"/>
        <item x="1248"/>
        <item x="1853"/>
        <item x="3801"/>
        <item x="3137"/>
        <item x="3625"/>
        <item x="3879"/>
        <item x="1223"/>
        <item x="3434"/>
        <item x="1643"/>
        <item x="2564"/>
        <item x="3265"/>
        <item x="1323"/>
        <item x="1884"/>
        <item x="2860"/>
        <item x="698"/>
        <item x="1302"/>
        <item x="2632"/>
        <item x="1394"/>
        <item x="1544"/>
        <item x="3841"/>
        <item x="3249"/>
        <item x="1052"/>
        <item x="2386"/>
        <item x="50"/>
        <item x="3566"/>
        <item x="951"/>
        <item x="65"/>
        <item x="1125"/>
        <item x="3823"/>
        <item x="8"/>
        <item x="345"/>
        <item x="3515"/>
        <item x="383"/>
        <item x="3245"/>
        <item x="3281"/>
        <item x="2255"/>
        <item x="2576"/>
        <item x="3079"/>
        <item x="1319"/>
        <item x="707"/>
        <item x="38"/>
        <item x="1059"/>
        <item x="3621"/>
        <item x="2172"/>
        <item x="2485"/>
        <item x="2751"/>
        <item x="1340"/>
        <item x="2451"/>
        <item x="799"/>
        <item x="921"/>
        <item x="3604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7"/>
        <item x="1005"/>
        <item x="251"/>
        <item x="1145"/>
        <item x="968"/>
        <item x="1496"/>
        <item x="269"/>
        <item x="341"/>
        <item x="1667"/>
        <item x="2473"/>
        <item x="1653"/>
        <item x="3459"/>
        <item x="1004"/>
        <item x="2883"/>
        <item x="712"/>
        <item x="2931"/>
        <item x="1046"/>
        <item x="1391"/>
        <item x="4040"/>
        <item x="2710"/>
        <item x="2654"/>
        <item x="3828"/>
        <item x="3267"/>
        <item x="2146"/>
        <item x="3834"/>
        <item x="2114"/>
        <item x="1330"/>
        <item x="3238"/>
        <item x="3274"/>
        <item x="472"/>
        <item x="3907"/>
        <item x="3766"/>
        <item x="2252"/>
        <item x="2783"/>
        <item x="769"/>
        <item x="1237"/>
        <item x="1883"/>
        <item x="2920"/>
        <item x="1007"/>
        <item x="3424"/>
        <item x="2558"/>
        <item x="373"/>
        <item x="1582"/>
        <item x="406"/>
        <item x="2491"/>
        <item x="1854"/>
        <item x="1712"/>
        <item x="2836"/>
        <item x="3846"/>
        <item x="295"/>
        <item x="1364"/>
        <item x="926"/>
        <item x="3645"/>
        <item x="466"/>
        <item x="3843"/>
        <item x="1263"/>
        <item x="2115"/>
        <item x="2939"/>
        <item x="3100"/>
        <item x="2693"/>
        <item x="2723"/>
        <item x="3805"/>
        <item x="594"/>
        <item x="3379"/>
        <item x="2325"/>
        <item x="31"/>
        <item x="3659"/>
        <item x="817"/>
        <item x="601"/>
        <item x="2929"/>
        <item x="2189"/>
        <item x="1226"/>
        <item x="2490"/>
        <item x="2000"/>
        <item x="2362"/>
        <item x="3701"/>
        <item x="985"/>
        <item x="3362"/>
        <item x="1457"/>
        <item x="347"/>
        <item x="3870"/>
        <item x="3926"/>
        <item x="450"/>
        <item x="1850"/>
        <item x="3101"/>
        <item x="139"/>
        <item x="981"/>
        <item x="3586"/>
        <item x="3482"/>
        <item x="159"/>
        <item x="1433"/>
        <item x="964"/>
        <item x="438"/>
        <item x="1967"/>
        <item x="1985"/>
        <item x="3631"/>
        <item x="3034"/>
        <item x="3886"/>
        <item x="2943"/>
        <item x="2247"/>
        <item x="3511"/>
        <item x="2698"/>
        <item x="1498"/>
        <item x="3682"/>
        <item x="2906"/>
        <item x="743"/>
        <item x="690"/>
        <item x="3175"/>
        <item x="2424"/>
        <item x="306"/>
        <item x="3685"/>
        <item x="1188"/>
        <item x="718"/>
        <item x="3466"/>
        <item x="364"/>
        <item x="1502"/>
        <item x="1980"/>
        <item x="659"/>
        <item x="2088"/>
        <item x="3293"/>
        <item x="291"/>
        <item x="3723"/>
        <item x="1935"/>
        <item x="1057"/>
        <item x="2611"/>
        <item x="432"/>
        <item x="2603"/>
        <item x="2028"/>
        <item x="2757"/>
        <item x="929"/>
        <item x="3323"/>
        <item x="3906"/>
        <item x="3161"/>
        <item x="1345"/>
        <item x="1882"/>
        <item x="1938"/>
        <item x="327"/>
        <item x="322"/>
        <item x="1866"/>
        <item x="2591"/>
        <item x="1310"/>
        <item x="3130"/>
        <item x="593"/>
        <item x="1371"/>
        <item x="363"/>
        <item x="2623"/>
        <item x="2830"/>
        <item x="3664"/>
        <item x="2535"/>
        <item x="636"/>
        <item x="2504"/>
        <item x="1175"/>
        <item x="349"/>
        <item x="3616"/>
        <item x="3600"/>
        <item x="189"/>
        <item x="596"/>
        <item x="2829"/>
        <item x="2637"/>
        <item x="69"/>
        <item x="1127"/>
        <item x="2961"/>
        <item x="3118"/>
        <item x="3540"/>
        <item x="2018"/>
        <item x="1132"/>
        <item x="3490"/>
        <item x="894"/>
        <item x="3577"/>
        <item x="76"/>
        <item x="3098"/>
        <item x="223"/>
        <item x="2111"/>
        <item x="3067"/>
        <item x="371"/>
        <item x="459"/>
        <item x="288"/>
        <item x="1697"/>
        <item x="670"/>
        <item x="451"/>
        <item x="3027"/>
        <item x="2102"/>
        <item x="1089"/>
        <item x="2067"/>
        <item x="1723"/>
        <item x="2908"/>
        <item x="2814"/>
        <item x="421"/>
        <item x="3291"/>
        <item x="1975"/>
        <item x="2251"/>
        <item x="3473"/>
        <item x="118"/>
        <item x="3676"/>
        <item x="1131"/>
        <item x="2284"/>
        <item x="3813"/>
        <item x="2583"/>
        <item x="49"/>
        <item x="370"/>
        <item x="2283"/>
        <item x="1216"/>
        <item x="3103"/>
        <item x="3991"/>
        <item x="2746"/>
        <item x="800"/>
        <item x="3874"/>
        <item x="3993"/>
        <item x="1068"/>
        <item x="2833"/>
        <item x="2527"/>
        <item x="99"/>
        <item x="1700"/>
        <item x="39"/>
        <item x="3182"/>
        <item x="3796"/>
        <item x="1505"/>
        <item x="1545"/>
        <item x="2015"/>
        <item x="1762"/>
        <item x="483"/>
        <item x="2136"/>
        <item x="22"/>
        <item x="53"/>
        <item x="750"/>
        <item x="1714"/>
        <item x="3954"/>
        <item x="3706"/>
        <item x="3837"/>
        <item x="1818"/>
        <item x="3128"/>
        <item x="2639"/>
        <item x="1287"/>
        <item x="3960"/>
        <item x="782"/>
        <item x="2792"/>
        <item x="66"/>
        <item x="843"/>
        <item x="2198"/>
        <item x="433"/>
        <item x="3952"/>
        <item x="3007"/>
        <item x="137"/>
        <item x="2440"/>
        <item x="918"/>
        <item x="3272"/>
        <item x="2557"/>
        <item x="2137"/>
        <item x="2538"/>
        <item x="388"/>
        <item x="239"/>
        <item x="557"/>
        <item x="759"/>
        <item x="1384"/>
        <item x="3720"/>
        <item x="887"/>
        <item x="108"/>
        <item x="928"/>
        <item x="57"/>
        <item x="1327"/>
        <item x="1974"/>
        <item x="3741"/>
        <item x="323"/>
        <item x="2445"/>
        <item x="114"/>
        <item x="151"/>
        <item x="3047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0"/>
        <item x="1752"/>
        <item x="3798"/>
        <item x="248"/>
        <item x="1478"/>
        <item x="2882"/>
        <item x="412"/>
        <item x="1102"/>
        <item x="2706"/>
        <item x="2672"/>
        <item x="3771"/>
        <item x="1914"/>
        <item x="2475"/>
        <item x="682"/>
        <item x="2652"/>
        <item x="1874"/>
        <item x="1092"/>
        <item x="2108"/>
        <item x="147"/>
        <item x="3821"/>
        <item x="18"/>
        <item x="790"/>
        <item x="3679"/>
        <item x="3012"/>
        <item x="3744"/>
        <item x="308"/>
        <item x="3844"/>
        <item x="1934"/>
        <item x="3361"/>
        <item x="2232"/>
        <item x="1852"/>
        <item x="273"/>
        <item x="4035"/>
        <item x="2807"/>
        <item x="1787"/>
        <item x="3824"/>
        <item x="271"/>
        <item x="3758"/>
        <item x="2735"/>
        <item x="33"/>
        <item x="2045"/>
        <item x="2839"/>
        <item x="3306"/>
        <item x="1940"/>
        <item x="3342"/>
        <item x="3632"/>
        <item x="1487"/>
        <item x="1338"/>
        <item x="1137"/>
        <item x="925"/>
        <item x="1552"/>
        <item x="2856"/>
        <item x="2094"/>
        <item x="3068"/>
        <item x="2002"/>
        <item x="235"/>
        <item x="489"/>
        <item x="2365"/>
        <item x="3045"/>
        <item x="1756"/>
        <item x="72"/>
        <item x="1"/>
        <item x="1754"/>
        <item x="4058"/>
        <item x="3827"/>
        <item x="2122"/>
        <item x="4081"/>
        <item x="773"/>
        <item x="1033"/>
        <item x="676"/>
        <item x="579"/>
        <item x="746"/>
        <item x="1136"/>
        <item x="3337"/>
        <item x="2660"/>
        <item x="937"/>
        <item x="2422"/>
        <item x="797"/>
        <item x="1118"/>
        <item x="2589"/>
        <item x="1113"/>
        <item x="1320"/>
        <item x="2936"/>
        <item x="1213"/>
        <item x="2078"/>
        <item x="3192"/>
        <item x="422"/>
        <item x="1888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57"/>
        <item x="713"/>
        <item x="2864"/>
        <item x="2673"/>
        <item x="3141"/>
        <item x="1709"/>
        <item x="3488"/>
        <item x="3412"/>
        <item x="2675"/>
        <item x="2519"/>
        <item x="975"/>
        <item x="888"/>
        <item x="204"/>
        <item x="1517"/>
        <item x="52"/>
        <item x="1812"/>
        <item x="2926"/>
        <item x="4090"/>
        <item x="1953"/>
        <item x="603"/>
        <item x="512"/>
        <item x="1269"/>
        <item x="3921"/>
        <item x="961"/>
        <item x="1615"/>
        <item x="3719"/>
        <item x="3707"/>
        <item x="2624"/>
        <item x="312"/>
        <item x="688"/>
        <item x="2400"/>
        <item x="1054"/>
        <item x="2744"/>
        <item x="1766"/>
        <item x="1276"/>
        <item x="2377"/>
        <item x="3046"/>
        <item x="133"/>
        <item x="585"/>
        <item x="529"/>
        <item x="2997"/>
        <item x="1018"/>
        <item x="838"/>
        <item x="3093"/>
        <item x="3223"/>
        <item x="2174"/>
        <item x="3056"/>
        <item x="343"/>
        <item x="3918"/>
        <item x="872"/>
        <item x="1484"/>
        <item x="628"/>
        <item x="3457"/>
        <item x="2730"/>
        <item x="3481"/>
        <item x="619"/>
        <item x="180"/>
        <item x="2105"/>
        <item x="184"/>
        <item x="3725"/>
        <item x="1074"/>
        <item x="1849"/>
        <item x="229"/>
        <item x="1716"/>
        <item x="2314"/>
        <item x="294"/>
        <item x="1070"/>
        <item x="463"/>
        <item x="523"/>
        <item x="752"/>
        <item x="487"/>
        <item x="1347"/>
        <item x="330"/>
        <item x="3236"/>
        <item x="41"/>
        <item x="444"/>
        <item x="419"/>
        <item x="3812"/>
        <item x="1477"/>
        <item x="476"/>
        <item x="1722"/>
        <item x="778"/>
        <item x="882"/>
        <item x="3297"/>
        <item x="3061"/>
        <item x="193"/>
        <item x="2771"/>
        <item x="2626"/>
        <item x="1982"/>
        <item x="1619"/>
        <item x="3443"/>
        <item x="3714"/>
        <item x="2050"/>
        <item x="3774"/>
        <item x="1725"/>
        <item x="3554"/>
        <item x="2915"/>
        <item x="3782"/>
        <item x="121"/>
        <item x="3322"/>
        <item x="3162"/>
        <item x="2543"/>
        <item x="3702"/>
        <item x="2918"/>
        <item x="1133"/>
        <item x="721"/>
        <item x="4084"/>
        <item x="2990"/>
        <item x="1291"/>
        <item x="1414"/>
        <item x="2240"/>
        <item x="2548"/>
        <item x="3129"/>
        <item x="2042"/>
        <item x="2467"/>
        <item x="2533"/>
        <item x="4053"/>
        <item x="1972"/>
        <item x="2844"/>
        <item x="3151"/>
        <item x="1682"/>
        <item x="2118"/>
        <item x="1501"/>
        <item x="2921"/>
        <item x="3903"/>
        <item x="2760"/>
        <item x="3779"/>
        <item x="1121"/>
        <item x="2874"/>
        <item x="3518"/>
        <item x="3486"/>
        <item x="3444"/>
        <item x="3083"/>
        <item x="327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939"/>
        <item x="1500"/>
        <item x="997"/>
        <item x="1925"/>
        <item x="3278"/>
        <item x="2439"/>
        <item x="3919"/>
        <item x="2212"/>
        <item x="2047"/>
        <item x="3948"/>
        <item x="499"/>
        <item x="2643"/>
        <item x="1824"/>
        <item x="1050"/>
        <item x="2725"/>
        <item x="178"/>
        <item x="3283"/>
        <item x="1354"/>
        <item x="1331"/>
        <item x="1797"/>
        <item x="2106"/>
        <item x="1107"/>
        <item x="763"/>
        <item x="2925"/>
        <item x="1062"/>
        <item x="1657"/>
        <item x="754"/>
        <item x="1284"/>
        <item x="1642"/>
        <item x="3894"/>
        <item x="1230"/>
        <item x="1110"/>
        <item x="2784"/>
        <item x="2048"/>
        <item x="2320"/>
        <item x="3888"/>
        <item x="1640"/>
        <item x="673"/>
        <item x="1180"/>
        <item x="2914"/>
        <item x="677"/>
        <item x="3985"/>
        <item x="4001"/>
        <item x="1984"/>
        <item x="1715"/>
        <item x="2510"/>
        <item x="447"/>
        <item x="643"/>
        <item x="626"/>
        <item x="568"/>
        <item x="2937"/>
        <item x="703"/>
        <item x="1409"/>
        <item x="2287"/>
        <item x="1673"/>
        <item x="1178"/>
        <item x="2743"/>
        <item x="930"/>
        <item x="3957"/>
        <item x="2959"/>
        <item x="1572"/>
        <item x="445"/>
        <item x="3070"/>
        <item x="1283"/>
        <item x="1124"/>
        <item x="517"/>
        <item x="873"/>
        <item x="3203"/>
        <item x="556"/>
        <item x="2749"/>
        <item x="2644"/>
        <item x="1698"/>
        <item x="2957"/>
        <item x="1390"/>
        <item x="1198"/>
        <item x="2298"/>
        <item x="2139"/>
        <item x="1076"/>
        <item x="1432"/>
        <item x="586"/>
        <item x="1279"/>
        <item x="3697"/>
        <item x="1781"/>
        <item x="1016"/>
        <item x="470"/>
        <item x="380"/>
        <item x="840"/>
        <item x="2666"/>
        <item x="578"/>
        <item x="3202"/>
        <item x="960"/>
        <item x="791"/>
        <item x="1580"/>
        <item x="834"/>
        <item x="2581"/>
        <item x="478"/>
        <item x="1332"/>
        <item x="1649"/>
        <item x="2427"/>
        <item x="87"/>
        <item x="3448"/>
        <item x="781"/>
        <item x="335"/>
        <item x="871"/>
        <item x="1879"/>
        <item x="717"/>
        <item x="2204"/>
        <item x="2309"/>
        <item x="1617"/>
        <item x="2142"/>
        <item x="1542"/>
        <item x="2657"/>
        <item x="1380"/>
        <item x="1396"/>
        <item x="2845"/>
        <item x="1592"/>
        <item x="2182"/>
        <item x="400"/>
        <item x="1885"/>
        <item x="2508"/>
        <item x="3117"/>
        <item x="2069"/>
        <item x="735"/>
        <item x="1209"/>
        <item x="2214"/>
        <item x="2259"/>
        <item x="135"/>
        <item x="3358"/>
        <item x="1443"/>
        <item x="895"/>
        <item x="1769"/>
        <item x="1094"/>
        <item x="806"/>
        <item x="1479"/>
        <item x="2465"/>
        <item x="1995"/>
        <item x="3832"/>
        <item x="2720"/>
        <item x="2653"/>
        <item x="3381"/>
        <item x="1495"/>
        <item x="1401"/>
        <item x="3303"/>
        <item x="1073"/>
        <item x="2147"/>
        <item x="2612"/>
        <item x="1047"/>
        <item x="1476"/>
        <item x="998"/>
        <item x="2269"/>
        <item x="2341"/>
        <item x="1386"/>
        <item x="1235"/>
        <item x="2977"/>
        <item x="914"/>
        <item x="152"/>
        <item x="3717"/>
        <item x="1116"/>
        <item x="3114"/>
        <item x="1426"/>
        <item x="1810"/>
        <item x="851"/>
        <item x="3998"/>
        <item x="3183"/>
        <item x="2547"/>
        <item x="798"/>
        <item x="2812"/>
        <item x="801"/>
        <item x="434"/>
        <item x="2052"/>
        <item x="824"/>
        <item x="208"/>
        <item x="3981"/>
        <item x="3574"/>
        <item x="1280"/>
        <item x="858"/>
        <item x="1946"/>
        <item x="1335"/>
        <item x="2080"/>
        <item x="1304"/>
        <item x="2192"/>
        <item x="986"/>
        <item x="2817"/>
        <item x="2100"/>
        <item x="865"/>
        <item x="651"/>
        <item x="1701"/>
        <item x="992"/>
        <item x="1456"/>
        <item x="1325"/>
        <item x="1841"/>
        <item x="2083"/>
        <item x="2132"/>
        <item x="3522"/>
        <item x="2306"/>
        <item x="3775"/>
        <item x="106"/>
        <item x="1655"/>
        <item x="1970"/>
        <item x="1060"/>
        <item x="3386"/>
        <item x="2391"/>
        <item x="1481"/>
        <item x="1863"/>
        <item x="2005"/>
        <item x="816"/>
        <item x="1554"/>
        <item x="1740"/>
        <item x="776"/>
        <item x="319"/>
        <item x="1215"/>
        <item x="758"/>
        <item x="913"/>
        <item x="1316"/>
        <item x="3006"/>
        <item x="2984"/>
        <item x="999"/>
        <item x="411"/>
        <item x="2618"/>
        <item x="528"/>
        <item x="243"/>
        <item x="1561"/>
        <item x="978"/>
        <item x="2690"/>
        <item x="815"/>
        <item x="396"/>
        <item x="2924"/>
        <item x="3989"/>
        <item x="94"/>
        <item x="564"/>
        <item x="1508"/>
        <item x="3359"/>
        <item x="909"/>
        <item x="3191"/>
        <item x="729"/>
        <item x="1577"/>
        <item x="4023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4"/>
        <item x="2242"/>
        <item x="226"/>
        <item x="1764"/>
        <item x="1753"/>
        <item x="2809"/>
        <item x="2074"/>
        <item x="3280"/>
        <item x="3066"/>
        <item x="684"/>
        <item x="719"/>
        <item x="2689"/>
        <item x="609"/>
        <item x="2423"/>
        <item x="2761"/>
        <item x="1956"/>
        <item x="238"/>
        <item x="674"/>
        <item x="1435"/>
        <item x="1960"/>
        <item x="1274"/>
        <item x="1006"/>
        <item x="2562"/>
        <item x="1362"/>
        <item x="734"/>
        <item x="1846"/>
        <item x="2410"/>
        <item x="2333"/>
        <item x="1519"/>
        <item x="1417"/>
        <item x="1945"/>
        <item x="2910"/>
        <item x="3401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9"/>
        <item x="942"/>
        <item x="970"/>
        <item x="1802"/>
        <item x="2327"/>
        <item x="498"/>
        <item x="246"/>
        <item x="2303"/>
        <item x="4065"/>
        <item x="2790"/>
        <item x="2610"/>
        <item x="2480"/>
        <item x="1239"/>
        <item x="2249"/>
        <item x="3404"/>
        <item x="2433"/>
        <item x="3289"/>
        <item x="1799"/>
        <item x="2160"/>
        <item x="1411"/>
        <item x="2450"/>
        <item x="1256"/>
        <item x="1402"/>
        <item x="1177"/>
        <item x="662"/>
        <item x="1772"/>
        <item x="1022"/>
        <item x="395"/>
        <item x="1471"/>
        <item x="1233"/>
        <item x="2191"/>
        <item x="455"/>
        <item x="772"/>
        <item x="1913"/>
        <item x="1662"/>
        <item x="1827"/>
        <item x="3301"/>
        <item x="1538"/>
        <item x="2224"/>
        <item x="1020"/>
        <item x="911"/>
        <item x="3438"/>
        <item x="2316"/>
        <item x="3790"/>
        <item x="2481"/>
        <item x="1321"/>
        <item x="1247"/>
        <item x="4011"/>
        <item x="1739"/>
        <item x="3149"/>
        <item x="217"/>
        <item x="4007"/>
        <item x="2044"/>
        <item x="1717"/>
        <item x="2073"/>
        <item x="44"/>
        <item x="2315"/>
        <item x="324"/>
        <item x="2742"/>
        <item x="2085"/>
        <item x="4039"/>
        <item x="995"/>
        <item x="1768"/>
        <item x="1798"/>
        <item x="2534"/>
        <item x="3294"/>
        <item x="1357"/>
        <item x="2246"/>
        <item x="1055"/>
        <item x="1292"/>
        <item x="1921"/>
        <item x="2419"/>
        <item x="1924"/>
        <item x="1930"/>
        <item x="385"/>
        <item x="1123"/>
        <item x="2976"/>
        <item x="7"/>
        <item x="531"/>
        <item x="2254"/>
        <item x="3020"/>
        <item x="2476"/>
        <item x="2572"/>
        <item x="2509"/>
        <item x="2125"/>
        <item x="153"/>
        <item x="2340"/>
        <item x="2436"/>
        <item x="842"/>
        <item x="1376"/>
        <item x="2430"/>
        <item x="4006"/>
        <item x="2262"/>
        <item x="1859"/>
        <item x="482"/>
        <item x="1130"/>
        <item x="1168"/>
        <item x="203"/>
        <item x="1434"/>
        <item x="3881"/>
        <item x="2563"/>
        <item x="2097"/>
        <item x="1851"/>
        <item x="1978"/>
        <item x="75"/>
        <item x="1746"/>
        <item x="893"/>
        <item x="847"/>
        <item x="1446"/>
        <item x="554"/>
        <item x="1724"/>
        <item x="3997"/>
        <item x="2328"/>
        <item x="2638"/>
        <item x="3231"/>
        <item x="1490"/>
        <item x="2741"/>
        <item x="3988"/>
        <item x="325"/>
        <item x="1652"/>
        <item x="2622"/>
        <item x="3227"/>
        <item x="1108"/>
        <item x="2176"/>
        <item x="357"/>
        <item x="1138"/>
        <item x="1880"/>
        <item x="1167"/>
        <item x="338"/>
        <item x="4038"/>
        <item x="3778"/>
        <item x="2503"/>
        <item x="4013"/>
        <item x="2755"/>
        <item x="1713"/>
        <item x="216"/>
        <item x="2038"/>
        <item x="855"/>
        <item x="3394"/>
        <item x="386"/>
        <item x="485"/>
        <item x="2061"/>
        <item x="3559"/>
        <item x="287"/>
        <item x="3167"/>
        <item x="462"/>
        <item x="622"/>
        <item x="1454"/>
        <item x="71"/>
        <item x="2974"/>
        <item x="990"/>
        <item x="1129"/>
        <item x="1744"/>
        <item x="879"/>
        <item x="1030"/>
        <item x="2992"/>
        <item x="1450"/>
        <item x="2186"/>
        <item x="971"/>
        <item x="2375"/>
        <item x="289"/>
        <item x="1257"/>
        <item x="3189"/>
        <item x="168"/>
        <item x="2679"/>
        <item x="1383"/>
        <item x="70"/>
        <item x="1609"/>
        <item x="590"/>
        <item x="1949"/>
        <item x="197"/>
        <item x="502"/>
        <item x="2816"/>
        <item x="2540"/>
        <item x="2435"/>
        <item x="2568"/>
        <item x="161"/>
        <item x="1801"/>
        <item x="3951"/>
        <item x="581"/>
        <item x="3073"/>
        <item x="301"/>
        <item x="318"/>
        <item x="1179"/>
        <item x="637"/>
        <item x="381"/>
        <item x="1901"/>
        <item x="3295"/>
        <item x="2431"/>
        <item x="1727"/>
        <item x="3930"/>
        <item x="2037"/>
        <item x="467"/>
        <item x="658"/>
        <item x="686"/>
        <item x="1741"/>
        <item x="2145"/>
        <item x="3964"/>
        <item x="111"/>
        <item x="1516"/>
        <item x="1606"/>
        <item x="2584"/>
        <item x="2169"/>
        <item x="2875"/>
        <item x="1424"/>
        <item x="3360"/>
        <item x="885"/>
        <item x="1146"/>
        <item x="398"/>
        <item x="458"/>
        <item x="1083"/>
        <item x="850"/>
        <item x="3109"/>
        <item x="745"/>
        <item x="2058"/>
        <item x="2457"/>
        <item x="878"/>
        <item x="1932"/>
        <item x="829"/>
        <item x="2619"/>
        <item x="3329"/>
        <item x="1836"/>
        <item x="3427"/>
        <item x="1159"/>
        <item x="2226"/>
        <item x="2607"/>
        <item x="702"/>
        <item x="1082"/>
        <item x="3298"/>
        <item x="2721"/>
        <item x="901"/>
        <item x="1942"/>
        <item x="1400"/>
        <item x="1737"/>
        <item x="2082"/>
        <item x="883"/>
        <item x="533"/>
        <item x="3799"/>
        <item x="37"/>
        <item x="2175"/>
        <item x="420"/>
        <item x="346"/>
        <item x="2794"/>
        <item x="169"/>
        <item x="822"/>
        <item x="727"/>
        <item x="2250"/>
        <item x="407"/>
        <item x="755"/>
        <item x="1224"/>
        <item x="3802"/>
        <item x="2385"/>
        <item x="2300"/>
        <item x="1691"/>
        <item x="2379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50"/>
        <item x="83"/>
        <item x="0"/>
        <item x="475"/>
        <item x="90"/>
        <item x="537"/>
        <item x="1317"/>
        <item x="1012"/>
        <item x="1021"/>
        <item x="3005"/>
        <item x="2394"/>
        <item x="681"/>
        <item x="2308"/>
        <item x="839"/>
        <item x="1254"/>
        <item x="1679"/>
        <item x="766"/>
        <item x="2827"/>
        <item x="1747"/>
        <item x="105"/>
        <item x="138"/>
        <item x="177"/>
        <item x="1834"/>
        <item x="1312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7"/>
        <item x="1702"/>
        <item x="1205"/>
        <item x="1604"/>
        <item x="2428"/>
        <item x="6"/>
        <item x="225"/>
        <item x="805"/>
        <item x="1675"/>
        <item x="597"/>
        <item x="58"/>
        <item x="513"/>
        <item x="3139"/>
        <item x="3760"/>
        <item x="584"/>
        <item x="302"/>
        <item x="536"/>
        <item x="3959"/>
        <item x="2311"/>
        <item x="9"/>
        <item x="1368"/>
        <item x="2024"/>
        <item x="923"/>
        <item x="4060"/>
        <item x="2342"/>
        <item x="2995"/>
        <item x="259"/>
        <item x="892"/>
        <item x="2288"/>
        <item x="558"/>
        <item x="3992"/>
        <item x="3935"/>
        <item x="934"/>
        <item x="277"/>
        <item x="904"/>
        <item x="841"/>
        <item x="3319"/>
        <item x="905"/>
        <item x="240"/>
        <item x="457"/>
        <item x="1595"/>
        <item x="973"/>
        <item x="835"/>
        <item x="2185"/>
        <item x="1833"/>
        <item x="2310"/>
        <item x="1822"/>
        <item x="2897"/>
        <item x="902"/>
        <item x="543"/>
        <item x="1038"/>
        <item x="367"/>
        <item x="43"/>
        <item x="1294"/>
        <item x="132"/>
        <item x="1389"/>
        <item x="867"/>
        <item x="3367"/>
        <item x="4037"/>
        <item x="3637"/>
        <item x="3425"/>
        <item x="1547"/>
        <item x="1162"/>
        <item x="348"/>
        <item x="866"/>
        <item x="2880"/>
        <item x="356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5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9"/>
        <item x="1339"/>
        <item x="3877"/>
        <item x="3314"/>
        <item x="1166"/>
        <item x="3498"/>
        <item x="1594"/>
        <item x="141"/>
        <item x="2011"/>
        <item x="430"/>
        <item x="1645"/>
        <item x="2051"/>
        <item x="221"/>
        <item x="1620"/>
        <item x="234"/>
        <item x="117"/>
        <item x="3299"/>
        <item x="1297"/>
        <item x="3285"/>
        <item x="3213"/>
        <item x="3030"/>
        <item x="1196"/>
        <item x="1143"/>
        <item x="2277"/>
        <item x="119"/>
        <item x="2134"/>
        <item x="700"/>
        <item x="491"/>
        <item x="4073"/>
        <item x="1745"/>
        <item x="3095"/>
        <item x="3316"/>
        <item x="924"/>
        <item x="989"/>
        <item x="3200"/>
        <item x="1690"/>
        <item x="3041"/>
        <item x="2983"/>
        <item x="864"/>
        <item x="875"/>
        <item x="403"/>
        <item x="1991"/>
        <item x="3908"/>
        <item x="2"/>
        <item x="890"/>
        <item x="1900"/>
        <item x="640"/>
        <item x="3050"/>
        <item x="1677"/>
        <item x="74"/>
        <item x="1228"/>
        <item x="2417"/>
        <item x="56"/>
        <item x="1221"/>
        <item x="2991"/>
        <item x="2798"/>
        <item x="254"/>
        <item x="3051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4"/>
        <item x="3984"/>
        <item x="2605"/>
        <item x="2144"/>
        <item x="1546"/>
        <item x="2705"/>
        <item x="3036"/>
        <item x="276"/>
        <item x="1968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7"/>
        <item x="1550"/>
        <item x="737"/>
        <item x="2302"/>
        <item x="113"/>
        <item x="1416"/>
        <item x="3247"/>
        <item x="1285"/>
        <item x="2031"/>
        <item x="3721"/>
        <item x="3787"/>
        <item x="3608"/>
        <item x="1869"/>
        <item x="2826"/>
        <item x="2904"/>
        <item x="1815"/>
        <item x="3244"/>
        <item x="222"/>
        <item x="2344"/>
        <item x="1977"/>
        <item x="1969"/>
        <item x="2211"/>
        <item x="3494"/>
        <item x="3620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2"/>
        <item x="3286"/>
        <item x="949"/>
        <item x="1529"/>
        <item x="2135"/>
        <item x="61"/>
        <item x="80"/>
        <item x="2149"/>
        <item x="1258"/>
        <item x="3804"/>
        <item x="3463"/>
        <item x="3150"/>
        <item x="3258"/>
        <item x="3032"/>
        <item x="2322"/>
        <item x="1832"/>
        <item x="2054"/>
        <item x="1211"/>
        <item x="542"/>
        <item x="2112"/>
        <item x="260"/>
        <item x="820"/>
        <item x="1965"/>
        <item x="1084"/>
        <item x="1458"/>
        <item x="3081"/>
        <item x="3565"/>
        <item x="2872"/>
        <item x="1191"/>
        <item x="237"/>
        <item x="1135"/>
        <item x="1958"/>
        <item x="2472"/>
        <item x="1469"/>
        <item x="3474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607"/>
        <item x="17"/>
        <item x="112"/>
        <item x="1528"/>
        <item x="207"/>
        <item x="2630"/>
        <item x="2071"/>
        <item x="1468"/>
        <item x="1602"/>
        <item x="84"/>
        <item x="1164"/>
        <item x="1273"/>
        <item x="749"/>
        <item x="3423"/>
        <item x="4070"/>
        <item x="210"/>
        <item x="54"/>
        <item x="414"/>
        <item x="1779"/>
        <item x="1954"/>
        <item x="2270"/>
        <item x="1555"/>
        <item x="3059"/>
        <item x="1654"/>
        <item x="427"/>
        <item x="3155"/>
        <item x="1579"/>
        <item x="16"/>
        <item x="2286"/>
        <item x="3003"/>
        <item x="645"/>
        <item x="2474"/>
        <item x="1556"/>
        <item x="1842"/>
        <item x="2060"/>
        <item x="3013"/>
        <item x="1114"/>
        <item x="1860"/>
        <item x="1346"/>
        <item x="2066"/>
        <item x="3148"/>
        <item x="1349"/>
        <item x="1314"/>
        <item x="1049"/>
        <item x="821"/>
        <item x="249"/>
        <item x="440"/>
        <item x="1887"/>
        <item x="2183"/>
        <item x="64"/>
        <item x="4026"/>
        <item x="881"/>
        <item x="211"/>
        <item x="268"/>
        <item x="3402"/>
        <item x="2289"/>
        <item x="1618"/>
        <item x="3393"/>
        <item x="3253"/>
        <item x="1189"/>
        <item x="1303"/>
        <item x="1453"/>
        <item x="3606"/>
        <item x="2606"/>
        <item x="2292"/>
        <item x="2484"/>
        <item x="1647"/>
        <item x="1626"/>
        <item x="903"/>
        <item x="1629"/>
        <item x="443"/>
        <item x="1397"/>
        <item x="1564"/>
        <item x="333"/>
        <item x="1225"/>
        <item x="1261"/>
        <item x="3512"/>
        <item x="3873"/>
        <item x="1024"/>
        <item x="1353"/>
        <item x="1506"/>
        <item x="795"/>
        <item x="1719"/>
        <item x="1621"/>
        <item x="2600"/>
        <item x="4034"/>
        <item x="532"/>
        <item x="155"/>
        <item x="602"/>
        <item x="4078"/>
        <item x="1282"/>
        <item x="2459"/>
        <item x="4057"/>
        <item x="2513"/>
        <item x="739"/>
        <item x="2985"/>
        <item x="1313"/>
        <item x="3958"/>
        <item x="2841"/>
        <item x="1867"/>
        <item x="2399"/>
        <item x="2109"/>
        <item x="751"/>
        <item x="1336"/>
        <item x="641"/>
        <item x="3131"/>
        <item x="869"/>
        <item x="1616"/>
        <item x="4019"/>
        <item x="1570"/>
        <item x="880"/>
        <item x="1923"/>
        <item x="1379"/>
        <item x="3417"/>
        <item x="941"/>
        <item x="2837"/>
        <item x="1091"/>
        <item x="1575"/>
        <item x="3230"/>
        <item x="1543"/>
        <item x="716"/>
        <item x="567"/>
        <item x="2275"/>
        <item x="3666"/>
        <item x="559"/>
        <item x="1758"/>
        <item x="3021"/>
        <item x="1174"/>
        <item x="402"/>
        <item x="3025"/>
        <item x="3371"/>
        <item x="1780"/>
        <item x="2463"/>
        <item x="2193"/>
        <item x="1025"/>
        <item x="3557"/>
        <item x="522"/>
        <item x="2596"/>
        <item x="1777"/>
        <item x="665"/>
        <item x="2737"/>
        <item x="1596"/>
        <item x="1217"/>
        <item x="2077"/>
        <item x="1767"/>
        <item x="2383"/>
        <item x="2089"/>
        <item x="3548"/>
        <item x="1419"/>
        <item x="3350"/>
        <item x="588"/>
        <item x="697"/>
        <item x="2087"/>
        <item x="1101"/>
        <item x="3994"/>
        <item x="1826"/>
        <item x="1328"/>
        <item x="1635"/>
        <item x="4029"/>
        <item x="2374"/>
        <item x="2696"/>
        <item x="3259"/>
        <item x="1838"/>
        <item x="1803"/>
        <item x="402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712"/>
        <item x="3233"/>
        <item x="757"/>
        <item x="2402"/>
        <item x="1117"/>
        <item x="2227"/>
        <item x="267"/>
        <item x="2438"/>
        <item x="1910"/>
        <item x="996"/>
        <item x="3923"/>
        <item x="3355"/>
        <item x="3784"/>
        <item x="2762"/>
        <item x="1738"/>
        <item x="2766"/>
        <item x="2859"/>
        <item x="3990"/>
        <item x="165"/>
        <item x="723"/>
        <item x="1658"/>
        <item x="604"/>
        <item x="2355"/>
        <item x="316"/>
        <item x="1962"/>
        <item x="624"/>
        <item x="2220"/>
        <item x="780"/>
        <item x="962"/>
        <item x="1870"/>
        <item x="2297"/>
        <item x="342"/>
        <item x="3201"/>
        <item x="1311"/>
        <item x="480"/>
        <item x="3568"/>
        <item x="1014"/>
        <item x="2405"/>
        <item x="1393"/>
        <item x="3023"/>
        <item x="1367"/>
        <item x="2064"/>
        <item x="1160"/>
        <item x="167"/>
        <item x="984"/>
        <item x="3838"/>
        <item x="3"/>
        <item x="3292"/>
        <item x="2215"/>
        <item x="1161"/>
        <item x="2001"/>
        <item x="353"/>
        <item x="3614"/>
        <item x="1559"/>
        <item x="1558"/>
        <item x="2458"/>
        <item x="3205"/>
        <item x="2231"/>
        <item x="2167"/>
        <item x="1140"/>
        <item x="3818"/>
        <item x="1707"/>
        <item x="3206"/>
        <item x="3487"/>
        <item x="2091"/>
        <item x="3408"/>
        <item x="849"/>
        <item x="3462"/>
        <item x="1788"/>
        <item x="1871"/>
        <item x="4088"/>
        <item x="3436"/>
        <item x="2500"/>
        <item x="3754"/>
        <item x="793"/>
        <item x="2523"/>
        <item x="1036"/>
        <item x="2561"/>
        <item x="1876"/>
        <item x="728"/>
        <item x="2869"/>
        <item x="1405"/>
        <item x="2536"/>
        <item x="2729"/>
        <item x="1964"/>
        <item x="1792"/>
        <item x="1760"/>
        <item x="1144"/>
        <item x="3142"/>
        <item x="1173"/>
        <item x="454"/>
        <item x="3057"/>
        <item x="3810"/>
        <item x="1429"/>
        <item x="3251"/>
        <item x="1170"/>
        <item x="3996"/>
        <item x="687"/>
        <item x="3672"/>
        <item x="810"/>
        <item x="3618"/>
        <item x="607"/>
        <item x="616"/>
        <item x="439"/>
        <item x="1460"/>
        <item x="1165"/>
        <item x="3871"/>
        <item x="4091"/>
        <item x="4061"/>
        <item x="2695"/>
        <item x="2258"/>
        <item x="3484"/>
        <item x="91"/>
        <item x="3428"/>
        <item x="1423"/>
        <item x="3406"/>
        <item x="3277"/>
        <item x="3914"/>
        <item x="2444"/>
        <item x="3471"/>
        <item x="2642"/>
        <item x="3527"/>
        <item x="2321"/>
        <item x="1889"/>
        <item x="4046"/>
        <item x="3987"/>
        <item x="3929"/>
        <item x="884"/>
        <item x="740"/>
        <item x="2296"/>
        <item x="2774"/>
        <item x="3449"/>
        <item x="3455"/>
        <item x="2293"/>
        <item x="3049"/>
        <item x="2867"/>
        <item x="3370"/>
        <item x="3315"/>
        <item x="1220"/>
        <item x="3693"/>
        <item x="1721"/>
        <item x="891"/>
        <item x="26"/>
        <item x="2588"/>
        <item x="1776"/>
        <item x="2966"/>
        <item x="3793"/>
        <item x="3571"/>
        <item x="307"/>
        <item x="2370"/>
        <item x="4008"/>
        <item x="198"/>
        <item x="3089"/>
        <item x="3147"/>
        <item x="635"/>
        <item x="1301"/>
        <item x="3788"/>
        <item x="3547"/>
        <item x="2704"/>
        <item x="2090"/>
        <item x="1919"/>
        <item x="1774"/>
        <item x="3531"/>
        <item x="627"/>
        <item x="1905"/>
        <item x="857"/>
        <item x="4025"/>
        <item x="2933"/>
        <item x="3866"/>
        <item x="358"/>
        <item x="2868"/>
        <item x="3654"/>
        <item x="1307"/>
        <item x="1112"/>
        <item x="3580"/>
        <item x="3461"/>
        <item x="3757"/>
        <item x="1109"/>
        <item x="3876"/>
        <item x="1527"/>
        <item x="1250"/>
        <item x="2861"/>
        <item x="3016"/>
        <item x="4048"/>
        <item x="3451"/>
        <item x="2608"/>
        <item x="1344"/>
        <item x="2818"/>
        <item x="4017"/>
        <item x="1534"/>
        <item x="2656"/>
        <item x="2119"/>
        <item x="3569"/>
        <item x="2223"/>
        <item x="32"/>
        <item x="3896"/>
        <item x="4066"/>
        <item x="764"/>
        <item x="4012"/>
        <item x="812"/>
        <item x="938"/>
        <item x="722"/>
        <item x="160"/>
        <item x="2170"/>
        <item x="2442"/>
        <item x="2244"/>
        <item x="1222"/>
        <item x="2529"/>
        <item x="3140"/>
        <item x="2586"/>
        <item x="1480"/>
        <item x="2514"/>
        <item x="1288"/>
        <item x="3407"/>
        <item x="3152"/>
        <item x="2234"/>
        <item x="2282"/>
        <item x="3250"/>
        <item x="3225"/>
        <item x="2299"/>
        <item x="1041"/>
        <item x="3374"/>
        <item x="2935"/>
        <item x="3535"/>
        <item x="3816"/>
        <item x="2266"/>
        <item x="274"/>
        <item x="3378"/>
        <item x="3224"/>
        <item x="922"/>
        <item x="3094"/>
        <item x="4010"/>
        <item x="2036"/>
        <item x="2811"/>
        <item x="3899"/>
        <item x="2806"/>
        <item x="3115"/>
        <item x="131"/>
        <item x="1644"/>
        <item x="3601"/>
        <item x="3768"/>
        <item x="1051"/>
        <item x="3305"/>
        <item x="1704"/>
        <item x="3505"/>
        <item x="1187"/>
        <item x="1944"/>
        <item x="3432"/>
        <item x="3178"/>
        <item x="526"/>
        <item x="1395"/>
        <item x="2707"/>
        <item x="3024"/>
        <item x="173"/>
        <item x="1761"/>
        <item x="3507"/>
        <item x="175"/>
        <item x="3854"/>
        <item x="3683"/>
        <item x="3523"/>
        <item x="2364"/>
        <item x="1553"/>
        <item x="2317"/>
        <item x="1955"/>
        <item x="705"/>
        <item x="606"/>
        <item x="767"/>
        <item x="3863"/>
        <item x="2040"/>
        <item x="1909"/>
        <item x="2454"/>
        <item x="2849"/>
        <item x="3458"/>
        <item x="2885"/>
        <item x="352"/>
        <item x="4015"/>
        <item x="1463"/>
        <item x="1403"/>
        <item x="2834"/>
        <item x="424"/>
        <item x="3338"/>
        <item x="255"/>
        <item x="2409"/>
        <item x="2260"/>
        <item x="3193"/>
        <item x="510"/>
        <item x="2245"/>
        <item x="3190"/>
        <item x="2188"/>
        <item x="577"/>
        <item x="2539"/>
        <item x="3119"/>
        <item x="1306"/>
        <item x="3733"/>
        <item x="3391"/>
        <item x="30"/>
        <item x="3145"/>
        <item x="3351"/>
        <item x="779"/>
        <item x="898"/>
        <item x="2352"/>
        <item x="539"/>
        <item x="3308"/>
        <item x="3332"/>
        <item x="3039"/>
        <item x="3450"/>
        <item x="1149"/>
        <item x="3626"/>
        <item x="409"/>
        <item x="3516"/>
        <item x="693"/>
        <item x="1525"/>
        <item x="3416"/>
        <item x="689"/>
        <item x="1586"/>
        <item x="2967"/>
        <item x="3581"/>
        <item x="1557"/>
        <item x="2613"/>
        <item x="2345"/>
        <item x="2831"/>
        <item x="2585"/>
        <item x="2236"/>
        <item x="3781"/>
        <item x="1318"/>
        <item x="2587"/>
        <item x="2573"/>
        <item x="3764"/>
        <item x="496"/>
        <item x="1363"/>
        <item x="1733"/>
        <item x="1040"/>
        <item x="3312"/>
        <item x="2013"/>
        <item x="3104"/>
        <item x="3435"/>
        <item x="490"/>
        <item x="2133"/>
        <item x="1795"/>
        <item x="2965"/>
        <item x="1106"/>
        <item x="266"/>
        <item x="3975"/>
        <item x="202"/>
        <item x="2847"/>
        <item x="1898"/>
        <item x="1734"/>
        <item x="3276"/>
        <item x="3260"/>
        <item x="2271"/>
        <item x="3910"/>
        <item x="576"/>
        <item x="639"/>
        <item x="1899"/>
        <item x="3560"/>
        <item x="2636"/>
        <item x="3681"/>
        <item x="621"/>
        <item x="2544"/>
        <item x="2518"/>
        <item x="1603"/>
        <item x="2178"/>
        <item x="3611"/>
        <item x="2253"/>
        <item x="733"/>
        <item x="183"/>
        <item x="544"/>
        <item x="1820"/>
        <item x="1688"/>
        <item x="3900"/>
        <item x="1194"/>
        <item x="2628"/>
        <item x="212"/>
        <item x="2113"/>
        <item x="4072"/>
        <item x="3445"/>
        <item x="2815"/>
        <item x="127"/>
        <item x="263"/>
        <item x="3765"/>
        <item x="2609"/>
        <item x="1711"/>
        <item x="1685"/>
        <item x="2116"/>
        <item x="3776"/>
        <item x="3334"/>
        <item x="2366"/>
        <item x="1176"/>
        <item x="1951"/>
        <item x="3318"/>
        <item x="1249"/>
        <item x="521"/>
        <item x="4054"/>
        <item x="1369"/>
        <item x="3916"/>
        <item x="2483"/>
        <item x="2688"/>
        <item x="868"/>
        <item x="1186"/>
        <item x="3670"/>
        <item x="2388"/>
        <item x="3310"/>
        <item x="392"/>
        <item x="4079"/>
        <item x="1990"/>
        <item x="3977"/>
        <item x="1981"/>
        <item x="2996"/>
        <item x="3048"/>
        <item x="2805"/>
        <item x="2808"/>
        <item x="519"/>
        <item x="2998"/>
        <item x="110"/>
        <item x="910"/>
        <item x="656"/>
        <item x="2791"/>
        <item x="1948"/>
        <item x="3336"/>
        <item x="3786"/>
        <item x="2545"/>
        <item x="3168"/>
        <item x="3188"/>
        <item x="3221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68"/>
        <item x="2629"/>
        <item x="1169"/>
        <item x="2032"/>
        <item x="3354"/>
        <item x="1858"/>
        <item x="356"/>
        <item x="2072"/>
        <item x="874"/>
        <item x="3132"/>
        <item x="1512"/>
        <item x="1823"/>
        <item x="3179"/>
        <item x="2065"/>
        <item x="2913"/>
        <item x="1696"/>
        <item x="1158"/>
        <item x="1927"/>
        <item x="40"/>
        <item x="3196"/>
        <item x="125"/>
        <item x="1794"/>
        <item x="214"/>
        <item x="3121"/>
        <item x="2201"/>
        <item x="3134"/>
        <item x="620"/>
        <item x="2902"/>
        <item x="3934"/>
        <item x="3389"/>
        <item x="979"/>
        <item x="3534"/>
        <item x="272"/>
        <item x="337"/>
        <item x="3807"/>
        <item x="3055"/>
        <item x="2593"/>
        <item x="3756"/>
        <item x="3080"/>
        <item x="179"/>
        <item x="368"/>
        <item x="1614"/>
        <item x="3509"/>
        <item x="2206"/>
        <item x="1152"/>
        <item x="2117"/>
        <item x="247"/>
        <item x="1086"/>
        <item x="3598"/>
        <item x="694"/>
        <item x="695"/>
        <item x="384"/>
        <item x="2667"/>
        <item x="1208"/>
        <item x="4077"/>
        <item x="1154"/>
        <item x="1485"/>
        <item x="1192"/>
        <item x="315"/>
        <item x="1241"/>
        <item x="2793"/>
        <item x="1992"/>
        <item x="3513"/>
        <item x="215"/>
        <item x="1585"/>
        <item x="3126"/>
        <item x="3270"/>
        <item x="3610"/>
        <item x="3429"/>
        <item x="3475"/>
        <item x="449"/>
        <item x="140"/>
        <item x="3157"/>
        <item x="286"/>
        <item x="1238"/>
        <item x="1562"/>
        <item x="741"/>
        <item x="844"/>
        <item x="1961"/>
        <item x="3317"/>
        <item x="3204"/>
        <item x="3092"/>
        <item x="4036"/>
        <item x="3628"/>
        <item x="2238"/>
        <item x="2486"/>
        <item x="3785"/>
        <item x="3662"/>
        <item x="1499"/>
        <item x="664"/>
        <item x="1218"/>
        <item x="1489"/>
        <item x="2096"/>
        <item x="1207"/>
        <item x="2373"/>
        <item x="3684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6"/>
        <item x="60"/>
        <item x="3911"/>
        <item x="1825"/>
        <item x="144"/>
        <item x="2800"/>
        <item x="115"/>
        <item x="2416"/>
        <item x="3212"/>
        <item x="4047"/>
        <item x="3001"/>
        <item x="2969"/>
        <item x="535"/>
        <item x="1571"/>
        <item x="350"/>
        <item x="285"/>
        <item x="1232"/>
        <item x="1451"/>
        <item x="3491"/>
        <item x="3335"/>
        <item x="2395"/>
        <item x="1903"/>
        <item x="464"/>
        <item x="3858"/>
        <item x="3060"/>
        <item x="2905"/>
        <item x="340"/>
        <item x="3176"/>
        <item x="4031"/>
        <item x="3644"/>
        <item x="787"/>
        <item x="1398"/>
        <item x="3015"/>
        <item x="2382"/>
        <item x="3738"/>
        <item x="1281"/>
        <item x="1751"/>
        <item x="916"/>
        <item x="3467"/>
        <item x="96"/>
        <item x="3156"/>
        <item x="1017"/>
        <item x="3938"/>
        <item x="3822"/>
        <item x="3174"/>
        <item x="1998"/>
        <item x="436"/>
        <item x="1680"/>
        <item x="2736"/>
        <item x="1591"/>
        <item x="1095"/>
        <item x="299"/>
        <item x="107"/>
        <item x="876"/>
        <item x="97"/>
        <item x="194"/>
        <item x="1308"/>
        <item x="2683"/>
        <item x="580"/>
        <item x="1236"/>
        <item x="1631"/>
        <item x="359"/>
        <item x="2893"/>
        <item x="1420"/>
        <item x="3357"/>
        <item x="3136"/>
        <item x="1430"/>
        <item x="2981"/>
        <item x="3018"/>
        <item x="2758"/>
        <item x="3454"/>
        <item x="418"/>
        <item x="610"/>
        <item x="592"/>
        <item x="1759"/>
        <item x="1183"/>
        <item x="3532"/>
        <item x="3541"/>
        <item x="2228"/>
        <item x="468"/>
        <item x="804"/>
        <item x="1520"/>
        <item x="3325"/>
        <item x="3947"/>
        <item x="661"/>
        <item x="2304"/>
        <item x="2390"/>
        <item x="2731"/>
        <item x="3556"/>
        <item x="2372"/>
        <item x="3833"/>
        <item x="612"/>
        <item x="3477"/>
        <item x="2715"/>
        <item x="3715"/>
        <item x="1809"/>
        <item x="3694"/>
        <item x="2156"/>
        <item x="3064"/>
        <item x="1449"/>
        <item x="3982"/>
        <item x="1157"/>
        <item x="366"/>
        <item x="163"/>
        <item x="3042"/>
        <item x="1172"/>
        <item x="3885"/>
        <item x="2700"/>
        <item x="896"/>
        <item x="129"/>
        <item x="3397"/>
        <item x="461"/>
        <item x="3633"/>
        <item x="2560"/>
        <item x="3343"/>
        <item x="3387"/>
        <item x="3762"/>
        <item x="3077"/>
        <item x="982"/>
        <item x="2397"/>
        <item x="3563"/>
        <item x="1322"/>
        <item x="3729"/>
        <item x="3313"/>
        <item x="2614"/>
        <item x="2278"/>
        <item x="613"/>
        <item x="919"/>
        <item x="3499"/>
        <item x="2248"/>
        <item x="2684"/>
        <item x="2776"/>
        <item x="2923"/>
        <item x="2993"/>
        <item x="2941"/>
        <item x="1830"/>
        <item x="3072"/>
        <item x="2782"/>
        <item x="1625"/>
        <item x="2148"/>
        <item x="425"/>
        <item x="265"/>
        <item x="1931"/>
        <item x="3421"/>
        <item x="906"/>
        <item x="1828"/>
        <item x="4056"/>
        <item x="2828"/>
        <item x="2202"/>
        <item x="3033"/>
        <item x="614"/>
        <item x="3043"/>
        <item x="3815"/>
        <item x="3703"/>
        <item x="2295"/>
        <item x="3442"/>
        <item x="2369"/>
        <item x="1659"/>
        <item x="3468"/>
        <item x="3084"/>
        <item x="2477"/>
        <item x="1305"/>
        <item x="2580"/>
        <item x="2143"/>
        <item x="4018"/>
        <item x="1912"/>
        <item x="2627"/>
        <item x="2927"/>
        <item x="783"/>
        <item x="4063"/>
        <item x="2279"/>
        <item x="582"/>
        <item x="2620"/>
        <item x="3372"/>
        <item x="3742"/>
        <item x="726"/>
        <item x="2222"/>
        <item x="2209"/>
        <item x="2057"/>
        <item x="2241"/>
        <item x="3636"/>
        <item x="391"/>
        <item x="974"/>
        <item x="2276"/>
        <item x="2016"/>
        <item x="617"/>
        <item x="3538"/>
        <item x="2932"/>
        <item x="314"/>
        <item x="2098"/>
        <item x="3545"/>
        <item x="2756"/>
        <item x="2948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489"/>
        <item x="1510"/>
        <item x="954"/>
        <item x="1093"/>
        <item x="3194"/>
        <item x="573"/>
        <item x="1686"/>
        <item x="2946"/>
        <item x="3122"/>
        <item x="3226"/>
        <item x="2166"/>
        <item x="3382"/>
        <item x="3074"/>
        <item x="3944"/>
        <item x="2825"/>
        <item x="3946"/>
        <item x="3198"/>
        <item x="2216"/>
        <item x="2019"/>
        <item x="2647"/>
        <item x="3605"/>
        <item x="3971"/>
        <item x="3375"/>
        <item x="2668"/>
        <item x="932"/>
        <item x="2525"/>
        <item x="2590"/>
        <item x="1464"/>
        <item x="3649"/>
        <item x="1730"/>
        <item x="2197"/>
        <item x="2703"/>
        <item x="3446"/>
        <item x="2940"/>
        <item x="2896"/>
        <item x="2371"/>
        <item x="724"/>
        <item x="1360"/>
        <item x="3895"/>
        <item x="3181"/>
        <item x="3133"/>
        <item x="2014"/>
        <item x="3185"/>
        <item x="3588"/>
        <item x="3651"/>
        <item x="1341"/>
        <item x="3284"/>
        <item x="200"/>
        <item x="2221"/>
        <item x="3078"/>
        <item x="3029"/>
        <item x="2531"/>
        <item x="3282"/>
        <item x="1023"/>
        <item x="2960"/>
        <item x="2708"/>
        <item x="4032"/>
        <item x="21"/>
        <item x="2541"/>
        <item x="2460"/>
        <item x="1848"/>
        <item x="3584"/>
        <item x="3099"/>
        <item x="4087"/>
        <item x="2988"/>
        <item x="1743"/>
        <item x="2205"/>
        <item x="3578"/>
        <item x="1791"/>
        <item x="1742"/>
        <item x="3327"/>
        <item x="3726"/>
        <item x="2754"/>
        <item x="3630"/>
        <item x="4076"/>
        <item x="156"/>
        <item x="1693"/>
        <item x="1260"/>
        <item x="3660"/>
        <item x="3214"/>
        <item x="2464"/>
        <item x="1868"/>
        <item x="3469"/>
        <item x="709"/>
        <item x="655"/>
        <item x="3542"/>
        <item x="3640"/>
        <item x="1623"/>
        <item x="1549"/>
        <item x="2273"/>
        <item x="1669"/>
        <item x="2972"/>
        <item x="1705"/>
        <item x="3599"/>
        <item x="2780"/>
        <item x="947"/>
        <item x="3349"/>
        <item x="827"/>
        <item x="3653"/>
        <item x="1039"/>
        <item x="630"/>
        <item x="1412"/>
        <item x="1296"/>
        <item x="3680"/>
        <item x="2810"/>
        <item x="1531"/>
        <item x="836"/>
        <item x="3624"/>
        <item x="2601"/>
        <item x="615"/>
        <item x="1513"/>
        <item x="4033"/>
        <item x="3890"/>
        <item x="3037"/>
        <item x="1530"/>
        <item x="2694"/>
        <item x="3552"/>
        <item x="3629"/>
        <item x="566"/>
        <item x="3718"/>
        <item x="1199"/>
        <item x="3519"/>
        <item x="886"/>
        <item x="3573"/>
        <item x="104"/>
        <item x="1765"/>
        <item x="3875"/>
        <item x="1650"/>
        <item x="3728"/>
        <item x="429"/>
        <item x="1518"/>
        <item x="280"/>
        <item x="696"/>
        <item x="1973"/>
        <item x="2797"/>
        <item x="3642"/>
        <item x="1504"/>
        <item x="3704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0"/>
        <item x="3517"/>
        <item x="2973"/>
        <item x="3125"/>
        <item x="3508"/>
        <item x="3551"/>
        <item x="4051"/>
        <item x="3400"/>
        <item x="2515"/>
        <item x="1105"/>
        <item x="2217"/>
        <item x="3751"/>
        <item x="562"/>
        <item x="1075"/>
        <item x="3410"/>
        <item x="1219"/>
        <item x="3555"/>
        <item x="3035"/>
        <item x="3433"/>
        <item x="1013"/>
        <item x="3857"/>
        <item x="2360"/>
        <item x="2843"/>
        <item x="4089"/>
        <item x="3088"/>
        <item x="2235"/>
        <item x="3617"/>
        <item x="1831"/>
        <item x="3739"/>
        <item x="2493"/>
        <item x="417"/>
        <item x="3076"/>
        <item x="62"/>
        <item x="3635"/>
        <item x="3476"/>
        <item x="826"/>
        <item x="1382"/>
        <item x="2909"/>
        <item x="3390"/>
        <item x="3054"/>
        <item x="3970"/>
        <item x="4042"/>
        <item x="1987"/>
        <item x="1821"/>
        <item x="988"/>
        <item x="2709"/>
        <item x="1182"/>
        <item x="2030"/>
        <item x="2952"/>
        <item x="3830"/>
        <item x="1392"/>
        <item x="2469"/>
        <item x="3609"/>
        <item x="28"/>
        <item x="3806"/>
        <item x="1947"/>
        <item x="2963"/>
        <item x="2699"/>
        <item x="747"/>
        <item x="2949"/>
        <item x="2692"/>
        <item x="3746"/>
        <item x="794"/>
        <item x="2063"/>
        <item x="3075"/>
        <item x="599"/>
        <item x="648"/>
        <item x="4016"/>
        <item x="3430"/>
        <item x="3979"/>
        <item x="3661"/>
        <item x="2697"/>
        <item x="1044"/>
        <item x="3071"/>
        <item x="1251"/>
        <item x="1425"/>
        <item x="201"/>
        <item x="85"/>
        <item x="2871"/>
        <item x="1891"/>
        <item x="1706"/>
        <item x="245"/>
        <item x="2129"/>
        <item x="3840"/>
        <item x="2398"/>
        <item x="2916"/>
        <item x="145"/>
        <item x="2041"/>
        <item x="3851"/>
        <item x="2025"/>
        <item x="1061"/>
        <item x="2879"/>
        <item x="3597"/>
        <item x="3763"/>
        <item x="3974"/>
        <item x="2384"/>
        <item x="1839"/>
        <item x="2739"/>
        <item x="3186"/>
        <item x="3106"/>
        <item x="2824"/>
        <item x="3587"/>
        <item x="3271"/>
        <item x="1983"/>
        <item x="473"/>
        <item x="1002"/>
        <item x="1612"/>
        <item x="81"/>
        <item x="1378"/>
        <item x="1214"/>
        <item x="2530"/>
        <item x="2152"/>
        <item x="3658"/>
        <item x="2351"/>
        <item x="3368"/>
        <item x="36"/>
        <item x="4020"/>
        <item x="2922"/>
        <item x="3044"/>
        <item x="952"/>
        <item x="2347"/>
        <item x="1096"/>
        <item x="1539"/>
        <item x="907"/>
        <item x="3243"/>
        <item x="4044"/>
        <item x="2521"/>
        <item x="3819"/>
        <item x="304"/>
        <item x="1672"/>
        <item x="1351"/>
        <item x="2357"/>
        <item x="2243"/>
        <item x="1201"/>
        <item x="3058"/>
        <item x="2971"/>
        <item x="326"/>
        <item x="3836"/>
        <item x="2781"/>
        <item x="452"/>
        <item x="3638"/>
        <item x="2280"/>
        <item x="2358"/>
        <item x="846"/>
        <item x="515"/>
        <item x="3853"/>
        <item x="2461"/>
        <item x="2408"/>
        <item x="3483"/>
        <item x="1523"/>
        <item x="2004"/>
        <item x="3376"/>
        <item x="3263"/>
        <item x="3820"/>
        <item x="3864"/>
        <item x="2750"/>
        <item x="1298"/>
        <item x="953"/>
        <item x="748"/>
        <item x="2947"/>
        <item x="3082"/>
        <item x="1729"/>
        <item x="2716"/>
        <item x="227"/>
        <item x="1610"/>
        <item x="410"/>
        <item x="860"/>
        <item x="2854"/>
        <item x="2141"/>
        <item x="634"/>
        <item x="3340"/>
        <item x="1915"/>
        <item x="4059"/>
        <item x="965"/>
        <item x="1648"/>
        <item x="3232"/>
        <item x="2020"/>
        <item x="2714"/>
        <item x="453"/>
        <item x="1259"/>
        <item x="2680"/>
        <item x="3995"/>
        <item x="19"/>
        <item x="2495"/>
        <item x="711"/>
        <item x="2724"/>
        <item x="889"/>
        <item x="3655"/>
        <item x="2349"/>
        <item x="3218"/>
        <item x="48"/>
        <item x="3897"/>
        <item x="1999"/>
        <item x="777"/>
        <item x="328"/>
        <item x="3326"/>
        <item x="672"/>
        <item x="2023"/>
        <item x="3113"/>
        <item x="1315"/>
        <item x="1963"/>
        <item x="3331"/>
        <item x="3235"/>
        <item x="3869"/>
        <item x="2381"/>
        <item x="3346"/>
        <item x="3750"/>
        <item x="852"/>
        <item x="2506"/>
        <item x="2263"/>
        <item x="3242"/>
        <item x="2678"/>
        <item x="3396"/>
        <item x="3583"/>
        <item x="957"/>
        <item x="3922"/>
        <item x="3171"/>
        <item x="3112"/>
        <item x="2378"/>
        <item x="708"/>
        <item x="3567"/>
        <item x="3529"/>
        <item x="3943"/>
        <item x="3246"/>
        <item x="3961"/>
        <item x="1835"/>
        <item x="1755"/>
        <item x="761"/>
        <item x="2323"/>
        <item x="2455"/>
        <item x="2659"/>
        <item x="3800"/>
        <item x="2901"/>
        <item x="792"/>
        <item x="3759"/>
        <item x="2452"/>
        <item x="446"/>
        <item x="2979"/>
        <item x="3595"/>
        <item x="3085"/>
        <item x="377"/>
        <item x="742"/>
        <item x="3705"/>
        <item x="1627"/>
        <item x="82"/>
        <item x="3525"/>
        <item x="116"/>
        <item x="3747"/>
        <item x="927"/>
        <item x="3502"/>
        <item x="2555"/>
        <item x="2713"/>
        <item x="282"/>
        <item x="699"/>
        <item x="1150"/>
        <item x="128"/>
        <item x="1406"/>
        <item x="3920"/>
        <item x="3956"/>
        <item x="3732"/>
        <item x="3172"/>
        <item x="3440"/>
        <item x="3496"/>
        <item x="3553"/>
        <item x="3187"/>
        <item x="1989"/>
        <item x="3878"/>
        <item x="2376"/>
        <item x="2892"/>
        <item x="1656"/>
        <item x="3108"/>
        <item x="171"/>
        <item x="2173"/>
        <item x="629"/>
        <item x="1090"/>
        <item x="2884"/>
        <item x="1855"/>
        <item x="469"/>
        <item x="317"/>
        <item x="3127"/>
        <item x="2900"/>
        <item x="1514"/>
        <item x="158"/>
        <item x="2898"/>
        <item x="236"/>
        <item x="1370"/>
        <item x="1843"/>
        <item x="3872"/>
        <item x="2912"/>
        <item x="845"/>
        <item x="1486"/>
        <item x="3414"/>
        <item x="1141"/>
        <item x="788"/>
        <item x="1078"/>
        <item x="1210"/>
        <item x="3321"/>
        <item x="1878"/>
        <item x="1600"/>
        <item x="1278"/>
        <item x="1565"/>
        <item x="2081"/>
        <item x="3215"/>
        <item x="649"/>
        <item x="3845"/>
        <item x="134"/>
        <item x="3579"/>
        <item x="4002"/>
        <item x="3273"/>
        <item x="3111"/>
        <item x="1731"/>
        <item x="1455"/>
        <item x="1491"/>
        <item x="561"/>
        <item x="819"/>
        <item x="789"/>
        <item x="3090"/>
        <item x="1634"/>
        <item x="3038"/>
        <item x="2154"/>
        <item x="2274"/>
        <item x="2128"/>
        <item x="3026"/>
        <item x="572"/>
        <item x="46"/>
        <item x="45"/>
        <item x="4043"/>
        <item x="2130"/>
        <item x="2489"/>
        <item x="1474"/>
        <item x="1814"/>
        <item x="2982"/>
        <item x="375"/>
        <item x="3478"/>
        <item x="2010"/>
        <item x="2575"/>
        <item x="25"/>
        <item x="3627"/>
        <item x="854"/>
        <item x="2468"/>
        <item x="565"/>
        <item x="477"/>
        <item x="2873"/>
        <item x="1908"/>
        <item x="1329"/>
        <item x="1122"/>
        <item x="3713"/>
        <item x="334"/>
        <item x="2532"/>
        <item x="3852"/>
        <item x="1064"/>
        <item x="1373"/>
        <item x="3065"/>
        <item x="2103"/>
        <item x="825"/>
        <item x="2499"/>
        <item x="2494"/>
        <item x="4030"/>
        <item x="2676"/>
        <item x="1115"/>
        <item x="2570"/>
        <item x="1462"/>
        <item x="2049"/>
        <item x="3017"/>
        <item x="3268"/>
        <item x="3736"/>
        <item x="2177"/>
        <item x="1687"/>
        <item x="3160"/>
        <item x="3973"/>
        <item x="1862"/>
        <item x="1034"/>
        <item x="3004"/>
        <item x="1202"/>
        <item x="2740"/>
        <item x="1475"/>
        <item x="2662"/>
        <item x="2006"/>
        <item x="494"/>
        <item x="2155"/>
        <item x="1388"/>
        <item x="1271"/>
        <item x="2722"/>
        <item x="2488"/>
        <item x="1372"/>
        <item x="1670"/>
        <item x="1904"/>
        <item x="2043"/>
        <item x="4003"/>
        <item x="293"/>
        <item x="1583"/>
        <item x="2229"/>
        <item x="2331"/>
        <item x="2650"/>
        <item x="1473"/>
        <item x="164"/>
        <item x="399"/>
        <item x="2522"/>
        <item x="2747"/>
        <item x="1994"/>
        <item x="3500"/>
        <item x="3811"/>
        <item x="967"/>
        <item x="2928"/>
        <item x="3492"/>
        <item x="3892"/>
        <item x="2528"/>
        <item x="3931"/>
        <item x="3439"/>
        <item x="2866"/>
        <item x="2526"/>
        <item x="1817"/>
        <item x="1497"/>
        <item x="3969"/>
        <item x="1334"/>
        <item x="669"/>
        <item x="1515"/>
        <item x="3950"/>
        <item x="1413"/>
        <item x="3209"/>
        <item x="1857"/>
        <item x="3019"/>
        <item x="2712"/>
        <item x="1289"/>
        <item x="1268"/>
        <item x="1253"/>
        <item x="3405"/>
        <item x="660"/>
        <item x="2017"/>
        <item x="2986"/>
        <item x="93"/>
        <item x="3643"/>
        <item x="3199"/>
        <item x="3328"/>
        <item x="1622"/>
        <item x="252"/>
        <item x="4067"/>
        <item x="3769"/>
        <item x="3829"/>
        <item x="3686"/>
        <item x="1793"/>
        <item x="3689"/>
        <item x="2648"/>
        <item x="3773"/>
        <item x="3528"/>
        <item x="1806"/>
        <item x="3772"/>
        <item x="917"/>
        <item x="1896"/>
        <item x="3411"/>
        <item x="14"/>
        <item x="1633"/>
        <item x="1950"/>
        <item x="3933"/>
        <item x="2658"/>
        <item x="2520"/>
        <item x="1410"/>
        <item x="1560"/>
        <item x="1255"/>
        <item x="3447"/>
        <item x="3333"/>
        <item x="2594"/>
        <item x="574"/>
        <item x="2821"/>
        <item x="1452"/>
        <item x="3710"/>
        <item x="3968"/>
        <item x="1447"/>
        <item x="3887"/>
        <item x="3165"/>
        <item x="2414"/>
        <item x="3320"/>
        <item x="3510"/>
        <item x="4069"/>
        <item x="514"/>
        <item x="3105"/>
        <item x="2290"/>
        <item x="1699"/>
        <item x="1032"/>
        <item x="1890"/>
        <item x="2502"/>
        <item x="1511"/>
        <item x="1993"/>
        <item x="3646"/>
        <item x="1632"/>
        <item x="3753"/>
        <item x="2199"/>
        <item x="1272"/>
        <item x="2415"/>
        <item x="1847"/>
        <item x="2446"/>
        <item x="654"/>
        <item x="3211"/>
        <item x="3219"/>
        <item x="623"/>
        <item x="595"/>
        <item x="832"/>
        <item x="365"/>
        <item x="3158"/>
        <item x="2803"/>
        <item x="2313"/>
        <item x="3353"/>
        <item x="2888"/>
        <item x="3677"/>
        <item x="281"/>
        <item x="1009"/>
        <item x="3826"/>
        <item x="3086"/>
        <item x="1071"/>
        <item x="2404"/>
        <item x="426"/>
        <item x="1674"/>
        <item x="3794"/>
        <item x="1872"/>
        <item x="1077"/>
        <item x="1098"/>
        <item x="2312"/>
        <item x="1156"/>
        <item x="1299"/>
        <item x="2602"/>
        <item x="1203"/>
        <item x="1959"/>
        <item x="785"/>
        <item x="1355"/>
        <item x="2392"/>
        <item x="4074"/>
        <item x="3791"/>
        <item x="1270"/>
        <item x="2361"/>
        <item x="2157"/>
        <item x="994"/>
        <item x="3352"/>
        <item x="2265"/>
        <item x="3696"/>
        <item x="1343"/>
        <item x="3380"/>
        <item x="3177"/>
        <item x="3470"/>
        <item x="2413"/>
        <item x="1886"/>
        <item x="1438"/>
        <item x="2456"/>
        <item x="1666"/>
        <item x="4009"/>
        <item x="3927"/>
        <item x="1522"/>
        <item x="3348"/>
        <item x="166"/>
        <item x="1986"/>
        <item x="1567"/>
        <item x="3792"/>
        <item x="3255"/>
        <item x="3010"/>
        <item x="1844"/>
        <item x="516"/>
        <item x="538"/>
        <item x="2578"/>
        <item x="2665"/>
        <item x="2056"/>
        <item x="2787"/>
        <item x="1065"/>
        <item x="3699"/>
        <item x="1028"/>
        <item x="250"/>
        <item x="1796"/>
        <item x="120"/>
        <item x="170"/>
        <item x="1578"/>
        <item x="3814"/>
        <item x="3330"/>
        <item x="4022"/>
        <item x="915"/>
        <item x="1231"/>
        <item x="98"/>
        <item x="900"/>
        <item x="1252"/>
        <item x="1684"/>
        <item x="3917"/>
        <item x="618"/>
        <item x="3431"/>
        <item x="2447"/>
        <item x="3345"/>
        <item x="2021"/>
        <item x="2432"/>
        <item x="3261"/>
        <item x="3123"/>
        <item x="2686"/>
        <item x="1941"/>
        <item x="20"/>
        <item x="1536"/>
        <item x="2329"/>
        <item x="1264"/>
        <item x="77"/>
        <item x="1599"/>
        <item x="3395"/>
        <item x="948"/>
        <item x="1428"/>
        <item x="2769"/>
        <item x="2346"/>
        <item x="2813"/>
        <item x="692"/>
        <item x="389"/>
        <item x="2687"/>
        <item x="2615"/>
        <item x="2701"/>
        <item x="2550"/>
        <item x="3217"/>
        <item x="1234"/>
        <item x="3909"/>
        <item x="3031"/>
        <item x="1540"/>
        <item x="1459"/>
        <item x="4041"/>
        <item x="3384"/>
        <item x="503"/>
        <item x="3000"/>
        <item x="296"/>
        <item x="3716"/>
        <item x="1243"/>
        <item x="3124"/>
        <item x="1837"/>
        <item x="3937"/>
        <item x="284"/>
        <item x="3928"/>
        <item x="1483"/>
        <item x="3341"/>
        <item x="3524"/>
        <item x="3347"/>
        <item x="2775"/>
        <item x="3252"/>
        <item x="2332"/>
        <item x="362"/>
        <item x="2796"/>
        <item x="3248"/>
        <item x="3521"/>
        <item x="2187"/>
        <item x="2401"/>
        <item x="991"/>
        <item x="2305"/>
        <item x="3902"/>
        <item x="123"/>
        <item x="2326"/>
        <item x="394"/>
        <item x="262"/>
        <item x="3915"/>
        <item x="1695"/>
        <item x="549"/>
        <item x="2799"/>
        <item x="3880"/>
        <item x="3493"/>
        <item x="1881"/>
        <item x="3884"/>
        <item x="3777"/>
        <item x="3809"/>
        <item x="3464"/>
        <item x="2970"/>
        <item x="3324"/>
        <item x="190"/>
        <item x="3999"/>
        <item x="2951"/>
        <item x="232"/>
        <item x="3924"/>
        <item x="2184"/>
        <item x="2076"/>
        <item x="1873"/>
        <item x="650"/>
        <item x="2994"/>
        <item x="3939"/>
        <item x="704"/>
        <item x="1892"/>
        <item x="3711"/>
        <item x="3986"/>
        <item x="415"/>
        <item x="2124"/>
        <item x="3234"/>
        <item x="218"/>
        <item x="2702"/>
        <item x="638"/>
        <item x="1939"/>
        <item x="3309"/>
        <item x="3011"/>
        <item x="2599"/>
        <item x="209"/>
        <item x="4052"/>
        <item x="1770"/>
        <item x="3526"/>
        <item x="3936"/>
        <item x="1819"/>
        <item x="3385"/>
        <item x="1001"/>
        <item x="3925"/>
        <item x="1142"/>
        <item x="675"/>
        <item x="2230"/>
        <item x="2685"/>
        <item x="2324"/>
        <item x="3164"/>
        <item x="2267"/>
        <item x="1783"/>
        <item x="4064"/>
        <item x="3966"/>
        <item x="484"/>
        <item x="2890"/>
        <item x="784"/>
        <item x="313"/>
        <item x="2840"/>
        <item x="1807"/>
        <item x="1526"/>
        <item x="2788"/>
        <item x="230"/>
        <item x="2567"/>
        <item x="933"/>
        <item x="1771"/>
        <item x="3688"/>
        <item x="571"/>
        <item x="1535"/>
        <item x="2617"/>
        <item x="861"/>
        <item x="2420"/>
        <item x="3229"/>
        <item x="2887"/>
        <item x="818"/>
        <item x="738"/>
        <item x="405"/>
        <item x="3356"/>
        <item x="2162"/>
        <item x="3761"/>
        <item x="2203"/>
        <item x="2335"/>
        <item x="3363"/>
        <item x="2168"/>
        <item x="1922"/>
        <item x="1128"/>
        <item x="950"/>
        <item x="1937"/>
        <item x="504"/>
        <item x="944"/>
        <item x="608"/>
        <item x="3912"/>
        <item x="2574"/>
        <item x="3898"/>
        <item x="813"/>
        <item x="2079"/>
        <item x="3904"/>
        <item x="4027"/>
        <item x="2101"/>
        <item x="1902"/>
        <item x="89"/>
        <item x="1576"/>
        <item x="1381"/>
        <item x="3963"/>
        <item x="2616"/>
        <item x="3452"/>
        <item x="3737"/>
        <item x="3724"/>
        <item x="548"/>
        <item x="465"/>
        <item x="1404"/>
        <item x="530"/>
        <item x="560"/>
        <item x="3503"/>
        <item x="569"/>
        <item x="2225"/>
        <item x="2524"/>
        <item x="3339"/>
        <item x="2980"/>
        <item x="303"/>
        <item x="679"/>
        <item x="1607"/>
        <item x="3770"/>
        <item x="3240"/>
        <item x="1811"/>
        <item x="3848"/>
        <item x="2569"/>
        <item x="753"/>
        <item x="1636"/>
        <item x="2412"/>
        <item x="2597"/>
        <item x="1262"/>
        <item x="3976"/>
        <item x="3893"/>
        <item x="1929"/>
        <item x="1906"/>
        <item x="172"/>
        <item x="1800"/>
        <item x="605"/>
        <item x="1503"/>
        <item x="3967"/>
        <item x="976"/>
        <item x="1326"/>
        <item x="3228"/>
        <item x="3388"/>
        <item x="3135"/>
        <item x="4085"/>
        <item x="1971"/>
        <item x="68"/>
        <item x="1482"/>
        <item x="1365"/>
        <item x="2496"/>
        <item x="3398"/>
        <item x="3942"/>
        <item x="1521"/>
        <item x="2140"/>
        <item x="3530"/>
        <item x="2194"/>
        <item x="51"/>
        <item x="1597"/>
        <item x="2804"/>
        <item x="241"/>
        <item x="506"/>
        <item x="103"/>
        <item x="493"/>
        <item x="2719"/>
        <item x="1966"/>
        <item x="2987"/>
        <item x="3983"/>
        <item x="1718"/>
        <item x="2127"/>
        <item x="1593"/>
        <item x="2479"/>
        <item x="3905"/>
        <item x="1668"/>
        <item x="3009"/>
        <item x="199"/>
        <item x="508"/>
        <item x="680"/>
        <item x="2889"/>
        <item x="1099"/>
        <item x="3978"/>
        <item x="3419"/>
        <item x="3220"/>
        <item x="2728"/>
        <item x="1988"/>
        <item x="2553"/>
        <item x="3901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3867"/>
        <item x="2631"/>
        <item x="3783"/>
        <item x="4086"/>
        <item x="3216"/>
        <item x="3860"/>
        <item x="1933"/>
        <item x="497"/>
        <item x="765"/>
        <item x="24"/>
        <item x="231"/>
        <item x="2356"/>
        <item x="126"/>
        <item x="3409"/>
        <item x="1011"/>
        <item x="3287"/>
        <item x="136"/>
        <item x="3743"/>
        <item x="796"/>
        <item x="3239"/>
        <item x="4080"/>
        <item x="1789"/>
        <item x="3441"/>
        <item x="2213"/>
        <item x="1163"/>
        <item x="3789"/>
        <item x="2899"/>
        <item x="2462"/>
        <item x="1085"/>
        <item x="2367"/>
        <item x="3695"/>
        <item x="1472"/>
        <item x="3539"/>
        <item x="3300"/>
        <item x="1703"/>
        <item x="2718"/>
        <item x="3575"/>
        <item x="4071"/>
        <item x="1375"/>
        <item x="2348"/>
        <item x="3460"/>
        <item x="1079"/>
        <item x="2711"/>
        <item x="3865"/>
        <item x="2823"/>
        <item x="488"/>
        <item x="3755"/>
        <item x="2850"/>
        <item x="1242"/>
        <item x="1444"/>
        <item x="555"/>
        <item x="3953"/>
        <item x="1509"/>
        <item x="2835"/>
        <item x="1936"/>
        <item x="1185"/>
        <item x="550"/>
        <item x="3264"/>
        <item x="441"/>
        <item x="4075"/>
        <item x="2418"/>
        <item x="1628"/>
        <item x="1147"/>
        <item x="2795"/>
        <item x="3932"/>
        <item x="2625"/>
        <item x="3453"/>
        <item x="1651"/>
        <item x="3254"/>
        <item x="413"/>
        <item x="3520"/>
        <item x="3727"/>
        <item x="807"/>
        <item x="3797"/>
        <item x="1611"/>
        <item x="2595"/>
        <item x="2208"/>
        <item x="1736"/>
        <item x="2727"/>
        <item x="774"/>
        <item x="701"/>
        <item x="666"/>
        <item x="195"/>
        <item x="600"/>
        <item x="2968"/>
        <item x="908"/>
        <item x="1566"/>
        <item x="1126"/>
        <item x="3795"/>
        <item x="213"/>
        <item x="42"/>
        <item x="29"/>
        <item x="3572"/>
        <item x="2858"/>
        <item x="3403"/>
        <item x="143"/>
        <item x="552"/>
        <item x="2911"/>
        <item x="228"/>
        <item x="4000"/>
        <item x="390"/>
        <item x="2655"/>
        <item x="431"/>
        <item x="2764"/>
        <item x="47"/>
        <item x="3752"/>
        <item x="224"/>
        <item x="3241"/>
        <item x="3562"/>
        <item x="3154"/>
        <item x="710"/>
        <item x="1134"/>
        <item x="3965"/>
        <item x="956"/>
        <item x="1448"/>
        <item x="3708"/>
        <item x="344"/>
        <item x="786"/>
        <item x="2443"/>
        <item x="278"/>
        <item x="2207"/>
        <item x="2577"/>
        <item x="760"/>
        <item x="1928"/>
        <item x="775"/>
        <item x="3107"/>
        <item x="3437"/>
        <item x="3256"/>
        <item x="3691"/>
        <item x="124"/>
        <item x="3808"/>
        <item x="2999"/>
        <item x="3296"/>
        <item x="1088"/>
        <item x="1374"/>
        <item x="3709"/>
        <item x="591"/>
        <item x="2950"/>
        <item x="2556"/>
        <item x="3692"/>
        <item x="730"/>
        <item x="3665"/>
        <item x="3590"/>
        <item x="2819"/>
        <item x="2876"/>
        <item x="2449"/>
        <item x="3749"/>
        <item x="1671"/>
        <item x="2343"/>
        <item x="11"/>
        <item x="460"/>
        <item x="3803"/>
        <item x="897"/>
        <item x="2126"/>
        <item x="2470"/>
        <item x="1864"/>
        <item x="2256"/>
        <item x="3949"/>
        <item x="2894"/>
        <item x="2120"/>
        <item x="830"/>
        <item x="4045"/>
        <item x="3143"/>
        <item x="3344"/>
        <item x="2022"/>
        <item x="305"/>
        <item x="3730"/>
        <item x="1072"/>
        <item x="3365"/>
        <item x="756"/>
        <item x="1533"/>
        <item x="2604"/>
        <item x="2195"/>
        <item x="587"/>
        <item x="3687"/>
        <item x="1045"/>
        <item x="298"/>
        <item x="3465"/>
        <item x="1440"/>
        <item x="3972"/>
        <item x="1748"/>
        <item x="3831"/>
        <item x="1524"/>
        <item x="3275"/>
        <item x="3288"/>
        <item x="3940"/>
        <item x="2822"/>
        <item x="3485"/>
        <item x="2768"/>
        <item x="354"/>
        <item x="186"/>
        <item x="3767"/>
        <item x="3861"/>
        <item x="3722"/>
        <item x="527"/>
        <item x="2107"/>
        <item x="3053"/>
        <item x="2664"/>
        <item x="1845"/>
        <item x="2007"/>
        <item x="563"/>
        <item x="1749"/>
        <item x="2745"/>
        <item x="1784"/>
        <item x="1782"/>
        <item x="1926"/>
        <item x="3602"/>
        <item x="1976"/>
        <item x="2919"/>
        <item x="1494"/>
        <item x="3882"/>
        <item x="3780"/>
        <item x="2421"/>
        <item x="2008"/>
        <item x="3652"/>
        <item x="1148"/>
        <item x="2498"/>
        <item x="2003"/>
        <item x="3304"/>
        <item x="3426"/>
        <item x="2848"/>
        <item x="423"/>
        <item x="3825"/>
        <item x="408"/>
        <item x="2646"/>
        <item x="2691"/>
        <item x="3504"/>
        <item x="3962"/>
        <item x="2368"/>
        <item x="3116"/>
        <item x="3091"/>
        <item x="2954"/>
        <item x="351"/>
        <item x="2634"/>
        <item x="1139"/>
        <item x="3596"/>
        <item x="1035"/>
        <item x="3506"/>
        <item x="401"/>
        <item x="3014"/>
        <item x="2517"/>
        <item x="2753"/>
        <item x="2846"/>
        <item x="35"/>
        <item x="2190"/>
        <item x="3615"/>
        <item x="3120"/>
        <item x="2337"/>
        <item x="2537"/>
        <item x="2857"/>
        <item x="2852"/>
        <item x="3166"/>
        <item x="257"/>
        <item x="1087"/>
        <item x="2380"/>
        <item x="2962"/>
        <item x="86"/>
        <item x="3544"/>
        <item x="809"/>
        <item x="2855"/>
        <item x="275"/>
        <item x="3533"/>
        <item x="3311"/>
        <item x="3847"/>
        <item x="3667"/>
        <item x="3619"/>
        <item x="3052"/>
        <item x="3817"/>
        <item x="1532"/>
        <item x="3028"/>
        <item x="2674"/>
        <item x="3197"/>
        <item x="1066"/>
        <item x="1895"/>
        <item x="1590"/>
        <item x="1664"/>
        <item x="583"/>
        <item x="3180"/>
        <item x="2953"/>
        <item x="2334"/>
        <item x="1735"/>
        <item x="2353"/>
        <item x="1805"/>
        <item x="3868"/>
        <item x="2945"/>
        <item x="3589"/>
        <item x="2291"/>
        <item x="3955"/>
        <item x="2429"/>
        <item x="3262"/>
        <item x="3087"/>
        <item x="2903"/>
        <item x="3418"/>
        <item x="534"/>
        <item x="2738"/>
        <item x="2396"/>
        <item x="13"/>
        <item x="2677"/>
        <item x="3634"/>
        <item x="3062"/>
        <item x="3383"/>
        <item x="3364"/>
        <item x="2681"/>
        <item x="2218"/>
        <item x="3669"/>
        <item x="3543"/>
        <item x="2319"/>
        <item x="3138"/>
        <item x="2055"/>
        <item x="492"/>
        <item x="3641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9"/>
        <item x="3622"/>
        <item x="233"/>
        <item x="3549"/>
        <item x="270"/>
        <item x="67"/>
        <item x="355"/>
        <item x="505"/>
        <item x="3558"/>
        <item x="3891"/>
        <item x="1589"/>
        <item x="2842"/>
        <item x="1407"/>
        <item x="369"/>
        <item x="500"/>
        <item x="146"/>
        <item x="2307"/>
        <item x="3207"/>
        <item x="2671"/>
        <item x="2336"/>
        <item x="1665"/>
        <item x="3237"/>
        <item x="3422"/>
        <item x="2944"/>
        <item x="1548"/>
        <item x="920"/>
        <item x="456"/>
        <item x="2641"/>
        <item x="3069"/>
        <item x="2663"/>
        <item x="940"/>
        <item x="1120"/>
        <item x="647"/>
        <item x="3859"/>
        <item x="770"/>
        <item x="3302"/>
        <item x="2158"/>
        <item x="3663"/>
        <item x="34"/>
        <item x="3748"/>
        <item x="1295"/>
        <item x="1641"/>
        <item x="1584"/>
        <item x="2891"/>
        <item x="2759"/>
        <item x="2851"/>
        <item x="1573"/>
        <item x="1588"/>
        <item x="162"/>
        <item x="185"/>
        <item x="4068"/>
        <item x="1408"/>
        <item x="1710"/>
        <item x="3399"/>
        <item x="1377"/>
        <item x="4082"/>
        <item x="378"/>
        <item x="1445"/>
        <item x="3290"/>
        <item x="3413"/>
        <item x="1605"/>
        <item x="1689"/>
        <item x="1551"/>
        <item x="2219"/>
        <item x="2181"/>
        <item x="1266"/>
        <item x="2838"/>
        <item x="3745"/>
        <item x="3495"/>
        <item x="2268"/>
        <item x="3366"/>
        <item x="2853"/>
        <item x="2497"/>
        <item x="1399"/>
        <item x="404"/>
        <item x="931"/>
        <item x="3377"/>
        <item x="3647"/>
        <item x="2027"/>
        <item x="2554"/>
        <item x="671"/>
        <item x="1119"/>
        <item x="3472"/>
        <item x="2955"/>
        <item x="946"/>
        <item x="1467"/>
        <item x="935"/>
        <item x="715"/>
        <item x="1240"/>
        <item x="2621"/>
        <item x="2180"/>
        <item x="4062"/>
        <item x="2123"/>
        <item x="4049"/>
        <item x="1000"/>
        <item x="2802"/>
        <item x="1385"/>
        <item x="23"/>
        <item x="79"/>
        <item x="1181"/>
        <item x="551"/>
        <item x="828"/>
        <item x="3576"/>
        <item x="731"/>
        <item x="3678"/>
        <item x="3456"/>
        <item x="3913"/>
        <item x="977"/>
        <item x="2516"/>
        <item x="2153"/>
        <item x="1197"/>
        <item x="2478"/>
        <item x="2579"/>
        <item x="1015"/>
        <item x="1437"/>
        <item x="1488"/>
        <item x="1829"/>
        <item x="2635"/>
        <item x="256"/>
        <item x="1431"/>
        <item x="768"/>
        <item x="142"/>
        <item x="1581"/>
        <item x="1067"/>
        <item x="3623"/>
        <item x="1427"/>
        <item x="2086"/>
        <item x="2338"/>
        <item x="4083"/>
        <item x="1681"/>
        <item x="2877"/>
        <item x="374"/>
        <item x="3889"/>
        <item x="3945"/>
        <item x="122"/>
        <item x="1639"/>
        <item x="2039"/>
        <item x="3612"/>
        <item x="3613"/>
        <item x="435"/>
        <item x="2163"/>
        <item x="3673"/>
        <item x="1244"/>
        <item x="2159"/>
        <item x="3537"/>
        <item x="2546"/>
        <item x="1293"/>
        <item x="3593"/>
        <item x="3040"/>
        <item x="1245"/>
        <item x="2670"/>
        <item x="877"/>
        <item x="2565"/>
        <item x="2661"/>
        <item x="102"/>
        <item x="3497"/>
        <item x="2682"/>
        <item x="642"/>
        <item x="2437"/>
        <item x="3731"/>
        <item x="2393"/>
        <item x="1726"/>
        <item x="1342"/>
        <item x="3110"/>
        <item x="3700"/>
        <item x="1790"/>
        <item x="1775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3"/>
        <item x="2285"/>
        <item x="2938"/>
        <item x="1019"/>
        <item x="3022"/>
        <item x="3195"/>
        <item x="1893"/>
        <item x="1324"/>
        <item x="2104"/>
        <item x="3850"/>
        <item x="3671"/>
        <item x="3392"/>
        <item x="2881"/>
        <item x="220"/>
        <item x="3585"/>
        <item x="2552"/>
        <item x="3501"/>
        <item x="1907"/>
        <item x="2261"/>
        <item x="3690"/>
        <item x="2294"/>
        <item x="2633"/>
        <item x="663"/>
        <item x="4004"/>
        <item x="1111"/>
        <item x="3163"/>
        <item x="4014"/>
        <item x="1465"/>
        <item x="3639"/>
        <item x="936"/>
        <item x="3675"/>
        <item x="2917"/>
        <item x="3656"/>
        <item x="652"/>
        <item x="2505"/>
        <item x="1996"/>
        <item x="2092"/>
        <item x="2099"/>
        <item x="2426"/>
        <item x="2732"/>
        <item x="3735"/>
        <item x="1601"/>
        <item x="683"/>
        <item x="1350"/>
        <item x="1309"/>
        <item x="1773"/>
        <item x="3570"/>
        <item x="1630"/>
        <item x="2801"/>
        <item x="1997"/>
        <item x="3648"/>
        <item x="4005"/>
        <item x="633"/>
        <item x="1720"/>
        <item x="1856"/>
        <item x="428"/>
        <item x="3734"/>
        <item x="1865"/>
        <item x="1660"/>
        <item x="3420"/>
        <item x="2820"/>
        <item x="2956"/>
        <item x="2068"/>
        <item x="859"/>
        <item x="1358"/>
        <item x="1694"/>
        <item x="1466"/>
        <item x="4"/>
        <item x="3941"/>
        <item x="3856"/>
        <item x="205"/>
        <item x="3849"/>
        <item x="2257"/>
        <item x="2406"/>
        <item x="2863"/>
        <item x="1069"/>
        <item x="2330"/>
        <item x="3842"/>
        <item x="1638"/>
        <item x="59"/>
        <item x="2046"/>
        <item x="2592"/>
        <item x="3883"/>
        <item x="1441"/>
        <item x="4028"/>
        <item x="219"/>
        <item x="2062"/>
        <item x="3980"/>
        <item x="1813"/>
        <item x="154"/>
        <item x="1587"/>
        <item x="2403"/>
        <item x="3266"/>
        <item x="3170"/>
        <item x="2350"/>
        <item x="73"/>
        <item x="188"/>
        <item x="2448"/>
        <item x="1029"/>
        <item x="2196"/>
        <item x="2895"/>
        <item x="3839"/>
        <item x="2878"/>
        <item x="321"/>
        <item x="3153"/>
        <item x="943"/>
        <item x="2862"/>
        <item x="3564"/>
        <item x="486"/>
        <item x="2354"/>
        <item x="292"/>
        <item x="725"/>
        <item x="1683"/>
        <item x="1442"/>
        <item x="1026"/>
        <item x="387"/>
        <item x="1916"/>
        <item x="1056"/>
        <item x="3835"/>
        <item x="3674"/>
        <item x="1048"/>
        <item x="2765"/>
        <item x="2549"/>
        <item x="3594"/>
        <item x="575"/>
        <item x="12"/>
        <item x="3592"/>
        <item x="1646"/>
        <item x="3373"/>
        <item x="3063"/>
        <item x="736"/>
        <item x="1493"/>
        <item x="2179"/>
        <item x="4050"/>
        <item x="1043"/>
        <item x="507"/>
        <item x="2785"/>
        <item x="1097"/>
        <item x="856"/>
        <item x="611"/>
        <item x="2053"/>
        <item x="2669"/>
        <item x="2407"/>
        <item x="3480"/>
        <item x="2453"/>
        <item x="2512"/>
        <item x="2649"/>
        <item x="3546"/>
        <item x="762"/>
        <item x="2651"/>
        <item x="372"/>
        <item x="2726"/>
        <item x="1195"/>
        <item x="4024"/>
        <item x="187"/>
        <item x="2865"/>
        <item x="3169"/>
        <item x="5"/>
        <item x="3536"/>
        <item x="1027"/>
        <item x="2138"/>
        <item x="95"/>
        <item x="191"/>
        <item x="1461"/>
        <item x="2237"/>
        <item x="1708"/>
        <item x="1692"/>
        <item x="2930"/>
        <item x="2964"/>
        <item x="2734"/>
        <item x="2640"/>
        <item x="4055"/>
        <item x="361"/>
        <item x="3514"/>
        <item x="2559"/>
        <item x="3650"/>
        <item x="3307"/>
        <item x="310"/>
        <item x="2239"/>
        <item x="3698"/>
        <item x="980"/>
        <item x="2070"/>
        <item x="2789"/>
        <item x="2763"/>
        <item x="3096"/>
        <item x="2264"/>
        <item x="2200"/>
        <item x="2441"/>
        <item x="3862"/>
        <item x="1728"/>
        <item x="2978"/>
        <item x="1877"/>
        <item x="1979"/>
        <item x="632"/>
        <item x="3146"/>
        <item x="174"/>
        <item x="863"/>
        <item x="3269"/>
        <item x="1943"/>
        <item x="2318"/>
        <item x="2165"/>
        <item x="2507"/>
        <item x="3855"/>
        <item x="2093"/>
        <item x="1277"/>
        <item x="1624"/>
        <item x="1861"/>
        <item x="2645"/>
        <item x="959"/>
        <item x="963"/>
        <item x="803"/>
        <item x="1248"/>
        <item x="1853"/>
        <item x="3801"/>
        <item x="3137"/>
        <item x="3625"/>
        <item x="3879"/>
        <item x="1223"/>
        <item x="3434"/>
        <item x="1643"/>
        <item x="2564"/>
        <item x="3265"/>
        <item x="1323"/>
        <item x="1884"/>
        <item x="2860"/>
        <item x="698"/>
        <item x="1302"/>
        <item x="2632"/>
        <item x="1394"/>
        <item x="1544"/>
        <item x="3841"/>
        <item x="3249"/>
        <item x="1052"/>
        <item x="2386"/>
        <item x="50"/>
        <item x="3566"/>
        <item x="951"/>
        <item x="65"/>
        <item x="1125"/>
        <item x="3823"/>
        <item x="8"/>
        <item x="345"/>
        <item x="3515"/>
        <item x="383"/>
        <item x="3245"/>
        <item x="3281"/>
        <item x="2255"/>
        <item x="2576"/>
        <item x="3079"/>
        <item x="1319"/>
        <item x="707"/>
        <item x="38"/>
        <item x="1059"/>
        <item x="3621"/>
        <item x="2172"/>
        <item x="2485"/>
        <item x="2751"/>
        <item x="1340"/>
        <item x="2451"/>
        <item x="799"/>
        <item x="921"/>
        <item x="3604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7"/>
        <item x="1005"/>
        <item x="251"/>
        <item x="1145"/>
        <item x="968"/>
        <item x="1496"/>
        <item x="269"/>
        <item x="341"/>
        <item x="1667"/>
        <item x="2473"/>
        <item x="1653"/>
        <item x="3459"/>
        <item x="1004"/>
        <item x="2883"/>
        <item x="712"/>
        <item x="2931"/>
        <item x="1046"/>
        <item x="1391"/>
        <item x="4040"/>
        <item x="2710"/>
        <item x="2654"/>
        <item x="3828"/>
        <item x="3267"/>
        <item x="2146"/>
        <item x="3834"/>
        <item x="2114"/>
        <item x="1330"/>
        <item x="3238"/>
        <item x="3274"/>
        <item x="472"/>
        <item x="3907"/>
        <item x="3766"/>
        <item x="2252"/>
        <item x="2783"/>
        <item x="769"/>
        <item x="1237"/>
        <item x="1883"/>
        <item x="2920"/>
        <item x="1007"/>
        <item x="3424"/>
        <item x="2558"/>
        <item x="373"/>
        <item x="1582"/>
        <item x="406"/>
        <item x="2491"/>
        <item x="1854"/>
        <item x="1712"/>
        <item x="2836"/>
        <item x="3846"/>
        <item x="295"/>
        <item x="1364"/>
        <item x="926"/>
        <item x="3645"/>
        <item x="466"/>
        <item x="3843"/>
        <item x="1263"/>
        <item x="2115"/>
        <item x="2939"/>
        <item x="3100"/>
        <item x="2693"/>
        <item x="2723"/>
        <item x="3805"/>
        <item x="594"/>
        <item x="3379"/>
        <item x="2325"/>
        <item x="31"/>
        <item x="3659"/>
        <item x="817"/>
        <item x="601"/>
        <item x="2929"/>
        <item x="2189"/>
        <item x="1226"/>
        <item x="2490"/>
        <item x="2000"/>
        <item x="2362"/>
        <item x="3701"/>
        <item x="985"/>
        <item x="3362"/>
        <item x="1457"/>
        <item x="347"/>
        <item x="3870"/>
        <item x="3926"/>
        <item x="450"/>
        <item x="1850"/>
        <item x="3101"/>
        <item x="139"/>
        <item x="981"/>
        <item x="3586"/>
        <item x="3482"/>
        <item x="159"/>
        <item x="1433"/>
        <item x="964"/>
        <item x="438"/>
        <item x="1967"/>
        <item x="1985"/>
        <item x="3631"/>
        <item x="3034"/>
        <item x="3886"/>
        <item x="2943"/>
        <item x="2247"/>
        <item x="3511"/>
        <item x="2698"/>
        <item x="1498"/>
        <item x="3682"/>
        <item x="2906"/>
        <item x="743"/>
        <item x="690"/>
        <item x="3175"/>
        <item x="2424"/>
        <item x="306"/>
        <item x="3685"/>
        <item x="1188"/>
        <item x="718"/>
        <item x="3466"/>
        <item x="364"/>
        <item x="1502"/>
        <item x="1980"/>
        <item x="659"/>
        <item x="2088"/>
        <item x="3293"/>
        <item x="291"/>
        <item x="3723"/>
        <item x="1935"/>
        <item x="1057"/>
        <item x="2611"/>
        <item x="432"/>
        <item x="2603"/>
        <item x="2028"/>
        <item x="2757"/>
        <item x="929"/>
        <item x="3323"/>
        <item x="3906"/>
        <item x="3161"/>
        <item x="1345"/>
        <item x="1882"/>
        <item x="1938"/>
        <item x="327"/>
        <item x="322"/>
        <item x="1866"/>
        <item x="2591"/>
        <item x="1310"/>
        <item x="3130"/>
        <item x="593"/>
        <item x="1371"/>
        <item x="363"/>
        <item x="2623"/>
        <item x="2830"/>
        <item x="3664"/>
        <item x="2535"/>
        <item x="636"/>
        <item x="2504"/>
        <item x="1175"/>
        <item x="349"/>
        <item x="3616"/>
        <item x="3600"/>
        <item x="189"/>
        <item x="596"/>
        <item x="2829"/>
        <item x="2637"/>
        <item x="69"/>
        <item x="1127"/>
        <item x="2961"/>
        <item x="3118"/>
        <item x="3540"/>
        <item x="2018"/>
        <item x="1132"/>
        <item x="3490"/>
        <item x="894"/>
        <item x="3577"/>
        <item x="76"/>
        <item x="3098"/>
        <item x="223"/>
        <item x="2111"/>
        <item x="3067"/>
        <item x="371"/>
        <item x="459"/>
        <item x="288"/>
        <item x="1697"/>
        <item x="670"/>
        <item x="451"/>
        <item x="3027"/>
        <item x="2102"/>
        <item x="1089"/>
        <item x="2067"/>
        <item x="1723"/>
        <item x="2908"/>
        <item x="2814"/>
        <item x="421"/>
        <item x="3291"/>
        <item x="1975"/>
        <item x="2251"/>
        <item x="3473"/>
        <item x="118"/>
        <item x="3676"/>
        <item x="1131"/>
        <item x="2284"/>
        <item x="3813"/>
        <item x="2583"/>
        <item x="49"/>
        <item x="370"/>
        <item x="2283"/>
        <item x="1216"/>
        <item x="3103"/>
        <item x="3991"/>
        <item x="2746"/>
        <item x="800"/>
        <item x="3874"/>
        <item x="3993"/>
        <item x="1068"/>
        <item x="2833"/>
        <item x="2527"/>
        <item x="99"/>
        <item x="1700"/>
        <item x="39"/>
        <item x="3182"/>
        <item x="3796"/>
        <item x="1505"/>
        <item x="1545"/>
        <item x="2015"/>
        <item x="1762"/>
        <item x="483"/>
        <item x="2136"/>
        <item x="22"/>
        <item x="53"/>
        <item x="750"/>
        <item x="1714"/>
        <item x="3954"/>
        <item x="3706"/>
        <item x="3837"/>
        <item x="1818"/>
        <item x="3128"/>
        <item x="2639"/>
        <item x="1287"/>
        <item x="3960"/>
        <item x="782"/>
        <item x="2792"/>
        <item x="66"/>
        <item x="843"/>
        <item x="2198"/>
        <item x="433"/>
        <item x="3952"/>
        <item x="3007"/>
        <item x="137"/>
        <item x="2440"/>
        <item x="918"/>
        <item x="3272"/>
        <item x="2557"/>
        <item x="2137"/>
        <item x="2538"/>
        <item x="388"/>
        <item x="239"/>
        <item x="557"/>
        <item x="759"/>
        <item x="1384"/>
        <item x="3720"/>
        <item x="887"/>
        <item x="108"/>
        <item x="928"/>
        <item x="57"/>
        <item x="1327"/>
        <item x="1974"/>
        <item x="3741"/>
        <item x="323"/>
        <item x="2445"/>
        <item x="114"/>
        <item x="151"/>
        <item x="3047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0"/>
        <item x="1752"/>
        <item x="3798"/>
        <item x="248"/>
        <item x="1478"/>
        <item x="2882"/>
        <item x="412"/>
        <item x="1102"/>
        <item x="2706"/>
        <item x="2672"/>
        <item x="3771"/>
        <item x="1914"/>
        <item x="2475"/>
        <item x="682"/>
        <item x="2652"/>
        <item x="1874"/>
        <item x="1092"/>
        <item x="2108"/>
        <item x="147"/>
        <item x="3821"/>
        <item x="18"/>
        <item x="790"/>
        <item x="3679"/>
        <item x="3012"/>
        <item x="3744"/>
        <item x="308"/>
        <item x="3844"/>
        <item x="1934"/>
        <item x="3361"/>
        <item x="2232"/>
        <item x="1852"/>
        <item x="273"/>
        <item x="4035"/>
        <item x="2807"/>
        <item x="1787"/>
        <item x="3824"/>
        <item x="271"/>
        <item x="3758"/>
        <item x="2735"/>
        <item x="33"/>
        <item x="2045"/>
        <item x="2839"/>
        <item x="3306"/>
        <item x="1940"/>
        <item x="3342"/>
        <item x="3632"/>
        <item x="1487"/>
        <item x="1338"/>
        <item x="1137"/>
        <item x="925"/>
        <item x="1552"/>
        <item x="2856"/>
        <item x="2094"/>
        <item x="3068"/>
        <item x="2002"/>
        <item x="235"/>
        <item x="489"/>
        <item x="2365"/>
        <item x="3045"/>
        <item x="1756"/>
        <item x="72"/>
        <item x="1"/>
        <item x="1754"/>
        <item x="4058"/>
        <item x="3827"/>
        <item x="2122"/>
        <item x="4081"/>
        <item x="773"/>
        <item x="1033"/>
        <item x="676"/>
        <item x="579"/>
        <item x="746"/>
        <item x="1136"/>
        <item x="3337"/>
        <item x="2660"/>
        <item x="937"/>
        <item x="2422"/>
        <item x="797"/>
        <item x="1118"/>
        <item x="2589"/>
        <item x="1113"/>
        <item x="1320"/>
        <item x="2936"/>
        <item x="1213"/>
        <item x="2078"/>
        <item x="3192"/>
        <item x="422"/>
        <item x="1888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57"/>
        <item x="713"/>
        <item x="2864"/>
        <item x="2673"/>
        <item x="3141"/>
        <item x="1709"/>
        <item x="3488"/>
        <item x="3412"/>
        <item x="2675"/>
        <item x="2519"/>
        <item x="975"/>
        <item x="888"/>
        <item x="204"/>
        <item x="1517"/>
        <item x="52"/>
        <item x="1812"/>
        <item x="2926"/>
        <item x="4090"/>
        <item x="1953"/>
        <item x="603"/>
        <item x="512"/>
        <item x="1269"/>
        <item x="3921"/>
        <item x="961"/>
        <item x="1615"/>
        <item x="3719"/>
        <item x="3707"/>
        <item x="2624"/>
        <item x="312"/>
        <item x="688"/>
        <item x="2400"/>
        <item x="1054"/>
        <item x="2744"/>
        <item x="1766"/>
        <item x="1276"/>
        <item x="2377"/>
        <item x="3046"/>
        <item x="133"/>
        <item x="585"/>
        <item x="529"/>
        <item x="2997"/>
        <item x="1018"/>
        <item x="838"/>
        <item x="3093"/>
        <item x="3223"/>
        <item x="2174"/>
        <item x="3056"/>
        <item x="343"/>
        <item x="3918"/>
        <item x="872"/>
        <item x="1484"/>
        <item x="628"/>
        <item x="3457"/>
        <item x="2730"/>
        <item x="3481"/>
        <item x="619"/>
        <item x="180"/>
        <item x="2105"/>
        <item x="184"/>
        <item x="3725"/>
        <item x="1074"/>
        <item x="1849"/>
        <item x="229"/>
        <item x="1716"/>
        <item x="2314"/>
        <item x="294"/>
        <item x="1070"/>
        <item x="463"/>
        <item x="523"/>
        <item x="752"/>
        <item x="487"/>
        <item x="1347"/>
        <item x="330"/>
        <item x="3236"/>
        <item x="41"/>
        <item x="444"/>
        <item x="419"/>
        <item x="3812"/>
        <item x="1477"/>
        <item x="476"/>
        <item x="1722"/>
        <item x="778"/>
        <item x="882"/>
        <item x="3297"/>
        <item x="3061"/>
        <item x="193"/>
        <item x="2771"/>
        <item x="2626"/>
        <item x="1982"/>
        <item x="1619"/>
        <item x="3443"/>
        <item x="3714"/>
        <item x="2050"/>
        <item x="3774"/>
        <item x="1725"/>
        <item x="3554"/>
        <item x="2915"/>
        <item x="3782"/>
        <item x="121"/>
        <item x="3322"/>
        <item x="3162"/>
        <item x="2543"/>
        <item x="3702"/>
        <item x="2918"/>
        <item x="1133"/>
        <item x="721"/>
        <item x="4084"/>
        <item x="2990"/>
        <item x="1291"/>
        <item x="1414"/>
        <item x="2240"/>
        <item x="2548"/>
        <item x="3129"/>
        <item x="2042"/>
        <item x="2467"/>
        <item x="2533"/>
        <item x="4053"/>
        <item x="1972"/>
        <item x="2844"/>
        <item x="3151"/>
        <item x="1682"/>
        <item x="2118"/>
        <item x="1501"/>
        <item x="2921"/>
        <item x="3903"/>
        <item x="2760"/>
        <item x="3779"/>
        <item x="1121"/>
        <item x="2874"/>
        <item x="3518"/>
        <item x="3486"/>
        <item x="3444"/>
        <item x="3083"/>
        <item x="327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DB6C3-C109-4510-A5E2-3CBBA0252C0C}">
  <dimension ref="A1:E18"/>
  <sheetViews>
    <sheetView workbookViewId="0">
      <selection activeCell="D4" sqref="D4"/>
    </sheetView>
    <sheetView workbookViewId="1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8323</v>
      </c>
    </row>
    <row r="2" spans="1:5" x14ac:dyDescent="0.25">
      <c r="A2" s="10" t="s">
        <v>8384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7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7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7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7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7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7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7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7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7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7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7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7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E1" zoomScale="80" zoomScaleNormal="80" workbookViewId="0">
      <selection activeCell="J4" sqref="J4"/>
    </sheetView>
    <sheetView tabSelected="1" topLeftCell="A1307" workbookViewId="1">
      <selection activeCell="E3" sqref="E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0.85546875" bestFit="1" customWidth="1"/>
    <col min="16" max="16" width="17.28515625" bestFit="1" customWidth="1"/>
    <col min="17" max="17" width="15.5703125" bestFit="1" customWidth="1"/>
    <col min="18" max="18" width="19.140625" bestFit="1" customWidth="1"/>
    <col min="19" max="19" width="33.140625" style="14" bestFit="1" customWidth="1"/>
    <col min="20" max="20" width="11.5703125" style="16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8" t="s">
        <v>8366</v>
      </c>
      <c r="U1" s="19" t="s">
        <v>8384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 s="9">
        <f>ROUND(E2/L2,2)</f>
        <v>88.6</v>
      </c>
      <c r="Q2" t="s">
        <v>8308</v>
      </c>
      <c r="R2" t="s">
        <v>8309</v>
      </c>
      <c r="S2" s="14">
        <f>(((J2/60)/60)/24)+DATE(1970,1,1)</f>
        <v>41324.214571759258</v>
      </c>
      <c r="T2" s="15">
        <f>(((I2/60)/60)/24)+DATE(1970,1,1)</f>
        <v>41358.172905092593</v>
      </c>
      <c r="U2">
        <f>YEAR(S:S)</f>
        <v>2013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 s="9">
        <f t="shared" ref="P3:P66" si="1">ROUND(E3/L3,2)</f>
        <v>1389.36</v>
      </c>
      <c r="Q3" t="s">
        <v>8308</v>
      </c>
      <c r="R3" t="s">
        <v>8310</v>
      </c>
      <c r="S3" s="14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YEAR(S:S)</f>
        <v>2016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 s="9">
        <f t="shared" si="1"/>
        <v>272.36</v>
      </c>
      <c r="Q4" t="s">
        <v>8308</v>
      </c>
      <c r="R4" t="s">
        <v>8309</v>
      </c>
      <c r="S4" s="14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 s="9">
        <f t="shared" si="1"/>
        <v>116.35</v>
      </c>
      <c r="Q5" t="s">
        <v>8308</v>
      </c>
      <c r="R5" t="s">
        <v>8309</v>
      </c>
      <c r="S5" s="14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 s="9">
        <f t="shared" si="1"/>
        <v>188.51</v>
      </c>
      <c r="Q6" t="s">
        <v>8308</v>
      </c>
      <c r="R6" t="s">
        <v>8309</v>
      </c>
      <c r="S6" s="14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 s="9">
        <f t="shared" si="1"/>
        <v>173.58</v>
      </c>
      <c r="Q7" t="s">
        <v>8308</v>
      </c>
      <c r="R7" t="s">
        <v>8309</v>
      </c>
      <c r="S7" s="14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 s="9">
        <f t="shared" si="1"/>
        <v>29.19</v>
      </c>
      <c r="Q8" t="s">
        <v>8311</v>
      </c>
      <c r="R8" t="s">
        <v>8312</v>
      </c>
      <c r="S8" s="14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 s="9">
        <f t="shared" si="1"/>
        <v>1323.25</v>
      </c>
      <c r="Q9" t="s">
        <v>8308</v>
      </c>
      <c r="R9" t="s">
        <v>8309</v>
      </c>
      <c r="S9" s="14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 s="9">
        <f t="shared" si="1"/>
        <v>247.94</v>
      </c>
      <c r="Q10" t="s">
        <v>8308</v>
      </c>
      <c r="R10" t="s">
        <v>8309</v>
      </c>
      <c r="S10" s="14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 s="9">
        <f t="shared" si="1"/>
        <v>86.16</v>
      </c>
      <c r="Q11" t="s">
        <v>8308</v>
      </c>
      <c r="R11" t="s">
        <v>8309</v>
      </c>
      <c r="S11" s="14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 s="9">
        <f t="shared" si="1"/>
        <v>849.67</v>
      </c>
      <c r="Q12" t="s">
        <v>8313</v>
      </c>
      <c r="R12" t="s">
        <v>8314</v>
      </c>
      <c r="S12" s="14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 s="9">
        <f t="shared" si="1"/>
        <v>422.02</v>
      </c>
      <c r="Q13" t="s">
        <v>8308</v>
      </c>
      <c r="R13" t="s">
        <v>8309</v>
      </c>
      <c r="S13" s="14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 s="9">
        <f t="shared" si="1"/>
        <v>259.25</v>
      </c>
      <c r="Q14" t="s">
        <v>8308</v>
      </c>
      <c r="R14" t="s">
        <v>8309</v>
      </c>
      <c r="S14" s="14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 s="9">
        <f t="shared" si="1"/>
        <v>842.11</v>
      </c>
      <c r="Q15" t="s">
        <v>8308</v>
      </c>
      <c r="R15" t="s">
        <v>8309</v>
      </c>
      <c r="S15" s="14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 s="9">
        <f t="shared" si="1"/>
        <v>511.79</v>
      </c>
      <c r="Q16" t="s">
        <v>8308</v>
      </c>
      <c r="R16" t="s">
        <v>8309</v>
      </c>
      <c r="S16" s="14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 s="9">
        <f t="shared" si="1"/>
        <v>223.58</v>
      </c>
      <c r="Q17" t="s">
        <v>8308</v>
      </c>
      <c r="R17" t="s">
        <v>8315</v>
      </c>
      <c r="S17" s="14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 s="9">
        <f t="shared" si="1"/>
        <v>64.569999999999993</v>
      </c>
      <c r="Q18" t="s">
        <v>8308</v>
      </c>
      <c r="R18" t="s">
        <v>8309</v>
      </c>
      <c r="S18" s="14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 s="9">
        <f t="shared" si="1"/>
        <v>176.2</v>
      </c>
      <c r="Q19" t="s">
        <v>8308</v>
      </c>
      <c r="R19" t="s">
        <v>8309</v>
      </c>
      <c r="S19" s="14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 s="9">
        <f t="shared" si="1"/>
        <v>83.8</v>
      </c>
      <c r="Q20" t="s">
        <v>8308</v>
      </c>
      <c r="R20" t="s">
        <v>8315</v>
      </c>
      <c r="S20" s="14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 s="9">
        <f t="shared" si="1"/>
        <v>593.94000000000005</v>
      </c>
      <c r="Q21" t="s">
        <v>8308</v>
      </c>
      <c r="R21" t="s">
        <v>8309</v>
      </c>
      <c r="S21" s="14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 s="9">
        <f t="shared" si="1"/>
        <v>134.36000000000001</v>
      </c>
      <c r="Q22" t="s">
        <v>8308</v>
      </c>
      <c r="R22" t="s">
        <v>8310</v>
      </c>
      <c r="S22" s="14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 s="9">
        <f t="shared" si="1"/>
        <v>65.89</v>
      </c>
      <c r="Q23" t="s">
        <v>8316</v>
      </c>
      <c r="R23" t="s">
        <v>8317</v>
      </c>
      <c r="S23" s="14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 s="9">
        <f t="shared" si="1"/>
        <v>426.93</v>
      </c>
      <c r="Q24" t="s">
        <v>8316</v>
      </c>
      <c r="R24" t="s">
        <v>8317</v>
      </c>
      <c r="S24" s="14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 s="9">
        <f t="shared" si="1"/>
        <v>180.75</v>
      </c>
      <c r="Q25" t="s">
        <v>8308</v>
      </c>
      <c r="R25" t="s">
        <v>8309</v>
      </c>
      <c r="S25" s="14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 s="9">
        <f t="shared" si="1"/>
        <v>282.66000000000003</v>
      </c>
      <c r="Q26" t="s">
        <v>8308</v>
      </c>
      <c r="R26" t="s">
        <v>8309</v>
      </c>
      <c r="S26" s="14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 s="9">
        <f t="shared" si="1"/>
        <v>128.38999999999999</v>
      </c>
      <c r="Q27" t="s">
        <v>8308</v>
      </c>
      <c r="R27" t="s">
        <v>8309</v>
      </c>
      <c r="S27" s="14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 s="9">
        <f t="shared" si="1"/>
        <v>136.63999999999999</v>
      </c>
      <c r="Q28" t="s">
        <v>8308</v>
      </c>
      <c r="R28" t="s">
        <v>8309</v>
      </c>
      <c r="S28" s="14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 s="9">
        <f t="shared" si="1"/>
        <v>2928.93</v>
      </c>
      <c r="Q29" t="s">
        <v>8308</v>
      </c>
      <c r="R29" t="s">
        <v>8318</v>
      </c>
      <c r="S29" s="14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 s="9">
        <f t="shared" si="1"/>
        <v>56.97</v>
      </c>
      <c r="Q30" t="s">
        <v>8316</v>
      </c>
      <c r="R30" t="s">
        <v>8317</v>
      </c>
      <c r="S30" s="14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 s="9">
        <f t="shared" si="1"/>
        <v>245.02</v>
      </c>
      <c r="Q31" t="s">
        <v>8308</v>
      </c>
      <c r="R31" t="s">
        <v>8309</v>
      </c>
      <c r="S31" s="14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 s="9">
        <f t="shared" si="1"/>
        <v>164.8</v>
      </c>
      <c r="Q32" t="s">
        <v>8316</v>
      </c>
      <c r="R32" t="s">
        <v>8317</v>
      </c>
      <c r="S32" s="14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 s="9">
        <f t="shared" si="1"/>
        <v>108.97</v>
      </c>
      <c r="Q33" t="s">
        <v>8308</v>
      </c>
      <c r="R33" t="s">
        <v>8309</v>
      </c>
      <c r="S33" s="14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 s="9">
        <f t="shared" si="1"/>
        <v>54.88</v>
      </c>
      <c r="Q34" t="s">
        <v>8319</v>
      </c>
      <c r="R34" t="s">
        <v>8320</v>
      </c>
      <c r="S34" s="14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 s="9">
        <f t="shared" si="1"/>
        <v>107.82</v>
      </c>
      <c r="Q35" t="s">
        <v>8316</v>
      </c>
      <c r="R35" t="s">
        <v>8317</v>
      </c>
      <c r="S35" s="14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 s="9">
        <f t="shared" si="1"/>
        <v>91.21</v>
      </c>
      <c r="Q36" t="s">
        <v>8308</v>
      </c>
      <c r="R36" t="s">
        <v>8309</v>
      </c>
      <c r="S36" s="14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 s="9">
        <f t="shared" si="1"/>
        <v>326.29000000000002</v>
      </c>
      <c r="Q37" t="s">
        <v>8308</v>
      </c>
      <c r="R37" t="s">
        <v>8309</v>
      </c>
      <c r="S37" s="14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 s="9">
        <f t="shared" si="1"/>
        <v>483.34</v>
      </c>
      <c r="Q38" t="s">
        <v>8308</v>
      </c>
      <c r="R38" t="s">
        <v>8309</v>
      </c>
      <c r="S38" s="14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 s="9">
        <f t="shared" si="1"/>
        <v>161.26</v>
      </c>
      <c r="Q39" t="s">
        <v>8321</v>
      </c>
      <c r="R39" t="s">
        <v>8322</v>
      </c>
      <c r="S39" s="14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 s="9">
        <f t="shared" si="1"/>
        <v>68.819999999999993</v>
      </c>
      <c r="Q40" t="s">
        <v>8308</v>
      </c>
      <c r="R40" t="s">
        <v>8309</v>
      </c>
      <c r="S40" s="14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 s="9">
        <f t="shared" si="1"/>
        <v>449.26</v>
      </c>
      <c r="Q41" t="s">
        <v>8308</v>
      </c>
      <c r="R41" t="s">
        <v>8309</v>
      </c>
      <c r="S41" s="14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 s="9">
        <f t="shared" si="1"/>
        <v>155.24</v>
      </c>
      <c r="Q42" t="s">
        <v>8323</v>
      </c>
      <c r="R42" t="s">
        <v>8324</v>
      </c>
      <c r="S42" s="14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 s="9">
        <f t="shared" si="1"/>
        <v>147.16999999999999</v>
      </c>
      <c r="Q43" t="s">
        <v>8321</v>
      </c>
      <c r="R43" t="s">
        <v>8322</v>
      </c>
      <c r="S43" s="14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 s="9">
        <f t="shared" si="1"/>
        <v>262.16000000000003</v>
      </c>
      <c r="Q44" t="s">
        <v>8308</v>
      </c>
      <c r="R44" t="s">
        <v>8309</v>
      </c>
      <c r="S44" s="14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 s="9">
        <f t="shared" si="1"/>
        <v>20.47</v>
      </c>
      <c r="Q45" t="s">
        <v>8308</v>
      </c>
      <c r="R45" t="s">
        <v>8309</v>
      </c>
      <c r="S45" s="14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 s="9">
        <f t="shared" si="1"/>
        <v>577.28</v>
      </c>
      <c r="Q46" t="s">
        <v>8308</v>
      </c>
      <c r="R46" t="s">
        <v>8309</v>
      </c>
      <c r="S46" s="14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 s="9">
        <f t="shared" si="1"/>
        <v>457.39</v>
      </c>
      <c r="Q47" t="s">
        <v>8308</v>
      </c>
      <c r="R47" t="s">
        <v>8309</v>
      </c>
      <c r="S47" s="14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 s="9">
        <f t="shared" si="1"/>
        <v>220.74</v>
      </c>
      <c r="Q48" t="s">
        <v>8308</v>
      </c>
      <c r="R48" t="s">
        <v>8309</v>
      </c>
      <c r="S48" s="14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 s="9">
        <f t="shared" si="1"/>
        <v>108</v>
      </c>
      <c r="Q49" t="s">
        <v>8323</v>
      </c>
      <c r="R49" t="s">
        <v>8324</v>
      </c>
      <c r="S49" s="14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 s="9">
        <f t="shared" si="1"/>
        <v>324.69</v>
      </c>
      <c r="Q50" t="s">
        <v>8308</v>
      </c>
      <c r="R50" t="s">
        <v>8309</v>
      </c>
      <c r="S50" s="14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 s="9">
        <f t="shared" si="1"/>
        <v>383.36</v>
      </c>
      <c r="Q51" t="s">
        <v>8308</v>
      </c>
      <c r="R51" t="s">
        <v>8309</v>
      </c>
      <c r="S51" s="14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 s="9">
        <f t="shared" si="1"/>
        <v>117.68</v>
      </c>
      <c r="Q52" t="s">
        <v>8321</v>
      </c>
      <c r="R52" t="s">
        <v>8325</v>
      </c>
      <c r="S52" s="14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 s="9">
        <f t="shared" si="1"/>
        <v>932.31</v>
      </c>
      <c r="Q53" t="s">
        <v>8308</v>
      </c>
      <c r="R53" t="s">
        <v>8310</v>
      </c>
      <c r="S53" s="14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 s="9">
        <f t="shared" si="1"/>
        <v>92.25</v>
      </c>
      <c r="Q54" t="s">
        <v>8321</v>
      </c>
      <c r="R54" t="s">
        <v>8322</v>
      </c>
      <c r="S54" s="14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 s="9">
        <f t="shared" si="1"/>
        <v>279.38</v>
      </c>
      <c r="Q55" t="s">
        <v>8308</v>
      </c>
      <c r="R55" t="s">
        <v>8309</v>
      </c>
      <c r="S55" s="14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 s="9">
        <f t="shared" si="1"/>
        <v>56.34</v>
      </c>
      <c r="Q56" t="s">
        <v>8321</v>
      </c>
      <c r="R56" t="s">
        <v>8322</v>
      </c>
      <c r="S56" s="14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 s="9">
        <f t="shared" si="1"/>
        <v>52.62</v>
      </c>
      <c r="Q57" t="s">
        <v>8311</v>
      </c>
      <c r="R57" t="s">
        <v>8312</v>
      </c>
      <c r="S57" s="14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 s="9">
        <f t="shared" si="1"/>
        <v>53.87</v>
      </c>
      <c r="Q58" t="s">
        <v>8316</v>
      </c>
      <c r="R58" t="s">
        <v>8317</v>
      </c>
      <c r="S58" s="14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 s="9">
        <f t="shared" si="1"/>
        <v>40.07</v>
      </c>
      <c r="Q59" t="s">
        <v>8316</v>
      </c>
      <c r="R59" t="s">
        <v>8317</v>
      </c>
      <c r="S59" s="14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 s="9">
        <f t="shared" si="1"/>
        <v>91.83</v>
      </c>
      <c r="Q60" t="s">
        <v>8308</v>
      </c>
      <c r="R60" t="s">
        <v>8309</v>
      </c>
      <c r="S60" s="14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 s="9">
        <f t="shared" si="1"/>
        <v>385.04</v>
      </c>
      <c r="Q61" t="s">
        <v>8308</v>
      </c>
      <c r="R61" t="s">
        <v>8309</v>
      </c>
      <c r="S61" s="14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 s="9">
        <f t="shared" si="1"/>
        <v>408.98</v>
      </c>
      <c r="Q62" t="s">
        <v>8308</v>
      </c>
      <c r="R62" t="s">
        <v>8309</v>
      </c>
      <c r="S62" s="14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 s="9">
        <f t="shared" si="1"/>
        <v>81.75</v>
      </c>
      <c r="Q63" t="s">
        <v>8321</v>
      </c>
      <c r="R63" t="s">
        <v>8322</v>
      </c>
      <c r="S63" s="14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 s="9">
        <f t="shared" si="1"/>
        <v>223.1</v>
      </c>
      <c r="Q64" t="s">
        <v>8308</v>
      </c>
      <c r="R64" t="s">
        <v>8309</v>
      </c>
      <c r="S64" s="14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 s="9">
        <f t="shared" si="1"/>
        <v>331.1</v>
      </c>
      <c r="Q65" t="s">
        <v>8308</v>
      </c>
      <c r="R65" t="s">
        <v>8309</v>
      </c>
      <c r="S65" s="14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 s="9">
        <f t="shared" si="1"/>
        <v>54.75</v>
      </c>
      <c r="Q66" t="s">
        <v>8321</v>
      </c>
      <c r="R66" t="s">
        <v>8322</v>
      </c>
      <c r="S66" s="14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5">ROUND(E67/D67*100,0)</f>
        <v>579</v>
      </c>
      <c r="P67" s="9">
        <f t="shared" ref="P67:P130" si="6">ROUND(E67/L67,2)</f>
        <v>61.38</v>
      </c>
      <c r="Q67" t="s">
        <v>8308</v>
      </c>
      <c r="R67" t="s">
        <v>8309</v>
      </c>
      <c r="S67" s="14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YEAR(S:S)</f>
        <v>2016</v>
      </c>
    </row>
    <row r="68" spans="1:21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5"/>
        <v>58</v>
      </c>
      <c r="P68" s="9">
        <f t="shared" si="6"/>
        <v>343.15</v>
      </c>
      <c r="Q68" t="s">
        <v>8308</v>
      </c>
      <c r="R68" t="s">
        <v>8310</v>
      </c>
      <c r="S68" s="14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5"/>
        <v>115</v>
      </c>
      <c r="P69" s="9">
        <f t="shared" si="6"/>
        <v>566.39</v>
      </c>
      <c r="Q69" t="s">
        <v>8308</v>
      </c>
      <c r="R69" t="s">
        <v>8309</v>
      </c>
      <c r="S69" s="14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5"/>
        <v>113</v>
      </c>
      <c r="P70" s="9">
        <f t="shared" si="6"/>
        <v>203.63</v>
      </c>
      <c r="Q70" t="s">
        <v>8321</v>
      </c>
      <c r="R70" t="s">
        <v>8322</v>
      </c>
      <c r="S70" s="14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5"/>
        <v>113</v>
      </c>
      <c r="P71" s="9">
        <f t="shared" si="6"/>
        <v>89.31</v>
      </c>
      <c r="Q71" t="s">
        <v>8323</v>
      </c>
      <c r="R71" t="s">
        <v>8324</v>
      </c>
      <c r="S71" s="14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5"/>
        <v>1105</v>
      </c>
      <c r="P72" s="9">
        <f t="shared" si="6"/>
        <v>67.69</v>
      </c>
      <c r="Q72" t="s">
        <v>8308</v>
      </c>
      <c r="R72" t="s">
        <v>8309</v>
      </c>
      <c r="S72" s="14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5"/>
        <v>1379</v>
      </c>
      <c r="P73" s="9">
        <f t="shared" si="6"/>
        <v>31.82</v>
      </c>
      <c r="Q73" t="s">
        <v>8308</v>
      </c>
      <c r="R73" t="s">
        <v>8315</v>
      </c>
      <c r="S73" s="14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5"/>
        <v>217</v>
      </c>
      <c r="P74" s="9">
        <f t="shared" si="6"/>
        <v>78.83</v>
      </c>
      <c r="Q74" t="s">
        <v>8308</v>
      </c>
      <c r="R74" t="s">
        <v>8309</v>
      </c>
      <c r="S74" s="14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5"/>
        <v>107</v>
      </c>
      <c r="P75" s="9">
        <f t="shared" si="6"/>
        <v>60.97</v>
      </c>
      <c r="Q75" t="s">
        <v>8308</v>
      </c>
      <c r="R75" t="s">
        <v>8315</v>
      </c>
      <c r="S75" s="14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5"/>
        <v>82</v>
      </c>
      <c r="P76" s="9">
        <f t="shared" si="6"/>
        <v>120.39</v>
      </c>
      <c r="Q76" t="s">
        <v>8308</v>
      </c>
      <c r="R76" t="s">
        <v>8310</v>
      </c>
      <c r="S76" s="14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5"/>
        <v>304</v>
      </c>
      <c r="P77" s="9">
        <f t="shared" si="6"/>
        <v>157.29</v>
      </c>
      <c r="Q77" t="s">
        <v>8308</v>
      </c>
      <c r="R77" t="s">
        <v>8315</v>
      </c>
      <c r="S77" s="14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5"/>
        <v>212</v>
      </c>
      <c r="P78" s="9">
        <f t="shared" si="6"/>
        <v>127.36</v>
      </c>
      <c r="Q78" t="s">
        <v>8308</v>
      </c>
      <c r="R78" t="s">
        <v>8309</v>
      </c>
      <c r="S78" s="14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5"/>
        <v>141</v>
      </c>
      <c r="P79" s="9">
        <f t="shared" si="6"/>
        <v>95.83</v>
      </c>
      <c r="Q79" t="s">
        <v>8308</v>
      </c>
      <c r="R79" t="s">
        <v>8310</v>
      </c>
      <c r="S79" s="14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5"/>
        <v>2647</v>
      </c>
      <c r="P80" s="9">
        <f t="shared" si="6"/>
        <v>53.48</v>
      </c>
      <c r="Q80" t="s">
        <v>8316</v>
      </c>
      <c r="R80" t="s">
        <v>8317</v>
      </c>
      <c r="S80" s="14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5"/>
        <v>106</v>
      </c>
      <c r="P81" s="9">
        <f t="shared" si="6"/>
        <v>261.75</v>
      </c>
      <c r="Q81" t="s">
        <v>8308</v>
      </c>
      <c r="R81" t="s">
        <v>8309</v>
      </c>
      <c r="S81" s="14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5"/>
        <v>521</v>
      </c>
      <c r="P82" s="9">
        <f t="shared" si="6"/>
        <v>48.1</v>
      </c>
      <c r="Q82" t="s">
        <v>8319</v>
      </c>
      <c r="R82" t="s">
        <v>8320</v>
      </c>
      <c r="S82" s="14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5"/>
        <v>103</v>
      </c>
      <c r="P83" s="9">
        <f t="shared" si="6"/>
        <v>227.85</v>
      </c>
      <c r="Q83" t="s">
        <v>8308</v>
      </c>
      <c r="R83" t="s">
        <v>8309</v>
      </c>
      <c r="S83" s="14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5"/>
        <v>101</v>
      </c>
      <c r="P84" s="9">
        <f t="shared" si="6"/>
        <v>1008.24</v>
      </c>
      <c r="Q84" t="s">
        <v>8323</v>
      </c>
      <c r="R84" t="s">
        <v>8326</v>
      </c>
      <c r="S84" s="14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5"/>
        <v>1436</v>
      </c>
      <c r="P85" s="9">
        <f t="shared" si="6"/>
        <v>74.11</v>
      </c>
      <c r="Q85" t="s">
        <v>8308</v>
      </c>
      <c r="R85" t="s">
        <v>8309</v>
      </c>
      <c r="S85" s="14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5"/>
        <v>100</v>
      </c>
      <c r="P86" s="9">
        <f t="shared" si="6"/>
        <v>179.28</v>
      </c>
      <c r="Q86" t="s">
        <v>8323</v>
      </c>
      <c r="R86" t="s">
        <v>8326</v>
      </c>
      <c r="S86" s="14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5"/>
        <v>132</v>
      </c>
      <c r="P87" s="9">
        <f t="shared" si="6"/>
        <v>105.05</v>
      </c>
      <c r="Q87" t="s">
        <v>8321</v>
      </c>
      <c r="R87" t="s">
        <v>8322</v>
      </c>
      <c r="S87" s="14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5"/>
        <v>56</v>
      </c>
      <c r="P88" s="9">
        <f t="shared" si="6"/>
        <v>790.84</v>
      </c>
      <c r="Q88" t="s">
        <v>8308</v>
      </c>
      <c r="R88" t="s">
        <v>8310</v>
      </c>
      <c r="S88" s="14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5"/>
        <v>201</v>
      </c>
      <c r="P89" s="9">
        <f t="shared" si="6"/>
        <v>51.31</v>
      </c>
      <c r="Q89" t="s">
        <v>8308</v>
      </c>
      <c r="R89" t="s">
        <v>8309</v>
      </c>
      <c r="S89" s="14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5"/>
        <v>320</v>
      </c>
      <c r="P90" s="9">
        <f t="shared" si="6"/>
        <v>55.28</v>
      </c>
      <c r="Q90" t="s">
        <v>8308</v>
      </c>
      <c r="R90" t="s">
        <v>8309</v>
      </c>
      <c r="S90" s="14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5"/>
        <v>144</v>
      </c>
      <c r="P91" s="9">
        <f t="shared" si="6"/>
        <v>74.64</v>
      </c>
      <c r="Q91" t="s">
        <v>8308</v>
      </c>
      <c r="R91" t="s">
        <v>8315</v>
      </c>
      <c r="S91" s="14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5"/>
        <v>1857</v>
      </c>
      <c r="P92" s="9">
        <f t="shared" si="6"/>
        <v>149.03</v>
      </c>
      <c r="Q92" t="s">
        <v>8316</v>
      </c>
      <c r="R92" t="s">
        <v>8317</v>
      </c>
      <c r="S92" s="14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5"/>
        <v>154</v>
      </c>
      <c r="P93" s="9">
        <f t="shared" si="6"/>
        <v>84.87</v>
      </c>
      <c r="Q93" t="s">
        <v>8323</v>
      </c>
      <c r="R93" t="s">
        <v>8324</v>
      </c>
      <c r="S93" s="14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5"/>
        <v>922</v>
      </c>
      <c r="P94" s="9">
        <f t="shared" si="6"/>
        <v>192.39</v>
      </c>
      <c r="Q94" t="s">
        <v>8308</v>
      </c>
      <c r="R94" t="s">
        <v>8309</v>
      </c>
      <c r="S94" s="14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5"/>
        <v>166</v>
      </c>
      <c r="P95" s="9">
        <f t="shared" si="6"/>
        <v>97.73</v>
      </c>
      <c r="Q95" t="s">
        <v>8313</v>
      </c>
      <c r="R95" t="s">
        <v>8314</v>
      </c>
      <c r="S95" s="14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5"/>
        <v>101</v>
      </c>
      <c r="P96" s="9">
        <f t="shared" si="6"/>
        <v>589.95000000000005</v>
      </c>
      <c r="Q96" t="s">
        <v>8321</v>
      </c>
      <c r="R96" t="s">
        <v>8322</v>
      </c>
      <c r="S96" s="14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5"/>
        <v>68</v>
      </c>
      <c r="P97" s="9">
        <f t="shared" si="6"/>
        <v>244.8</v>
      </c>
      <c r="Q97" t="s">
        <v>8323</v>
      </c>
      <c r="R97" t="s">
        <v>8324</v>
      </c>
      <c r="S97" s="14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5"/>
        <v>85</v>
      </c>
      <c r="P98" s="9">
        <f t="shared" si="6"/>
        <v>379.23</v>
      </c>
      <c r="Q98" t="s">
        <v>8308</v>
      </c>
      <c r="R98" t="s">
        <v>8310</v>
      </c>
      <c r="S98" s="14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5"/>
        <v>118</v>
      </c>
      <c r="P99" s="9">
        <f t="shared" si="6"/>
        <v>2500.9699999999998</v>
      </c>
      <c r="Q99" t="s">
        <v>8308</v>
      </c>
      <c r="R99" t="s">
        <v>8309</v>
      </c>
      <c r="S99" s="14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5"/>
        <v>214</v>
      </c>
      <c r="P100" s="9">
        <f t="shared" si="6"/>
        <v>144.69</v>
      </c>
      <c r="Q100" t="s">
        <v>8321</v>
      </c>
      <c r="R100" t="s">
        <v>8322</v>
      </c>
      <c r="S100" s="14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5"/>
        <v>32</v>
      </c>
      <c r="P101" s="9">
        <f t="shared" si="6"/>
        <v>800.7</v>
      </c>
      <c r="Q101" t="s">
        <v>8308</v>
      </c>
      <c r="R101" t="s">
        <v>8310</v>
      </c>
      <c r="S101" s="14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5"/>
        <v>199</v>
      </c>
      <c r="P102" s="9">
        <f t="shared" si="6"/>
        <v>51.21</v>
      </c>
      <c r="Q102" t="s">
        <v>8308</v>
      </c>
      <c r="R102" t="s">
        <v>8309</v>
      </c>
      <c r="S102" s="14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5"/>
        <v>429</v>
      </c>
      <c r="P103" s="9">
        <f t="shared" si="6"/>
        <v>64.819999999999993</v>
      </c>
      <c r="Q103" t="s">
        <v>8327</v>
      </c>
      <c r="R103" t="s">
        <v>8328</v>
      </c>
      <c r="S103" s="14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5"/>
        <v>111</v>
      </c>
      <c r="P104" s="9">
        <f t="shared" si="6"/>
        <v>226.21</v>
      </c>
      <c r="Q104" t="s">
        <v>8308</v>
      </c>
      <c r="R104" t="s">
        <v>8309</v>
      </c>
      <c r="S104" s="14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5"/>
        <v>104</v>
      </c>
      <c r="P105" s="9">
        <f t="shared" si="6"/>
        <v>156.05000000000001</v>
      </c>
      <c r="Q105" t="s">
        <v>8321</v>
      </c>
      <c r="R105" t="s">
        <v>8322</v>
      </c>
      <c r="S105" s="14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5"/>
        <v>110</v>
      </c>
      <c r="P106" s="9">
        <f t="shared" si="6"/>
        <v>71.849999999999994</v>
      </c>
      <c r="Q106" t="s">
        <v>8327</v>
      </c>
      <c r="R106" t="s">
        <v>8329</v>
      </c>
      <c r="S106" s="14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5"/>
        <v>153</v>
      </c>
      <c r="P107" s="9">
        <f t="shared" si="6"/>
        <v>138.49</v>
      </c>
      <c r="Q107" t="s">
        <v>8308</v>
      </c>
      <c r="R107" t="s">
        <v>8309</v>
      </c>
      <c r="S107" s="14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5"/>
        <v>102</v>
      </c>
      <c r="P108" s="9">
        <f t="shared" si="6"/>
        <v>154.41999999999999</v>
      </c>
      <c r="Q108" t="s">
        <v>8321</v>
      </c>
      <c r="R108" t="s">
        <v>8322</v>
      </c>
      <c r="S108" s="14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5"/>
        <v>381</v>
      </c>
      <c r="P109" s="9">
        <f t="shared" si="6"/>
        <v>188.38</v>
      </c>
      <c r="Q109" t="s">
        <v>8316</v>
      </c>
      <c r="R109" t="s">
        <v>8317</v>
      </c>
      <c r="S109" s="14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5"/>
        <v>304</v>
      </c>
      <c r="P110" s="9">
        <f t="shared" si="6"/>
        <v>143.21</v>
      </c>
      <c r="Q110" t="s">
        <v>8308</v>
      </c>
      <c r="R110" t="s">
        <v>8309</v>
      </c>
      <c r="S110" s="14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5"/>
        <v>375</v>
      </c>
      <c r="P111" s="9">
        <f t="shared" si="6"/>
        <v>186.81</v>
      </c>
      <c r="Q111" t="s">
        <v>8308</v>
      </c>
      <c r="R111" t="s">
        <v>8309</v>
      </c>
      <c r="S111" s="14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5"/>
        <v>300</v>
      </c>
      <c r="P112" s="9">
        <f t="shared" si="6"/>
        <v>73.489999999999995</v>
      </c>
      <c r="Q112" t="s">
        <v>8308</v>
      </c>
      <c r="R112" t="s">
        <v>8310</v>
      </c>
      <c r="S112" s="14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5"/>
        <v>226</v>
      </c>
      <c r="P113" s="9">
        <f t="shared" si="6"/>
        <v>118.61</v>
      </c>
      <c r="Q113" t="s">
        <v>8308</v>
      </c>
      <c r="R113" t="s">
        <v>8309</v>
      </c>
      <c r="S113" s="14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5"/>
        <v>370</v>
      </c>
      <c r="P114" s="9">
        <f t="shared" si="6"/>
        <v>182.78</v>
      </c>
      <c r="Q114" t="s">
        <v>8308</v>
      </c>
      <c r="R114" t="s">
        <v>8309</v>
      </c>
      <c r="S114" s="14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5"/>
        <v>246</v>
      </c>
      <c r="P115" s="9">
        <f t="shared" si="6"/>
        <v>161.88</v>
      </c>
      <c r="Q115" t="s">
        <v>8308</v>
      </c>
      <c r="R115" t="s">
        <v>8309</v>
      </c>
      <c r="S115" s="14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5"/>
        <v>294</v>
      </c>
      <c r="P116" s="9">
        <f t="shared" si="6"/>
        <v>66.62</v>
      </c>
      <c r="Q116" t="s">
        <v>8319</v>
      </c>
      <c r="R116" t="s">
        <v>8320</v>
      </c>
      <c r="S116" s="14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5"/>
        <v>65</v>
      </c>
      <c r="P117" s="9">
        <f t="shared" si="6"/>
        <v>201.6</v>
      </c>
      <c r="Q117" t="s">
        <v>8308</v>
      </c>
      <c r="R117" t="s">
        <v>8310</v>
      </c>
      <c r="S117" s="14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5"/>
        <v>110</v>
      </c>
      <c r="P118" s="9">
        <f t="shared" si="6"/>
        <v>75.44</v>
      </c>
      <c r="Q118" t="s">
        <v>8321</v>
      </c>
      <c r="R118" t="s">
        <v>8322</v>
      </c>
      <c r="S118" s="14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5"/>
        <v>198</v>
      </c>
      <c r="P119" s="9">
        <f t="shared" si="6"/>
        <v>101.86</v>
      </c>
      <c r="Q119" t="s">
        <v>8308</v>
      </c>
      <c r="R119" t="s">
        <v>8309</v>
      </c>
      <c r="S119" s="14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5"/>
        <v>452</v>
      </c>
      <c r="P120" s="9">
        <f t="shared" si="6"/>
        <v>75.650000000000006</v>
      </c>
      <c r="Q120" t="s">
        <v>8316</v>
      </c>
      <c r="R120" t="s">
        <v>8317</v>
      </c>
      <c r="S120" s="14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5"/>
        <v>133</v>
      </c>
      <c r="P121" s="9">
        <f t="shared" si="6"/>
        <v>100.08</v>
      </c>
      <c r="Q121" t="s">
        <v>8321</v>
      </c>
      <c r="R121" t="s">
        <v>8322</v>
      </c>
      <c r="S121" s="14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5"/>
        <v>102</v>
      </c>
      <c r="P122" s="9">
        <f t="shared" si="6"/>
        <v>147.68</v>
      </c>
      <c r="Q122" t="s">
        <v>8308</v>
      </c>
      <c r="R122" t="s">
        <v>8309</v>
      </c>
      <c r="S122" s="14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5"/>
        <v>101</v>
      </c>
      <c r="P123" s="9">
        <f t="shared" si="6"/>
        <v>74.58</v>
      </c>
      <c r="Q123" t="s">
        <v>8327</v>
      </c>
      <c r="R123" t="s">
        <v>8330</v>
      </c>
      <c r="S123" s="14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5"/>
        <v>145</v>
      </c>
      <c r="P124" s="9">
        <f t="shared" si="6"/>
        <v>88.26</v>
      </c>
      <c r="Q124" t="s">
        <v>8313</v>
      </c>
      <c r="R124" t="s">
        <v>8314</v>
      </c>
      <c r="S124" s="14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5"/>
        <v>130</v>
      </c>
      <c r="P125" s="9">
        <f t="shared" si="6"/>
        <v>358.97</v>
      </c>
      <c r="Q125" t="s">
        <v>8313</v>
      </c>
      <c r="R125" t="s">
        <v>8314</v>
      </c>
      <c r="S125" s="14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5"/>
        <v>128</v>
      </c>
      <c r="P126" s="9">
        <f t="shared" si="6"/>
        <v>244.12</v>
      </c>
      <c r="Q126" t="s">
        <v>8308</v>
      </c>
      <c r="R126" t="s">
        <v>8309</v>
      </c>
      <c r="S126" s="14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5"/>
        <v>353</v>
      </c>
      <c r="P127" s="9">
        <f t="shared" si="6"/>
        <v>64.63</v>
      </c>
      <c r="Q127" t="s">
        <v>8316</v>
      </c>
      <c r="R127" t="s">
        <v>8317</v>
      </c>
      <c r="S127" s="14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5"/>
        <v>109</v>
      </c>
      <c r="P128" s="9">
        <f t="shared" si="6"/>
        <v>103.52</v>
      </c>
      <c r="Q128" t="s">
        <v>8321</v>
      </c>
      <c r="R128" t="s">
        <v>8322</v>
      </c>
      <c r="S128" s="14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5"/>
        <v>139</v>
      </c>
      <c r="P129" s="9">
        <f t="shared" si="6"/>
        <v>133.74</v>
      </c>
      <c r="Q129" t="s">
        <v>8313</v>
      </c>
      <c r="R129" t="s">
        <v>8314</v>
      </c>
      <c r="S129" s="14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5"/>
        <v>172</v>
      </c>
      <c r="P130" s="9">
        <f t="shared" si="6"/>
        <v>153.52000000000001</v>
      </c>
      <c r="Q130" t="s">
        <v>8323</v>
      </c>
      <c r="R130" t="s">
        <v>8324</v>
      </c>
      <c r="S130" s="14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10">ROUND(E131/D131*100,0)</f>
        <v>120</v>
      </c>
      <c r="P131" s="9">
        <f t="shared" ref="P131:P194" si="11">ROUND(E131/L131,2)</f>
        <v>118.45</v>
      </c>
      <c r="Q131" t="s">
        <v>8308</v>
      </c>
      <c r="R131" t="s">
        <v>8309</v>
      </c>
      <c r="S131" s="14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YEAR(S:S)</f>
        <v>2014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10"/>
        <v>120</v>
      </c>
      <c r="P132" s="9">
        <f t="shared" si="11"/>
        <v>80.989999999999995</v>
      </c>
      <c r="Q132" t="s">
        <v>8308</v>
      </c>
      <c r="R132" t="s">
        <v>8309</v>
      </c>
      <c r="S132" s="14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10"/>
        <v>200</v>
      </c>
      <c r="P133" s="9">
        <f t="shared" si="11"/>
        <v>118.2</v>
      </c>
      <c r="Q133" t="s">
        <v>8327</v>
      </c>
      <c r="R133" t="s">
        <v>8331</v>
      </c>
      <c r="S133" s="14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10"/>
        <v>117</v>
      </c>
      <c r="P134" s="9">
        <f t="shared" si="11"/>
        <v>92.16</v>
      </c>
      <c r="Q134" t="s">
        <v>8311</v>
      </c>
      <c r="R134" t="s">
        <v>8312</v>
      </c>
      <c r="S134" s="14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10"/>
        <v>145</v>
      </c>
      <c r="P135" s="9">
        <f t="shared" si="11"/>
        <v>511.65</v>
      </c>
      <c r="Q135" t="s">
        <v>8308</v>
      </c>
      <c r="R135" t="s">
        <v>8309</v>
      </c>
      <c r="S135" s="14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10"/>
        <v>116</v>
      </c>
      <c r="P136" s="9">
        <f t="shared" si="11"/>
        <v>307.2</v>
      </c>
      <c r="Q136" t="s">
        <v>8308</v>
      </c>
      <c r="R136" t="s">
        <v>8309</v>
      </c>
      <c r="S136" s="14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10"/>
        <v>191</v>
      </c>
      <c r="P137" s="9">
        <f t="shared" si="11"/>
        <v>83.35</v>
      </c>
      <c r="Q137" t="s">
        <v>8321</v>
      </c>
      <c r="R137" t="s">
        <v>8322</v>
      </c>
      <c r="S137" s="14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10"/>
        <v>23</v>
      </c>
      <c r="P138" s="9">
        <f t="shared" si="11"/>
        <v>161.12</v>
      </c>
      <c r="Q138" t="s">
        <v>8308</v>
      </c>
      <c r="R138" t="s">
        <v>8310</v>
      </c>
      <c r="S138" s="14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10"/>
        <v>283</v>
      </c>
      <c r="P139" s="9">
        <f t="shared" si="11"/>
        <v>42.63</v>
      </c>
      <c r="Q139" t="s">
        <v>8316</v>
      </c>
      <c r="R139" t="s">
        <v>8317</v>
      </c>
      <c r="S139" s="14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10"/>
        <v>1132</v>
      </c>
      <c r="P140" s="9">
        <f t="shared" si="11"/>
        <v>80.73</v>
      </c>
      <c r="Q140" t="s">
        <v>8308</v>
      </c>
      <c r="R140" t="s">
        <v>8309</v>
      </c>
      <c r="S140" s="14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10"/>
        <v>281</v>
      </c>
      <c r="P141" s="9">
        <f t="shared" si="11"/>
        <v>201.96</v>
      </c>
      <c r="Q141" t="s">
        <v>8308</v>
      </c>
      <c r="R141" t="s">
        <v>8309</v>
      </c>
      <c r="S141" s="14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10"/>
        <v>160</v>
      </c>
      <c r="P142" s="9">
        <f t="shared" si="11"/>
        <v>60.3</v>
      </c>
      <c r="Q142" t="s">
        <v>8323</v>
      </c>
      <c r="R142" t="s">
        <v>8326</v>
      </c>
      <c r="S142" s="14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10"/>
        <v>110</v>
      </c>
      <c r="P143" s="9">
        <f t="shared" si="11"/>
        <v>157.33000000000001</v>
      </c>
      <c r="Q143" t="s">
        <v>8321</v>
      </c>
      <c r="R143" t="s">
        <v>8322</v>
      </c>
      <c r="S143" s="14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10"/>
        <v>100</v>
      </c>
      <c r="P144" s="9">
        <f t="shared" si="11"/>
        <v>169.85</v>
      </c>
      <c r="Q144" t="s">
        <v>8321</v>
      </c>
      <c r="R144" t="s">
        <v>8322</v>
      </c>
      <c r="S144" s="14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10"/>
        <v>123</v>
      </c>
      <c r="P145" s="9">
        <f t="shared" si="11"/>
        <v>190.55</v>
      </c>
      <c r="Q145" t="s">
        <v>8321</v>
      </c>
      <c r="R145" t="s">
        <v>8332</v>
      </c>
      <c r="S145" s="14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10"/>
        <v>114</v>
      </c>
      <c r="P146" s="9">
        <f t="shared" si="11"/>
        <v>234.81</v>
      </c>
      <c r="Q146" t="s">
        <v>8311</v>
      </c>
      <c r="R146" t="s">
        <v>8333</v>
      </c>
      <c r="S146" s="14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10"/>
        <v>108</v>
      </c>
      <c r="P147" s="9">
        <f t="shared" si="11"/>
        <v>451.84</v>
      </c>
      <c r="Q147" t="s">
        <v>8308</v>
      </c>
      <c r="R147" t="s">
        <v>8309</v>
      </c>
      <c r="S147" s="14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10"/>
        <v>537</v>
      </c>
      <c r="P148" s="9">
        <f t="shared" si="11"/>
        <v>61.2</v>
      </c>
      <c r="Q148" t="s">
        <v>8316</v>
      </c>
      <c r="R148" t="s">
        <v>8317</v>
      </c>
      <c r="S148" s="14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10"/>
        <v>79</v>
      </c>
      <c r="P149" s="9">
        <f t="shared" si="11"/>
        <v>117.7</v>
      </c>
      <c r="Q149" t="s">
        <v>8308</v>
      </c>
      <c r="R149" t="s">
        <v>8310</v>
      </c>
      <c r="S149" s="14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10"/>
        <v>133</v>
      </c>
      <c r="P150" s="9">
        <f t="shared" si="11"/>
        <v>81.650000000000006</v>
      </c>
      <c r="Q150" t="s">
        <v>8316</v>
      </c>
      <c r="R150" t="s">
        <v>8317</v>
      </c>
      <c r="S150" s="14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10"/>
        <v>106</v>
      </c>
      <c r="P151" s="9">
        <f t="shared" si="11"/>
        <v>56.2</v>
      </c>
      <c r="Q151" t="s">
        <v>8308</v>
      </c>
      <c r="R151" t="s">
        <v>8309</v>
      </c>
      <c r="S151" s="14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10"/>
        <v>131</v>
      </c>
      <c r="P152" s="9">
        <f t="shared" si="11"/>
        <v>164.3</v>
      </c>
      <c r="Q152" t="s">
        <v>8323</v>
      </c>
      <c r="R152" t="s">
        <v>8324</v>
      </c>
      <c r="S152" s="14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10"/>
        <v>104</v>
      </c>
      <c r="P153" s="9">
        <f t="shared" si="11"/>
        <v>70.92</v>
      </c>
      <c r="Q153" t="s">
        <v>8321</v>
      </c>
      <c r="R153" t="s">
        <v>8322</v>
      </c>
      <c r="S153" s="14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10"/>
        <v>104</v>
      </c>
      <c r="P154" s="9">
        <f t="shared" si="11"/>
        <v>711.04</v>
      </c>
      <c r="Q154" t="s">
        <v>8321</v>
      </c>
      <c r="R154" t="s">
        <v>8322</v>
      </c>
      <c r="S154" s="14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10"/>
        <v>103</v>
      </c>
      <c r="P155" s="9">
        <f t="shared" si="11"/>
        <v>115.45</v>
      </c>
      <c r="Q155" t="s">
        <v>8321</v>
      </c>
      <c r="R155" t="s">
        <v>8322</v>
      </c>
      <c r="S155" s="14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10"/>
        <v>103</v>
      </c>
      <c r="P156" s="9">
        <f t="shared" si="11"/>
        <v>193.05</v>
      </c>
      <c r="Q156" t="s">
        <v>8321</v>
      </c>
      <c r="R156" t="s">
        <v>8322</v>
      </c>
      <c r="S156" s="14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10"/>
        <v>103</v>
      </c>
      <c r="P157" s="9">
        <f t="shared" si="11"/>
        <v>118.97</v>
      </c>
      <c r="Q157" t="s">
        <v>8323</v>
      </c>
      <c r="R157" t="s">
        <v>8324</v>
      </c>
      <c r="S157" s="14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10"/>
        <v>128</v>
      </c>
      <c r="P158" s="9">
        <f t="shared" si="11"/>
        <v>186.8</v>
      </c>
      <c r="Q158" t="s">
        <v>8323</v>
      </c>
      <c r="R158" t="s">
        <v>8326</v>
      </c>
      <c r="S158" s="14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10"/>
        <v>102</v>
      </c>
      <c r="P159" s="9">
        <f t="shared" si="11"/>
        <v>158.36000000000001</v>
      </c>
      <c r="Q159" t="s">
        <v>8308</v>
      </c>
      <c r="R159" t="s">
        <v>8310</v>
      </c>
      <c r="S159" s="14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10"/>
        <v>254</v>
      </c>
      <c r="P160" s="9">
        <f t="shared" si="11"/>
        <v>493.82</v>
      </c>
      <c r="Q160" t="s">
        <v>8313</v>
      </c>
      <c r="R160" t="s">
        <v>8314</v>
      </c>
      <c r="S160" s="14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10"/>
        <v>102</v>
      </c>
      <c r="P161" s="9">
        <f t="shared" si="11"/>
        <v>164.94</v>
      </c>
      <c r="Q161" t="s">
        <v>8323</v>
      </c>
      <c r="R161" t="s">
        <v>8324</v>
      </c>
      <c r="S161" s="14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10"/>
        <v>101</v>
      </c>
      <c r="P162" s="9">
        <f t="shared" si="11"/>
        <v>82.5</v>
      </c>
      <c r="Q162" t="s">
        <v>8327</v>
      </c>
      <c r="R162" t="s">
        <v>8328</v>
      </c>
      <c r="S162" s="14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10"/>
        <v>168</v>
      </c>
      <c r="P163" s="9">
        <f t="shared" si="11"/>
        <v>76.14</v>
      </c>
      <c r="Q163" t="s">
        <v>8308</v>
      </c>
      <c r="R163" t="s">
        <v>8309</v>
      </c>
      <c r="S163" s="14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10"/>
        <v>125</v>
      </c>
      <c r="P164" s="9">
        <f t="shared" si="11"/>
        <v>188.31</v>
      </c>
      <c r="Q164" t="s">
        <v>8321</v>
      </c>
      <c r="R164" t="s">
        <v>8322</v>
      </c>
      <c r="S164" s="14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10"/>
        <v>119</v>
      </c>
      <c r="P165" s="9">
        <f t="shared" si="11"/>
        <v>346.04</v>
      </c>
      <c r="Q165" t="s">
        <v>8327</v>
      </c>
      <c r="R165" t="s">
        <v>8331</v>
      </c>
      <c r="S165" s="14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10"/>
        <v>199</v>
      </c>
      <c r="P166" s="9">
        <f t="shared" si="11"/>
        <v>183.8</v>
      </c>
      <c r="Q166" t="s">
        <v>8313</v>
      </c>
      <c r="R166" t="s">
        <v>8314</v>
      </c>
      <c r="S166" s="14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10"/>
        <v>165</v>
      </c>
      <c r="P167" s="9">
        <f t="shared" si="11"/>
        <v>59.96</v>
      </c>
      <c r="Q167" t="s">
        <v>8321</v>
      </c>
      <c r="R167" t="s">
        <v>8332</v>
      </c>
      <c r="S167" s="14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10"/>
        <v>493</v>
      </c>
      <c r="P168" s="9">
        <f t="shared" si="11"/>
        <v>69.760000000000005</v>
      </c>
      <c r="Q168" t="s">
        <v>8308</v>
      </c>
      <c r="R168" t="s">
        <v>8309</v>
      </c>
      <c r="S168" s="14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10"/>
        <v>196</v>
      </c>
      <c r="P169" s="9">
        <f t="shared" si="11"/>
        <v>36</v>
      </c>
      <c r="Q169" t="s">
        <v>8308</v>
      </c>
      <c r="R169" t="s">
        <v>8309</v>
      </c>
      <c r="S169" s="14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10"/>
        <v>101</v>
      </c>
      <c r="P170" s="9">
        <f t="shared" si="11"/>
        <v>526.46</v>
      </c>
      <c r="Q170" t="s">
        <v>8327</v>
      </c>
      <c r="R170" t="s">
        <v>8328</v>
      </c>
      <c r="S170" s="14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10"/>
        <v>108</v>
      </c>
      <c r="P171" s="9">
        <f t="shared" si="11"/>
        <v>149.46</v>
      </c>
      <c r="Q171" t="s">
        <v>8311</v>
      </c>
      <c r="R171" t="s">
        <v>8312</v>
      </c>
      <c r="S171" s="14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10"/>
        <v>119</v>
      </c>
      <c r="P172" s="9">
        <f t="shared" si="11"/>
        <v>151.32</v>
      </c>
      <c r="Q172" t="s">
        <v>8308</v>
      </c>
      <c r="R172" t="s">
        <v>8310</v>
      </c>
      <c r="S172" s="14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10"/>
        <v>473</v>
      </c>
      <c r="P173" s="9">
        <f t="shared" si="11"/>
        <v>278.39</v>
      </c>
      <c r="Q173" t="s">
        <v>8308</v>
      </c>
      <c r="R173" t="s">
        <v>8309</v>
      </c>
      <c r="S173" s="14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10"/>
        <v>135</v>
      </c>
      <c r="P174" s="9">
        <f t="shared" si="11"/>
        <v>53.99</v>
      </c>
      <c r="Q174" t="s">
        <v>8313</v>
      </c>
      <c r="R174" t="s">
        <v>8314</v>
      </c>
      <c r="S174" s="14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10"/>
        <v>63</v>
      </c>
      <c r="P175" s="9">
        <f t="shared" si="11"/>
        <v>48.28</v>
      </c>
      <c r="Q175" t="s">
        <v>8316</v>
      </c>
      <c r="R175" t="s">
        <v>8334</v>
      </c>
      <c r="S175" s="14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10"/>
        <v>233</v>
      </c>
      <c r="P176" s="9">
        <f t="shared" si="11"/>
        <v>44.46</v>
      </c>
      <c r="Q176" t="s">
        <v>8323</v>
      </c>
      <c r="R176" t="s">
        <v>8324</v>
      </c>
      <c r="S176" s="14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10"/>
        <v>102</v>
      </c>
      <c r="P177" s="9">
        <f t="shared" si="11"/>
        <v>231.66</v>
      </c>
      <c r="Q177" t="s">
        <v>8323</v>
      </c>
      <c r="R177" t="s">
        <v>8335</v>
      </c>
      <c r="S177" s="14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10"/>
        <v>115</v>
      </c>
      <c r="P178" s="9">
        <f t="shared" si="11"/>
        <v>76.72</v>
      </c>
      <c r="Q178" t="s">
        <v>8311</v>
      </c>
      <c r="R178" t="s">
        <v>8312</v>
      </c>
      <c r="S178" s="14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10"/>
        <v>170</v>
      </c>
      <c r="P179" s="9">
        <f t="shared" si="11"/>
        <v>67.42</v>
      </c>
      <c r="Q179" t="s">
        <v>8308</v>
      </c>
      <c r="R179" t="s">
        <v>8309</v>
      </c>
      <c r="S179" s="14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10"/>
        <v>101</v>
      </c>
      <c r="P180" s="9">
        <f t="shared" si="11"/>
        <v>254.39</v>
      </c>
      <c r="Q180" t="s">
        <v>8321</v>
      </c>
      <c r="R180" t="s">
        <v>8322</v>
      </c>
      <c r="S180" s="14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10"/>
        <v>113</v>
      </c>
      <c r="P181" s="9">
        <f t="shared" si="11"/>
        <v>162.91</v>
      </c>
      <c r="Q181" t="s">
        <v>8323</v>
      </c>
      <c r="R181" t="s">
        <v>8324</v>
      </c>
      <c r="S181" s="14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10"/>
        <v>1802</v>
      </c>
      <c r="P182" s="9">
        <f t="shared" si="11"/>
        <v>49.93</v>
      </c>
      <c r="Q182" t="s">
        <v>8316</v>
      </c>
      <c r="R182" t="s">
        <v>8317</v>
      </c>
      <c r="S182" s="14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10"/>
        <v>179</v>
      </c>
      <c r="P183" s="9">
        <f t="shared" si="11"/>
        <v>282.72000000000003</v>
      </c>
      <c r="Q183" t="s">
        <v>8308</v>
      </c>
      <c r="R183" t="s">
        <v>8309</v>
      </c>
      <c r="S183" s="14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10"/>
        <v>112</v>
      </c>
      <c r="P184" s="9">
        <f t="shared" si="11"/>
        <v>117.77</v>
      </c>
      <c r="Q184" t="s">
        <v>8321</v>
      </c>
      <c r="R184" t="s">
        <v>8322</v>
      </c>
      <c r="S184" s="14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10"/>
        <v>127</v>
      </c>
      <c r="P185" s="9">
        <f t="shared" si="11"/>
        <v>1644</v>
      </c>
      <c r="Q185" t="s">
        <v>8308</v>
      </c>
      <c r="R185" t="s">
        <v>8310</v>
      </c>
      <c r="S185" s="14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10"/>
        <v>125</v>
      </c>
      <c r="P186" s="9">
        <f t="shared" si="11"/>
        <v>146.35</v>
      </c>
      <c r="Q186" t="s">
        <v>8321</v>
      </c>
      <c r="R186" t="s">
        <v>8322</v>
      </c>
      <c r="S186" s="14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10"/>
        <v>127</v>
      </c>
      <c r="P187" s="9">
        <f t="shared" si="11"/>
        <v>44.91</v>
      </c>
      <c r="Q187" t="s">
        <v>8321</v>
      </c>
      <c r="R187" t="s">
        <v>8322</v>
      </c>
      <c r="S187" s="14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10"/>
        <v>143</v>
      </c>
      <c r="P188" s="9">
        <f t="shared" si="11"/>
        <v>114.77</v>
      </c>
      <c r="Q188" t="s">
        <v>8308</v>
      </c>
      <c r="R188" t="s">
        <v>8309</v>
      </c>
      <c r="S188" s="14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10"/>
        <v>22</v>
      </c>
      <c r="P189" s="9">
        <f t="shared" si="11"/>
        <v>1536.25</v>
      </c>
      <c r="Q189" t="s">
        <v>8308</v>
      </c>
      <c r="R189" t="s">
        <v>8310</v>
      </c>
      <c r="S189" s="14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10"/>
        <v>107</v>
      </c>
      <c r="P190" s="9">
        <f t="shared" si="11"/>
        <v>97.36</v>
      </c>
      <c r="Q190" t="s">
        <v>8321</v>
      </c>
      <c r="R190" t="s">
        <v>8322</v>
      </c>
      <c r="S190" s="14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10"/>
        <v>106</v>
      </c>
      <c r="P191" s="9">
        <f t="shared" si="11"/>
        <v>104.99</v>
      </c>
      <c r="Q191" t="s">
        <v>8319</v>
      </c>
      <c r="R191" t="s">
        <v>8320</v>
      </c>
      <c r="S191" s="14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10"/>
        <v>8</v>
      </c>
      <c r="P192" s="9">
        <f t="shared" si="11"/>
        <v>78.67</v>
      </c>
      <c r="Q192" t="s">
        <v>8308</v>
      </c>
      <c r="R192" t="s">
        <v>8315</v>
      </c>
      <c r="S192" s="14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10"/>
        <v>12</v>
      </c>
      <c r="P193" s="9">
        <f t="shared" si="11"/>
        <v>2796.67</v>
      </c>
      <c r="Q193" t="s">
        <v>8323</v>
      </c>
      <c r="R193" t="s">
        <v>8324</v>
      </c>
      <c r="S193" s="14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10"/>
        <v>105</v>
      </c>
      <c r="P194" s="9">
        <f t="shared" si="11"/>
        <v>55.07</v>
      </c>
      <c r="Q194" t="s">
        <v>8321</v>
      </c>
      <c r="R194" t="s">
        <v>8322</v>
      </c>
      <c r="S194" s="14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5">ROUND(E195/D195*100,0)</f>
        <v>104</v>
      </c>
      <c r="P195" s="9">
        <f t="shared" ref="P195:P258" si="16">ROUND(E195/L195,2)</f>
        <v>922.22</v>
      </c>
      <c r="Q195" t="s">
        <v>8323</v>
      </c>
      <c r="R195" t="s">
        <v>8324</v>
      </c>
      <c r="S195" s="14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YEAR(S:S)</f>
        <v>2017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5"/>
        <v>113</v>
      </c>
      <c r="P196" s="9">
        <f t="shared" si="16"/>
        <v>109.04</v>
      </c>
      <c r="Q196" t="s">
        <v>8321</v>
      </c>
      <c r="R196" t="s">
        <v>8322</v>
      </c>
      <c r="S196" s="14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5"/>
        <v>20</v>
      </c>
      <c r="P197" s="9">
        <f t="shared" si="16"/>
        <v>202.23</v>
      </c>
      <c r="Q197" t="s">
        <v>8323</v>
      </c>
      <c r="R197" t="s">
        <v>8324</v>
      </c>
      <c r="S197" s="14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5"/>
        <v>116</v>
      </c>
      <c r="P198" s="9">
        <f t="shared" si="16"/>
        <v>246.61</v>
      </c>
      <c r="Q198" t="s">
        <v>8321</v>
      </c>
      <c r="R198" t="s">
        <v>8322</v>
      </c>
      <c r="S198" s="14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5"/>
        <v>150</v>
      </c>
      <c r="P199" s="9">
        <f t="shared" si="16"/>
        <v>97.82</v>
      </c>
      <c r="Q199" t="s">
        <v>8321</v>
      </c>
      <c r="R199" t="s">
        <v>8322</v>
      </c>
      <c r="S199" s="14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5"/>
        <v>203</v>
      </c>
      <c r="P200" s="9">
        <f t="shared" si="16"/>
        <v>130.22999999999999</v>
      </c>
      <c r="Q200" t="s">
        <v>8319</v>
      </c>
      <c r="R200" t="s">
        <v>8320</v>
      </c>
      <c r="S200" s="14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5"/>
        <v>40</v>
      </c>
      <c r="P201" s="9">
        <f t="shared" si="16"/>
        <v>162.91999999999999</v>
      </c>
      <c r="Q201" t="s">
        <v>8308</v>
      </c>
      <c r="R201" t="s">
        <v>8310</v>
      </c>
      <c r="S201" s="14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5"/>
        <v>183</v>
      </c>
      <c r="P202" s="9">
        <f t="shared" si="16"/>
        <v>159.51</v>
      </c>
      <c r="Q202" t="s">
        <v>8321</v>
      </c>
      <c r="R202" t="s">
        <v>8332</v>
      </c>
      <c r="S202" s="14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5"/>
        <v>322</v>
      </c>
      <c r="P203" s="9">
        <f t="shared" si="16"/>
        <v>56.41</v>
      </c>
      <c r="Q203" t="s">
        <v>8313</v>
      </c>
      <c r="R203" t="s">
        <v>8314</v>
      </c>
      <c r="S203" s="14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5"/>
        <v>100</v>
      </c>
      <c r="P204" s="9">
        <f t="shared" si="16"/>
        <v>550.04</v>
      </c>
      <c r="Q204" t="s">
        <v>8323</v>
      </c>
      <c r="R204" t="s">
        <v>8326</v>
      </c>
      <c r="S204" s="14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5"/>
        <v>819</v>
      </c>
      <c r="P205" s="9">
        <f t="shared" si="16"/>
        <v>152.62</v>
      </c>
      <c r="Q205" t="s">
        <v>8308</v>
      </c>
      <c r="R205" t="s">
        <v>8309</v>
      </c>
      <c r="S205" s="14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5"/>
        <v>42</v>
      </c>
      <c r="P206" s="9">
        <f t="shared" si="16"/>
        <v>364.35</v>
      </c>
      <c r="Q206" t="s">
        <v>8308</v>
      </c>
      <c r="R206" t="s">
        <v>8310</v>
      </c>
      <c r="S206" s="14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5"/>
        <v>107</v>
      </c>
      <c r="P207" s="9">
        <f t="shared" si="16"/>
        <v>170.45</v>
      </c>
      <c r="Q207" t="s">
        <v>8313</v>
      </c>
      <c r="R207" t="s">
        <v>8314</v>
      </c>
      <c r="S207" s="14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5"/>
        <v>114</v>
      </c>
      <c r="P208" s="9">
        <f t="shared" si="16"/>
        <v>119.18</v>
      </c>
      <c r="Q208" t="s">
        <v>8323</v>
      </c>
      <c r="R208" t="s">
        <v>8326</v>
      </c>
      <c r="S208" s="14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5"/>
        <v>114</v>
      </c>
      <c r="P209" s="9">
        <f t="shared" si="16"/>
        <v>64.02</v>
      </c>
      <c r="Q209" t="s">
        <v>8308</v>
      </c>
      <c r="R209" t="s">
        <v>8309</v>
      </c>
      <c r="S209" s="14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5"/>
        <v>662</v>
      </c>
      <c r="P210" s="9">
        <f t="shared" si="16"/>
        <v>43.33</v>
      </c>
      <c r="Q210" t="s">
        <v>8311</v>
      </c>
      <c r="R210" t="s">
        <v>8312</v>
      </c>
      <c r="S210" s="14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5"/>
        <v>404</v>
      </c>
      <c r="P211" s="9">
        <f t="shared" si="16"/>
        <v>82.4</v>
      </c>
      <c r="Q211" t="s">
        <v>8316</v>
      </c>
      <c r="R211" t="s">
        <v>8317</v>
      </c>
      <c r="S211" s="14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5"/>
        <v>132</v>
      </c>
      <c r="P212" s="9">
        <f t="shared" si="16"/>
        <v>46.58</v>
      </c>
      <c r="Q212" t="s">
        <v>8308</v>
      </c>
      <c r="R212" t="s">
        <v>8309</v>
      </c>
      <c r="S212" s="14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5"/>
        <v>786</v>
      </c>
      <c r="P213" s="9">
        <f t="shared" si="16"/>
        <v>71.59</v>
      </c>
      <c r="Q213" t="s">
        <v>8313</v>
      </c>
      <c r="R213" t="s">
        <v>8314</v>
      </c>
      <c r="S213" s="14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5"/>
        <v>112</v>
      </c>
      <c r="P214" s="9">
        <f t="shared" si="16"/>
        <v>149.44</v>
      </c>
      <c r="Q214" t="s">
        <v>8323</v>
      </c>
      <c r="R214" t="s">
        <v>8324</v>
      </c>
      <c r="S214" s="14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5"/>
        <v>270</v>
      </c>
      <c r="P215" s="9">
        <f t="shared" si="16"/>
        <v>76.44</v>
      </c>
      <c r="Q215" t="s">
        <v>8313</v>
      </c>
      <c r="R215" t="s">
        <v>8314</v>
      </c>
      <c r="S215" s="14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5"/>
        <v>326</v>
      </c>
      <c r="P216" s="9">
        <f t="shared" si="16"/>
        <v>80.02</v>
      </c>
      <c r="Q216" t="s">
        <v>8308</v>
      </c>
      <c r="R216" t="s">
        <v>8315</v>
      </c>
      <c r="S216" s="14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5"/>
        <v>111</v>
      </c>
      <c r="P217" s="9">
        <f t="shared" si="16"/>
        <v>109.82</v>
      </c>
      <c r="Q217" t="s">
        <v>8321</v>
      </c>
      <c r="R217" t="s">
        <v>8322</v>
      </c>
      <c r="S217" s="14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5"/>
        <v>155</v>
      </c>
      <c r="P218" s="9">
        <f t="shared" si="16"/>
        <v>82.96</v>
      </c>
      <c r="Q218" t="s">
        <v>8327</v>
      </c>
      <c r="R218" t="s">
        <v>8331</v>
      </c>
      <c r="S218" s="14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5"/>
        <v>101</v>
      </c>
      <c r="P219" s="9">
        <f t="shared" si="16"/>
        <v>287.31</v>
      </c>
      <c r="Q219" t="s">
        <v>8321</v>
      </c>
      <c r="R219" t="s">
        <v>8322</v>
      </c>
      <c r="S219" s="14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5"/>
        <v>109</v>
      </c>
      <c r="P220" s="9">
        <f t="shared" si="16"/>
        <v>66.349999999999994</v>
      </c>
      <c r="Q220" t="s">
        <v>8321</v>
      </c>
      <c r="R220" t="s">
        <v>8332</v>
      </c>
      <c r="S220" s="14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5"/>
        <v>253</v>
      </c>
      <c r="P221" s="9">
        <f t="shared" si="16"/>
        <v>121</v>
      </c>
      <c r="Q221" t="s">
        <v>8313</v>
      </c>
      <c r="R221" t="s">
        <v>8314</v>
      </c>
      <c r="S221" s="14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5"/>
        <v>107</v>
      </c>
      <c r="P222" s="9">
        <f t="shared" si="16"/>
        <v>66.7</v>
      </c>
      <c r="Q222" t="s">
        <v>8321</v>
      </c>
      <c r="R222" t="s">
        <v>8322</v>
      </c>
      <c r="S222" s="14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5"/>
        <v>124</v>
      </c>
      <c r="P223" s="9">
        <f t="shared" si="16"/>
        <v>194.26</v>
      </c>
      <c r="Q223" t="s">
        <v>8308</v>
      </c>
      <c r="R223" t="s">
        <v>8309</v>
      </c>
      <c r="S223" s="14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5"/>
        <v>103</v>
      </c>
      <c r="P224" s="9">
        <f t="shared" si="16"/>
        <v>133.13999999999999</v>
      </c>
      <c r="Q224" t="s">
        <v>8321</v>
      </c>
      <c r="R224" t="s">
        <v>8322</v>
      </c>
      <c r="S224" s="14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5"/>
        <v>103</v>
      </c>
      <c r="P225" s="9">
        <f t="shared" si="16"/>
        <v>106.62</v>
      </c>
      <c r="Q225" t="s">
        <v>8321</v>
      </c>
      <c r="R225" t="s">
        <v>8322</v>
      </c>
      <c r="S225" s="14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5"/>
        <v>102</v>
      </c>
      <c r="P226" s="9">
        <f t="shared" si="16"/>
        <v>219.93</v>
      </c>
      <c r="Q226" t="s">
        <v>8319</v>
      </c>
      <c r="R226" t="s">
        <v>8320</v>
      </c>
      <c r="S226" s="14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5"/>
        <v>102</v>
      </c>
      <c r="P227" s="9">
        <f t="shared" si="16"/>
        <v>104.82</v>
      </c>
      <c r="Q227" t="s">
        <v>8321</v>
      </c>
      <c r="R227" t="s">
        <v>8322</v>
      </c>
      <c r="S227" s="14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5"/>
        <v>118</v>
      </c>
      <c r="P228" s="9">
        <f t="shared" si="16"/>
        <v>98.03</v>
      </c>
      <c r="Q228" t="s">
        <v>8327</v>
      </c>
      <c r="R228" t="s">
        <v>8331</v>
      </c>
      <c r="S228" s="14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5"/>
        <v>35</v>
      </c>
      <c r="P229" s="9">
        <f t="shared" si="16"/>
        <v>119.39</v>
      </c>
      <c r="Q229" t="s">
        <v>8308</v>
      </c>
      <c r="R229" t="s">
        <v>8310</v>
      </c>
      <c r="S229" s="14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5"/>
        <v>177</v>
      </c>
      <c r="P230" s="9">
        <f t="shared" si="16"/>
        <v>97</v>
      </c>
      <c r="Q230" t="s">
        <v>8323</v>
      </c>
      <c r="R230" t="s">
        <v>8324</v>
      </c>
      <c r="S230" s="14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5"/>
        <v>101</v>
      </c>
      <c r="P231" s="9">
        <f t="shared" si="16"/>
        <v>271.51</v>
      </c>
      <c r="Q231" t="s">
        <v>8319</v>
      </c>
      <c r="R231" t="s">
        <v>8320</v>
      </c>
      <c r="S231" s="14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5"/>
        <v>101</v>
      </c>
      <c r="P232" s="9">
        <f t="shared" si="16"/>
        <v>131.13999999999999</v>
      </c>
      <c r="Q232" t="s">
        <v>8323</v>
      </c>
      <c r="R232" t="s">
        <v>8326</v>
      </c>
      <c r="S232" s="14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5"/>
        <v>59</v>
      </c>
      <c r="P233" s="9">
        <f t="shared" si="16"/>
        <v>153.43</v>
      </c>
      <c r="Q233" t="s">
        <v>8308</v>
      </c>
      <c r="R233" t="s">
        <v>8310</v>
      </c>
      <c r="S233" s="14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5"/>
        <v>100</v>
      </c>
      <c r="P234" s="9">
        <f t="shared" si="16"/>
        <v>262.11</v>
      </c>
      <c r="Q234" t="s">
        <v>8323</v>
      </c>
      <c r="R234" t="s">
        <v>8326</v>
      </c>
      <c r="S234" s="14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5"/>
        <v>185</v>
      </c>
      <c r="P235" s="9">
        <f t="shared" si="16"/>
        <v>65.319999999999993</v>
      </c>
      <c r="Q235" t="s">
        <v>8316</v>
      </c>
      <c r="R235" t="s">
        <v>8317</v>
      </c>
      <c r="S235" s="14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5"/>
        <v>139</v>
      </c>
      <c r="P236" s="9">
        <f t="shared" si="16"/>
        <v>103.2</v>
      </c>
      <c r="Q236" t="s">
        <v>8311</v>
      </c>
      <c r="R236" t="s">
        <v>8312</v>
      </c>
      <c r="S236" s="14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5"/>
        <v>139</v>
      </c>
      <c r="P237" s="9">
        <f t="shared" si="16"/>
        <v>40.35</v>
      </c>
      <c r="Q237" t="s">
        <v>8327</v>
      </c>
      <c r="R237" t="s">
        <v>8331</v>
      </c>
      <c r="S237" s="14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5"/>
        <v>102</v>
      </c>
      <c r="P238" s="9">
        <f t="shared" si="16"/>
        <v>119.99</v>
      </c>
      <c r="Q238" t="s">
        <v>8321</v>
      </c>
      <c r="R238" t="s">
        <v>8322</v>
      </c>
      <c r="S238" s="14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5"/>
        <v>105</v>
      </c>
      <c r="P239" s="9">
        <f t="shared" si="16"/>
        <v>83.97</v>
      </c>
      <c r="Q239" t="s">
        <v>8327</v>
      </c>
      <c r="R239" t="s">
        <v>8331</v>
      </c>
      <c r="S239" s="14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5"/>
        <v>226</v>
      </c>
      <c r="P240" s="9">
        <f t="shared" si="16"/>
        <v>230.56</v>
      </c>
      <c r="Q240" t="s">
        <v>8308</v>
      </c>
      <c r="R240" t="s">
        <v>8309</v>
      </c>
      <c r="S240" s="14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5"/>
        <v>34</v>
      </c>
      <c r="P241" s="9">
        <f t="shared" si="16"/>
        <v>99.97</v>
      </c>
      <c r="Q241" t="s">
        <v>8308</v>
      </c>
      <c r="R241" t="s">
        <v>8310</v>
      </c>
      <c r="S241" s="14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5"/>
        <v>421</v>
      </c>
      <c r="P242" s="9">
        <f t="shared" si="16"/>
        <v>164.91</v>
      </c>
      <c r="Q242" t="s">
        <v>8308</v>
      </c>
      <c r="R242" t="s">
        <v>8309</v>
      </c>
      <c r="S242" s="14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5"/>
        <v>39</v>
      </c>
      <c r="P243" s="9">
        <f t="shared" si="16"/>
        <v>117.49</v>
      </c>
      <c r="Q243" t="s">
        <v>8308</v>
      </c>
      <c r="R243" t="s">
        <v>8318</v>
      </c>
      <c r="S243" s="14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5"/>
        <v>209</v>
      </c>
      <c r="P244" s="9">
        <f t="shared" si="16"/>
        <v>131.99</v>
      </c>
      <c r="Q244" t="s">
        <v>8308</v>
      </c>
      <c r="R244" t="s">
        <v>8309</v>
      </c>
      <c r="S244" s="14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5"/>
        <v>111</v>
      </c>
      <c r="P245" s="9">
        <f t="shared" si="16"/>
        <v>90.5</v>
      </c>
      <c r="Q245" t="s">
        <v>8311</v>
      </c>
      <c r="R245" t="s">
        <v>8312</v>
      </c>
      <c r="S245" s="14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5"/>
        <v>133</v>
      </c>
      <c r="P246" s="9">
        <f t="shared" si="16"/>
        <v>73.5</v>
      </c>
      <c r="Q246" t="s">
        <v>8308</v>
      </c>
      <c r="R246" t="s">
        <v>8309</v>
      </c>
      <c r="S246" s="14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5"/>
        <v>104</v>
      </c>
      <c r="P247" s="9">
        <f t="shared" si="16"/>
        <v>96.88</v>
      </c>
      <c r="Q247" t="s">
        <v>8311</v>
      </c>
      <c r="R247" t="s">
        <v>8312</v>
      </c>
      <c r="S247" s="14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5"/>
        <v>132</v>
      </c>
      <c r="P248" s="9">
        <f t="shared" si="16"/>
        <v>215.73</v>
      </c>
      <c r="Q248" t="s">
        <v>8311</v>
      </c>
      <c r="R248" t="s">
        <v>8333</v>
      </c>
      <c r="S248" s="14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5"/>
        <v>110</v>
      </c>
      <c r="P249" s="9">
        <f t="shared" si="16"/>
        <v>94.55</v>
      </c>
      <c r="Q249" t="s">
        <v>8323</v>
      </c>
      <c r="R249" t="s">
        <v>8324</v>
      </c>
      <c r="S249" s="14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5"/>
        <v>118</v>
      </c>
      <c r="P250" s="9">
        <f t="shared" si="16"/>
        <v>65.86</v>
      </c>
      <c r="Q250" t="s">
        <v>8327</v>
      </c>
      <c r="R250" t="s">
        <v>8336</v>
      </c>
      <c r="S250" s="14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5"/>
        <v>131</v>
      </c>
      <c r="P251" s="9">
        <f t="shared" si="16"/>
        <v>150.9</v>
      </c>
      <c r="Q251" t="s">
        <v>8321</v>
      </c>
      <c r="R251" t="s">
        <v>8332</v>
      </c>
      <c r="S251" s="14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5"/>
        <v>408</v>
      </c>
      <c r="P252" s="9">
        <f t="shared" si="16"/>
        <v>81.95</v>
      </c>
      <c r="Q252" t="s">
        <v>8308</v>
      </c>
      <c r="R252" t="s">
        <v>8315</v>
      </c>
      <c r="S252" s="14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5"/>
        <v>141</v>
      </c>
      <c r="P253" s="9">
        <f t="shared" si="16"/>
        <v>55.76</v>
      </c>
      <c r="Q253" t="s">
        <v>8308</v>
      </c>
      <c r="R253" t="s">
        <v>8315</v>
      </c>
      <c r="S253" s="14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5"/>
        <v>267</v>
      </c>
      <c r="P254" s="9">
        <f t="shared" si="16"/>
        <v>31.66</v>
      </c>
      <c r="Q254" t="s">
        <v>8308</v>
      </c>
      <c r="R254" t="s">
        <v>8310</v>
      </c>
      <c r="S254" s="14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5"/>
        <v>229</v>
      </c>
      <c r="P255" s="9">
        <f t="shared" si="16"/>
        <v>56.9</v>
      </c>
      <c r="Q255" t="s">
        <v>8321</v>
      </c>
      <c r="R255" t="s">
        <v>8322</v>
      </c>
      <c r="S255" s="14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5"/>
        <v>128</v>
      </c>
      <c r="P256" s="9">
        <f t="shared" si="16"/>
        <v>75.13</v>
      </c>
      <c r="Q256" t="s">
        <v>8316</v>
      </c>
      <c r="R256" t="s">
        <v>8317</v>
      </c>
      <c r="S256" s="14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5"/>
        <v>106</v>
      </c>
      <c r="P257" s="9">
        <f t="shared" si="16"/>
        <v>93.26</v>
      </c>
      <c r="Q257" t="s">
        <v>8321</v>
      </c>
      <c r="R257" t="s">
        <v>8332</v>
      </c>
      <c r="S257" s="14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5"/>
        <v>103</v>
      </c>
      <c r="P258" s="9">
        <f t="shared" si="16"/>
        <v>134.26</v>
      </c>
      <c r="Q258" t="s">
        <v>8323</v>
      </c>
      <c r="R258" t="s">
        <v>8326</v>
      </c>
      <c r="S258" s="14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20">ROUND(E259/D259*100,0)</f>
        <v>265</v>
      </c>
      <c r="P259" s="9">
        <f t="shared" ref="P259:P322" si="21">ROUND(E259/L259,2)</f>
        <v>57.63</v>
      </c>
      <c r="Q259" t="s">
        <v>8323</v>
      </c>
      <c r="R259" t="s">
        <v>8324</v>
      </c>
      <c r="S259" s="14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YEAR(S:S)</f>
        <v>2016</v>
      </c>
    </row>
    <row r="260" spans="1:21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20"/>
        <v>127</v>
      </c>
      <c r="P260" s="9">
        <f t="shared" si="21"/>
        <v>96.3</v>
      </c>
      <c r="Q260" t="s">
        <v>8323</v>
      </c>
      <c r="R260" t="s">
        <v>8324</v>
      </c>
      <c r="S260" s="14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20"/>
        <v>106</v>
      </c>
      <c r="P261" s="9">
        <f t="shared" si="21"/>
        <v>72.48</v>
      </c>
      <c r="Q261" t="s">
        <v>8321</v>
      </c>
      <c r="R261" t="s">
        <v>8322</v>
      </c>
      <c r="S261" s="14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20"/>
        <v>105</v>
      </c>
      <c r="P262" s="9">
        <f t="shared" si="21"/>
        <v>109.45</v>
      </c>
      <c r="Q262" t="s">
        <v>8327</v>
      </c>
      <c r="R262" t="s">
        <v>8331</v>
      </c>
      <c r="S262" s="14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20"/>
        <v>105</v>
      </c>
      <c r="P263" s="9">
        <f t="shared" si="21"/>
        <v>109.42</v>
      </c>
      <c r="Q263" t="s">
        <v>8321</v>
      </c>
      <c r="R263" t="s">
        <v>8322</v>
      </c>
      <c r="S263" s="14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20"/>
        <v>418</v>
      </c>
      <c r="P264" s="9">
        <f t="shared" si="21"/>
        <v>84.91</v>
      </c>
      <c r="Q264" t="s">
        <v>8313</v>
      </c>
      <c r="R264" t="s">
        <v>8314</v>
      </c>
      <c r="S264" s="14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20"/>
        <v>104</v>
      </c>
      <c r="P265" s="9">
        <f t="shared" si="21"/>
        <v>845.7</v>
      </c>
      <c r="Q265" t="s">
        <v>8308</v>
      </c>
      <c r="R265" t="s">
        <v>8309</v>
      </c>
      <c r="S265" s="14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20"/>
        <v>125</v>
      </c>
      <c r="P266" s="9">
        <f t="shared" si="21"/>
        <v>73.42</v>
      </c>
      <c r="Q266" t="s">
        <v>8308</v>
      </c>
      <c r="R266" t="s">
        <v>8309</v>
      </c>
      <c r="S266" s="14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20"/>
        <v>36</v>
      </c>
      <c r="P267" s="9">
        <f t="shared" si="21"/>
        <v>100.23</v>
      </c>
      <c r="Q267" t="s">
        <v>8316</v>
      </c>
      <c r="R267" t="s">
        <v>8334</v>
      </c>
      <c r="S267" s="14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20"/>
        <v>103</v>
      </c>
      <c r="P268" s="9">
        <f t="shared" si="21"/>
        <v>297.02999999999997</v>
      </c>
      <c r="Q268" t="s">
        <v>8323</v>
      </c>
      <c r="R268" t="s">
        <v>8326</v>
      </c>
      <c r="S268" s="14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20"/>
        <v>309</v>
      </c>
      <c r="P269" s="9">
        <f t="shared" si="21"/>
        <v>117.36</v>
      </c>
      <c r="Q269" t="s">
        <v>8321</v>
      </c>
      <c r="R269" t="s">
        <v>8332</v>
      </c>
      <c r="S269" s="14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20"/>
        <v>205</v>
      </c>
      <c r="P270" s="9">
        <f t="shared" si="21"/>
        <v>130.53</v>
      </c>
      <c r="Q270" t="s">
        <v>8313</v>
      </c>
      <c r="R270" t="s">
        <v>8314</v>
      </c>
      <c r="S270" s="14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20"/>
        <v>30</v>
      </c>
      <c r="P271" s="9">
        <f t="shared" si="21"/>
        <v>171.79</v>
      </c>
      <c r="Q271" t="s">
        <v>8308</v>
      </c>
      <c r="R271" t="s">
        <v>8310</v>
      </c>
      <c r="S271" s="14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20"/>
        <v>102</v>
      </c>
      <c r="P272" s="9">
        <f t="shared" si="21"/>
        <v>108.78</v>
      </c>
      <c r="Q272" t="s">
        <v>8319</v>
      </c>
      <c r="R272" t="s">
        <v>8320</v>
      </c>
      <c r="S272" s="14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20"/>
        <v>102</v>
      </c>
      <c r="P273" s="9">
        <f t="shared" si="21"/>
        <v>141.71</v>
      </c>
      <c r="Q273" t="s">
        <v>8323</v>
      </c>
      <c r="R273" t="s">
        <v>8326</v>
      </c>
      <c r="S273" s="14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20"/>
        <v>102</v>
      </c>
      <c r="P274" s="9">
        <f t="shared" si="21"/>
        <v>58.41</v>
      </c>
      <c r="Q274" t="s">
        <v>8321</v>
      </c>
      <c r="R274" t="s">
        <v>8322</v>
      </c>
      <c r="S274" s="14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20"/>
        <v>122</v>
      </c>
      <c r="P275" s="9">
        <f t="shared" si="21"/>
        <v>709.42</v>
      </c>
      <c r="Q275" t="s">
        <v>8321</v>
      </c>
      <c r="R275" t="s">
        <v>8322</v>
      </c>
      <c r="S275" s="14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20"/>
        <v>303833</v>
      </c>
      <c r="P276" s="9">
        <f t="shared" si="21"/>
        <v>42.73</v>
      </c>
      <c r="Q276" t="s">
        <v>8327</v>
      </c>
      <c r="R276" t="s">
        <v>8331</v>
      </c>
      <c r="S276" s="14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20"/>
        <v>202</v>
      </c>
      <c r="P277" s="9">
        <f t="shared" si="21"/>
        <v>45.55</v>
      </c>
      <c r="Q277" t="s">
        <v>8308</v>
      </c>
      <c r="R277" t="s">
        <v>8309</v>
      </c>
      <c r="S277" s="14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20"/>
        <v>101</v>
      </c>
      <c r="P278" s="9">
        <f t="shared" si="21"/>
        <v>125.79</v>
      </c>
      <c r="Q278" t="s">
        <v>8321</v>
      </c>
      <c r="R278" t="s">
        <v>8322</v>
      </c>
      <c r="S278" s="14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20"/>
        <v>1212</v>
      </c>
      <c r="P279" s="9">
        <f t="shared" si="21"/>
        <v>27.23</v>
      </c>
      <c r="Q279" t="s">
        <v>8316</v>
      </c>
      <c r="R279" t="s">
        <v>8317</v>
      </c>
      <c r="S279" s="14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20"/>
        <v>202</v>
      </c>
      <c r="P280" s="9">
        <f t="shared" si="21"/>
        <v>77.23</v>
      </c>
      <c r="Q280" t="s">
        <v>8308</v>
      </c>
      <c r="R280" t="s">
        <v>8309</v>
      </c>
      <c r="S280" s="14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20"/>
        <v>101</v>
      </c>
      <c r="P281" s="9">
        <f t="shared" si="21"/>
        <v>95.7</v>
      </c>
      <c r="Q281" t="s">
        <v>8321</v>
      </c>
      <c r="R281" t="s">
        <v>8322</v>
      </c>
      <c r="S281" s="14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20"/>
        <v>126</v>
      </c>
      <c r="P282" s="9">
        <f t="shared" si="21"/>
        <v>81.25</v>
      </c>
      <c r="Q282" t="s">
        <v>8319</v>
      </c>
      <c r="R282" t="s">
        <v>8320</v>
      </c>
      <c r="S282" s="14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20"/>
        <v>104</v>
      </c>
      <c r="P283" s="9">
        <f t="shared" si="21"/>
        <v>109.34</v>
      </c>
      <c r="Q283" t="s">
        <v>8308</v>
      </c>
      <c r="R283" t="s">
        <v>8310</v>
      </c>
      <c r="S283" s="14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20"/>
        <v>23</v>
      </c>
      <c r="P284" s="9">
        <f t="shared" si="21"/>
        <v>449.43</v>
      </c>
      <c r="Q284" t="s">
        <v>8321</v>
      </c>
      <c r="R284" t="s">
        <v>8337</v>
      </c>
      <c r="S284" s="14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20"/>
        <v>300</v>
      </c>
      <c r="P285" s="9">
        <f t="shared" si="21"/>
        <v>70.040000000000006</v>
      </c>
      <c r="Q285" t="s">
        <v>8308</v>
      </c>
      <c r="R285" t="s">
        <v>8309</v>
      </c>
      <c r="S285" s="14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20"/>
        <v>250</v>
      </c>
      <c r="P286" s="9">
        <f t="shared" si="21"/>
        <v>66.02</v>
      </c>
      <c r="Q286" t="s">
        <v>8313</v>
      </c>
      <c r="R286" t="s">
        <v>8314</v>
      </c>
      <c r="S286" s="14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20"/>
        <v>120</v>
      </c>
      <c r="P287" s="9">
        <f t="shared" si="21"/>
        <v>92.39</v>
      </c>
      <c r="Q287" t="s">
        <v>8323</v>
      </c>
      <c r="R287" t="s">
        <v>8324</v>
      </c>
      <c r="S287" s="14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20"/>
        <v>120</v>
      </c>
      <c r="P288" s="9">
        <f t="shared" si="21"/>
        <v>233.9</v>
      </c>
      <c r="Q288" t="s">
        <v>8323</v>
      </c>
      <c r="R288" t="s">
        <v>8324</v>
      </c>
      <c r="S288" s="14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20"/>
        <v>119</v>
      </c>
      <c r="P289" s="9">
        <f t="shared" si="21"/>
        <v>230.09</v>
      </c>
      <c r="Q289" t="s">
        <v>8321</v>
      </c>
      <c r="R289" t="s">
        <v>8322</v>
      </c>
      <c r="S289" s="14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20"/>
        <v>118</v>
      </c>
      <c r="P290" s="9">
        <f t="shared" si="21"/>
        <v>170.7</v>
      </c>
      <c r="Q290" t="s">
        <v>8323</v>
      </c>
      <c r="R290" t="s">
        <v>8324</v>
      </c>
      <c r="S290" s="14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20"/>
        <v>118</v>
      </c>
      <c r="P291" s="9">
        <f t="shared" si="21"/>
        <v>30.65</v>
      </c>
      <c r="Q291" t="s">
        <v>8321</v>
      </c>
      <c r="R291" t="s">
        <v>8322</v>
      </c>
      <c r="S291" s="14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20"/>
        <v>117</v>
      </c>
      <c r="P292" s="9">
        <f t="shared" si="21"/>
        <v>59.25</v>
      </c>
      <c r="Q292" t="s">
        <v>8321</v>
      </c>
      <c r="R292" t="s">
        <v>8322</v>
      </c>
      <c r="S292" s="14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20"/>
        <v>116</v>
      </c>
      <c r="P293" s="9">
        <f t="shared" si="21"/>
        <v>95.37</v>
      </c>
      <c r="Q293" t="s">
        <v>8323</v>
      </c>
      <c r="R293" t="s">
        <v>8324</v>
      </c>
      <c r="S293" s="14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20"/>
        <v>83</v>
      </c>
      <c r="P294" s="9">
        <f t="shared" si="21"/>
        <v>301.94</v>
      </c>
      <c r="Q294" t="s">
        <v>8308</v>
      </c>
      <c r="R294" t="s">
        <v>8310</v>
      </c>
      <c r="S294" s="14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20"/>
        <v>288</v>
      </c>
      <c r="P295" s="9">
        <f t="shared" si="21"/>
        <v>47.47</v>
      </c>
      <c r="Q295" t="s">
        <v>8308</v>
      </c>
      <c r="R295" t="s">
        <v>8309</v>
      </c>
      <c r="S295" s="14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20"/>
        <v>103</v>
      </c>
      <c r="P296" s="9">
        <f t="shared" si="21"/>
        <v>148.08000000000001</v>
      </c>
      <c r="Q296" t="s">
        <v>8316</v>
      </c>
      <c r="R296" t="s">
        <v>8317</v>
      </c>
      <c r="S296" s="14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20"/>
        <v>115</v>
      </c>
      <c r="P297" s="9">
        <f t="shared" si="21"/>
        <v>129.82</v>
      </c>
      <c r="Q297" t="s">
        <v>8321</v>
      </c>
      <c r="R297" t="s">
        <v>8322</v>
      </c>
      <c r="S297" s="14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20"/>
        <v>115</v>
      </c>
      <c r="P298" s="9">
        <f t="shared" si="21"/>
        <v>120.31</v>
      </c>
      <c r="Q298" t="s">
        <v>8308</v>
      </c>
      <c r="R298" t="s">
        <v>8315</v>
      </c>
      <c r="S298" s="14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20"/>
        <v>100</v>
      </c>
      <c r="P299" s="9">
        <f t="shared" si="21"/>
        <v>320.45</v>
      </c>
      <c r="Q299" t="s">
        <v>8321</v>
      </c>
      <c r="R299" t="s">
        <v>8332</v>
      </c>
      <c r="S299" s="14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20"/>
        <v>285</v>
      </c>
      <c r="P300" s="9">
        <f t="shared" si="21"/>
        <v>107.05</v>
      </c>
      <c r="Q300" t="s">
        <v>8316</v>
      </c>
      <c r="R300" t="s">
        <v>8317</v>
      </c>
      <c r="S300" s="14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20"/>
        <v>189</v>
      </c>
      <c r="P301" s="9">
        <f t="shared" si="21"/>
        <v>64.17</v>
      </c>
      <c r="Q301" t="s">
        <v>8311</v>
      </c>
      <c r="R301" t="s">
        <v>8312</v>
      </c>
      <c r="S301" s="14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20"/>
        <v>113</v>
      </c>
      <c r="P302" s="9">
        <f t="shared" si="21"/>
        <v>50.76</v>
      </c>
      <c r="Q302" t="s">
        <v>8323</v>
      </c>
      <c r="R302" t="s">
        <v>8324</v>
      </c>
      <c r="S302" s="14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20"/>
        <v>704</v>
      </c>
      <c r="P303" s="9">
        <f t="shared" si="21"/>
        <v>39.07</v>
      </c>
      <c r="Q303" t="s">
        <v>8327</v>
      </c>
      <c r="R303" t="s">
        <v>8329</v>
      </c>
      <c r="S303" s="14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20"/>
        <v>351</v>
      </c>
      <c r="P304" s="9">
        <f t="shared" si="21"/>
        <v>71.239999999999995</v>
      </c>
      <c r="Q304" t="s">
        <v>8323</v>
      </c>
      <c r="R304" t="s">
        <v>8324</v>
      </c>
      <c r="S304" s="14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20"/>
        <v>117</v>
      </c>
      <c r="P305" s="9">
        <f t="shared" si="21"/>
        <v>89.39</v>
      </c>
      <c r="Q305" t="s">
        <v>8321</v>
      </c>
      <c r="R305" t="s">
        <v>8322</v>
      </c>
      <c r="S305" s="14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20"/>
        <v>56</v>
      </c>
      <c r="P306" s="9">
        <f t="shared" si="21"/>
        <v>331.54</v>
      </c>
      <c r="Q306" t="s">
        <v>8321</v>
      </c>
      <c r="R306" t="s">
        <v>8325</v>
      </c>
      <c r="S306" s="14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20"/>
        <v>120</v>
      </c>
      <c r="P307" s="9">
        <f t="shared" si="21"/>
        <v>98.84</v>
      </c>
      <c r="Q307" t="s">
        <v>8313</v>
      </c>
      <c r="R307" t="s">
        <v>8314</v>
      </c>
      <c r="S307" s="14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20"/>
        <v>110</v>
      </c>
      <c r="P308" s="9">
        <f t="shared" si="21"/>
        <v>104.15</v>
      </c>
      <c r="Q308" t="s">
        <v>8323</v>
      </c>
      <c r="R308" t="s">
        <v>8324</v>
      </c>
      <c r="S308" s="14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20"/>
        <v>120</v>
      </c>
      <c r="P309" s="9">
        <f t="shared" si="21"/>
        <v>85.53</v>
      </c>
      <c r="Q309" t="s">
        <v>8323</v>
      </c>
      <c r="R309" t="s">
        <v>8326</v>
      </c>
      <c r="S309" s="14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20"/>
        <v>136</v>
      </c>
      <c r="P310" s="9">
        <f t="shared" si="21"/>
        <v>95.76</v>
      </c>
      <c r="Q310" t="s">
        <v>8313</v>
      </c>
      <c r="R310" t="s">
        <v>8314</v>
      </c>
      <c r="S310" s="14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20"/>
        <v>109</v>
      </c>
      <c r="P311" s="9">
        <f t="shared" si="21"/>
        <v>88.59</v>
      </c>
      <c r="Q311" t="s">
        <v>8323</v>
      </c>
      <c r="R311" t="s">
        <v>8324</v>
      </c>
      <c r="S311" s="14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20"/>
        <v>103</v>
      </c>
      <c r="P312" s="9">
        <f t="shared" si="21"/>
        <v>148.57</v>
      </c>
      <c r="Q312" t="s">
        <v>8313</v>
      </c>
      <c r="R312" t="s">
        <v>8314</v>
      </c>
      <c r="S312" s="14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20"/>
        <v>108</v>
      </c>
      <c r="P313" s="9">
        <f t="shared" si="21"/>
        <v>145.04</v>
      </c>
      <c r="Q313" t="s">
        <v>8321</v>
      </c>
      <c r="R313" t="s">
        <v>8322</v>
      </c>
      <c r="S313" s="14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20"/>
        <v>157</v>
      </c>
      <c r="P314" s="9">
        <f t="shared" si="21"/>
        <v>87.69</v>
      </c>
      <c r="Q314" t="s">
        <v>8321</v>
      </c>
      <c r="R314" t="s">
        <v>8322</v>
      </c>
      <c r="S314" s="14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20"/>
        <v>106</v>
      </c>
      <c r="P315" s="9">
        <f t="shared" si="21"/>
        <v>151.24</v>
      </c>
      <c r="Q315" t="s">
        <v>8313</v>
      </c>
      <c r="R315" t="s">
        <v>8314</v>
      </c>
      <c r="S315" s="14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20"/>
        <v>106</v>
      </c>
      <c r="P316" s="9">
        <f t="shared" si="21"/>
        <v>75.5</v>
      </c>
      <c r="Q316" t="s">
        <v>8319</v>
      </c>
      <c r="R316" t="s">
        <v>8320</v>
      </c>
      <c r="S316" s="14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20"/>
        <v>106</v>
      </c>
      <c r="P317" s="9">
        <f t="shared" si="21"/>
        <v>111.8</v>
      </c>
      <c r="Q317" t="s">
        <v>8321</v>
      </c>
      <c r="R317" t="s">
        <v>8322</v>
      </c>
      <c r="S317" s="14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20"/>
        <v>106</v>
      </c>
      <c r="P318" s="9">
        <f t="shared" si="21"/>
        <v>211.84</v>
      </c>
      <c r="Q318" t="s">
        <v>8319</v>
      </c>
      <c r="R318" t="s">
        <v>8320</v>
      </c>
      <c r="S318" s="14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20"/>
        <v>106</v>
      </c>
      <c r="P319" s="9">
        <f t="shared" si="21"/>
        <v>174.03</v>
      </c>
      <c r="Q319" t="s">
        <v>8308</v>
      </c>
      <c r="R319" t="s">
        <v>8310</v>
      </c>
      <c r="S319" s="14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20"/>
        <v>176</v>
      </c>
      <c r="P320" s="9">
        <f t="shared" si="21"/>
        <v>91.19</v>
      </c>
      <c r="Q320" t="s">
        <v>8321</v>
      </c>
      <c r="R320" t="s">
        <v>8322</v>
      </c>
      <c r="S320" s="14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20"/>
        <v>132</v>
      </c>
      <c r="P321" s="9">
        <f t="shared" si="21"/>
        <v>99.77</v>
      </c>
      <c r="Q321" t="s">
        <v>8311</v>
      </c>
      <c r="R321" t="s">
        <v>8333</v>
      </c>
      <c r="S321" s="14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20"/>
        <v>101</v>
      </c>
      <c r="P322" s="9">
        <f t="shared" si="21"/>
        <v>201.22</v>
      </c>
      <c r="Q322" t="s">
        <v>8321</v>
      </c>
      <c r="R322" t="s">
        <v>8322</v>
      </c>
      <c r="S322" s="14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5">ROUND(E323/D323*100,0)</f>
        <v>29</v>
      </c>
      <c r="P323" s="9">
        <f t="shared" ref="P323:P386" si="26">ROUND(E323/L323,2)</f>
        <v>85</v>
      </c>
      <c r="Q323" t="s">
        <v>8308</v>
      </c>
      <c r="R323" t="s">
        <v>8310</v>
      </c>
      <c r="S323" s="14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YEAR(S:S)</f>
        <v>2016</v>
      </c>
    </row>
    <row r="324" spans="1:21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5"/>
        <v>105</v>
      </c>
      <c r="P324" s="9">
        <f t="shared" si="26"/>
        <v>346.13</v>
      </c>
      <c r="Q324" t="s">
        <v>8308</v>
      </c>
      <c r="R324" t="s">
        <v>8309</v>
      </c>
      <c r="S324" s="14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5"/>
        <v>131</v>
      </c>
      <c r="P325" s="9">
        <f t="shared" si="26"/>
        <v>546.69000000000005</v>
      </c>
      <c r="Q325" t="s">
        <v>8308</v>
      </c>
      <c r="R325" t="s">
        <v>8309</v>
      </c>
      <c r="S325" s="14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5"/>
        <v>105</v>
      </c>
      <c r="P326" s="9">
        <f t="shared" si="26"/>
        <v>118.7</v>
      </c>
      <c r="Q326" t="s">
        <v>8327</v>
      </c>
      <c r="R326" t="s">
        <v>8338</v>
      </c>
      <c r="S326" s="14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5"/>
        <v>105</v>
      </c>
      <c r="P327" s="9">
        <f t="shared" si="26"/>
        <v>104.31</v>
      </c>
      <c r="Q327" t="s">
        <v>8321</v>
      </c>
      <c r="R327" t="s">
        <v>8322</v>
      </c>
      <c r="S327" s="14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5"/>
        <v>174</v>
      </c>
      <c r="P328" s="9">
        <f t="shared" si="26"/>
        <v>86.14</v>
      </c>
      <c r="Q328" t="s">
        <v>8321</v>
      </c>
      <c r="R328" t="s">
        <v>8322</v>
      </c>
      <c r="S328" s="14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5"/>
        <v>159</v>
      </c>
      <c r="P329" s="9">
        <f t="shared" si="26"/>
        <v>102.86</v>
      </c>
      <c r="Q329" t="s">
        <v>8313</v>
      </c>
      <c r="R329" t="s">
        <v>8314</v>
      </c>
      <c r="S329" s="14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5"/>
        <v>103</v>
      </c>
      <c r="P330" s="9">
        <f t="shared" si="26"/>
        <v>175.51</v>
      </c>
      <c r="Q330" t="s">
        <v>8323</v>
      </c>
      <c r="R330" t="s">
        <v>8335</v>
      </c>
      <c r="S330" s="14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5"/>
        <v>129</v>
      </c>
      <c r="P331" s="9">
        <f t="shared" si="26"/>
        <v>99.38</v>
      </c>
      <c r="Q331" t="s">
        <v>8327</v>
      </c>
      <c r="R331" t="s">
        <v>8328</v>
      </c>
      <c r="S331" s="14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5"/>
        <v>46</v>
      </c>
      <c r="P332" s="9">
        <f t="shared" si="26"/>
        <v>136.46</v>
      </c>
      <c r="Q332" t="s">
        <v>8308</v>
      </c>
      <c r="R332" t="s">
        <v>8310</v>
      </c>
      <c r="S332" s="14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5"/>
        <v>103</v>
      </c>
      <c r="P333" s="9">
        <f t="shared" si="26"/>
        <v>78.2</v>
      </c>
      <c r="Q333" t="s">
        <v>8321</v>
      </c>
      <c r="R333" t="s">
        <v>8322</v>
      </c>
      <c r="S333" s="14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5"/>
        <v>213</v>
      </c>
      <c r="P334" s="9">
        <f t="shared" si="26"/>
        <v>38.18</v>
      </c>
      <c r="Q334" t="s">
        <v>8327</v>
      </c>
      <c r="R334" t="s">
        <v>8331</v>
      </c>
      <c r="S334" s="14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5"/>
        <v>102</v>
      </c>
      <c r="P335" s="9">
        <f t="shared" si="26"/>
        <v>115.69</v>
      </c>
      <c r="Q335" t="s">
        <v>8319</v>
      </c>
      <c r="R335" t="s">
        <v>8320</v>
      </c>
      <c r="S335" s="14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5"/>
        <v>254</v>
      </c>
      <c r="P336" s="9">
        <f t="shared" si="26"/>
        <v>47.38</v>
      </c>
      <c r="Q336" t="s">
        <v>8319</v>
      </c>
      <c r="R336" t="s">
        <v>8320</v>
      </c>
      <c r="S336" s="14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5"/>
        <v>102</v>
      </c>
      <c r="P337" s="9">
        <f t="shared" si="26"/>
        <v>85.34</v>
      </c>
      <c r="Q337" t="s">
        <v>8321</v>
      </c>
      <c r="R337" t="s">
        <v>8322</v>
      </c>
      <c r="S337" s="14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5"/>
        <v>102</v>
      </c>
      <c r="P338" s="9">
        <f t="shared" si="26"/>
        <v>119.19</v>
      </c>
      <c r="Q338" t="s">
        <v>8323</v>
      </c>
      <c r="R338" t="s">
        <v>8326</v>
      </c>
      <c r="S338" s="14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5"/>
        <v>105</v>
      </c>
      <c r="P339" s="9">
        <f t="shared" si="26"/>
        <v>84.02</v>
      </c>
      <c r="Q339" t="s">
        <v>8321</v>
      </c>
      <c r="R339" t="s">
        <v>8322</v>
      </c>
      <c r="S339" s="14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5"/>
        <v>101</v>
      </c>
      <c r="P340" s="9">
        <f t="shared" si="26"/>
        <v>200.89</v>
      </c>
      <c r="Q340" t="s">
        <v>8321</v>
      </c>
      <c r="R340" t="s">
        <v>8322</v>
      </c>
      <c r="S340" s="14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5"/>
        <v>5</v>
      </c>
      <c r="P341" s="9">
        <f t="shared" si="26"/>
        <v>267.81</v>
      </c>
      <c r="Q341" t="s">
        <v>8316</v>
      </c>
      <c r="R341" t="s">
        <v>8334</v>
      </c>
      <c r="S341" s="14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5"/>
        <v>101</v>
      </c>
      <c r="P342" s="9">
        <f t="shared" si="26"/>
        <v>239.35</v>
      </c>
      <c r="Q342" t="s">
        <v>8308</v>
      </c>
      <c r="R342" t="s">
        <v>8310</v>
      </c>
      <c r="S342" s="14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5"/>
        <v>100</v>
      </c>
      <c r="P343" s="9">
        <f t="shared" si="26"/>
        <v>115.08</v>
      </c>
      <c r="Q343" t="s">
        <v>8323</v>
      </c>
      <c r="R343" t="s">
        <v>8324</v>
      </c>
      <c r="S343" s="14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5"/>
        <v>496</v>
      </c>
      <c r="P344" s="9">
        <f t="shared" si="26"/>
        <v>25.09</v>
      </c>
      <c r="Q344" t="s">
        <v>8316</v>
      </c>
      <c r="R344" t="s">
        <v>8317</v>
      </c>
      <c r="S344" s="14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5"/>
        <v>49</v>
      </c>
      <c r="P345" s="9">
        <f t="shared" si="26"/>
        <v>176.36</v>
      </c>
      <c r="Q345" t="s">
        <v>8308</v>
      </c>
      <c r="R345" t="s">
        <v>8310</v>
      </c>
      <c r="S345" s="14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5"/>
        <v>25</v>
      </c>
      <c r="P346" s="9">
        <f t="shared" si="26"/>
        <v>725.03</v>
      </c>
      <c r="Q346" t="s">
        <v>8321</v>
      </c>
      <c r="R346" t="s">
        <v>8339</v>
      </c>
      <c r="S346" s="14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5"/>
        <v>272</v>
      </c>
      <c r="P347" s="9">
        <f t="shared" si="26"/>
        <v>98.41</v>
      </c>
      <c r="Q347" t="s">
        <v>8316</v>
      </c>
      <c r="R347" t="s">
        <v>8317</v>
      </c>
      <c r="S347" s="14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5"/>
        <v>111</v>
      </c>
      <c r="P348" s="9">
        <f t="shared" si="26"/>
        <v>42.52</v>
      </c>
      <c r="Q348" t="s">
        <v>8321</v>
      </c>
      <c r="R348" t="s">
        <v>8322</v>
      </c>
      <c r="S348" s="14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5"/>
        <v>106</v>
      </c>
      <c r="P349" s="9">
        <f t="shared" si="26"/>
        <v>251.74</v>
      </c>
      <c r="Q349" t="s">
        <v>8323</v>
      </c>
      <c r="R349" t="s">
        <v>8326</v>
      </c>
      <c r="S349" s="14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5"/>
        <v>162</v>
      </c>
      <c r="P350" s="9">
        <f t="shared" si="26"/>
        <v>62.52</v>
      </c>
      <c r="Q350" t="s">
        <v>8327</v>
      </c>
      <c r="R350" t="s">
        <v>8331</v>
      </c>
      <c r="S350" s="14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5"/>
        <v>243</v>
      </c>
      <c r="P351" s="9">
        <f t="shared" si="26"/>
        <v>82.15</v>
      </c>
      <c r="Q351" t="s">
        <v>8316</v>
      </c>
      <c r="R351" t="s">
        <v>8317</v>
      </c>
      <c r="S351" s="14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5"/>
        <v>162</v>
      </c>
      <c r="P352" s="9">
        <f t="shared" si="26"/>
        <v>39.51</v>
      </c>
      <c r="Q352" t="s">
        <v>8313</v>
      </c>
      <c r="R352" t="s">
        <v>8314</v>
      </c>
      <c r="S352" s="14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5"/>
        <v>484</v>
      </c>
      <c r="P353" s="9">
        <f t="shared" si="26"/>
        <v>82.32</v>
      </c>
      <c r="Q353" t="s">
        <v>8313</v>
      </c>
      <c r="R353" t="s">
        <v>8314</v>
      </c>
      <c r="S353" s="14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5"/>
        <v>127</v>
      </c>
      <c r="P354" s="9">
        <f t="shared" si="26"/>
        <v>117.6</v>
      </c>
      <c r="Q354" t="s">
        <v>8308</v>
      </c>
      <c r="R354" t="s">
        <v>8309</v>
      </c>
      <c r="S354" s="14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5"/>
        <v>7</v>
      </c>
      <c r="P355" s="9">
        <f t="shared" si="26"/>
        <v>177.39</v>
      </c>
      <c r="Q355" t="s">
        <v>8308</v>
      </c>
      <c r="R355" t="s">
        <v>8310</v>
      </c>
      <c r="S355" s="14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5"/>
        <v>119</v>
      </c>
      <c r="P356" s="9">
        <f t="shared" si="26"/>
        <v>388.98</v>
      </c>
      <c r="Q356" t="s">
        <v>8327</v>
      </c>
      <c r="R356" t="s">
        <v>8329</v>
      </c>
      <c r="S356" s="14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5"/>
        <v>102</v>
      </c>
      <c r="P357" s="9">
        <f t="shared" si="26"/>
        <v>189.76</v>
      </c>
      <c r="Q357" t="s">
        <v>8319</v>
      </c>
      <c r="R357" t="s">
        <v>8320</v>
      </c>
      <c r="S357" s="14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5"/>
        <v>118</v>
      </c>
      <c r="P358" s="9">
        <f t="shared" si="26"/>
        <v>110.35</v>
      </c>
      <c r="Q358" t="s">
        <v>8323</v>
      </c>
      <c r="R358" t="s">
        <v>8326</v>
      </c>
      <c r="S358" s="14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5"/>
        <v>585</v>
      </c>
      <c r="P359" s="9">
        <f t="shared" si="26"/>
        <v>222.99</v>
      </c>
      <c r="Q359" t="s">
        <v>8308</v>
      </c>
      <c r="R359" t="s">
        <v>8309</v>
      </c>
      <c r="S359" s="14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5"/>
        <v>106</v>
      </c>
      <c r="P360" s="9">
        <f t="shared" si="26"/>
        <v>146.44999999999999</v>
      </c>
      <c r="Q360" t="s">
        <v>8323</v>
      </c>
      <c r="R360" t="s">
        <v>8324</v>
      </c>
      <c r="S360" s="14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5"/>
        <v>125</v>
      </c>
      <c r="P361" s="9">
        <f t="shared" si="26"/>
        <v>95.83</v>
      </c>
      <c r="Q361" t="s">
        <v>8313</v>
      </c>
      <c r="R361" t="s">
        <v>8314</v>
      </c>
      <c r="S361" s="14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5"/>
        <v>105</v>
      </c>
      <c r="P362" s="9">
        <f t="shared" si="26"/>
        <v>61.56</v>
      </c>
      <c r="Q362" t="s">
        <v>8313</v>
      </c>
      <c r="R362" t="s">
        <v>8314</v>
      </c>
      <c r="S362" s="14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5"/>
        <v>319</v>
      </c>
      <c r="P363" s="9">
        <f t="shared" si="26"/>
        <v>131.38</v>
      </c>
      <c r="Q363" t="s">
        <v>8323</v>
      </c>
      <c r="R363" t="s">
        <v>8324</v>
      </c>
      <c r="S363" s="14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5"/>
        <v>115</v>
      </c>
      <c r="P364" s="9">
        <f t="shared" si="26"/>
        <v>80.19</v>
      </c>
      <c r="Q364" t="s">
        <v>8308</v>
      </c>
      <c r="R364" t="s">
        <v>8315</v>
      </c>
      <c r="S364" s="14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5"/>
        <v>412</v>
      </c>
      <c r="P365" s="9">
        <f t="shared" si="26"/>
        <v>44.06</v>
      </c>
      <c r="Q365" t="s">
        <v>8316</v>
      </c>
      <c r="R365" t="s">
        <v>8317</v>
      </c>
      <c r="S365" s="14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5"/>
        <v>2260300</v>
      </c>
      <c r="P366" s="9">
        <f t="shared" si="26"/>
        <v>138.66999999999999</v>
      </c>
      <c r="Q366" t="s">
        <v>8308</v>
      </c>
      <c r="R366" t="s">
        <v>8309</v>
      </c>
      <c r="S366" s="14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5"/>
        <v>101</v>
      </c>
      <c r="P367" s="9">
        <f t="shared" si="26"/>
        <v>216.75</v>
      </c>
      <c r="Q367" t="s">
        <v>8321</v>
      </c>
      <c r="R367" t="s">
        <v>8322</v>
      </c>
      <c r="S367" s="14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5"/>
        <v>112</v>
      </c>
      <c r="P368" s="9">
        <f t="shared" si="26"/>
        <v>58.54</v>
      </c>
      <c r="Q368" t="s">
        <v>8321</v>
      </c>
      <c r="R368" t="s">
        <v>8322</v>
      </c>
      <c r="S368" s="14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5"/>
        <v>102</v>
      </c>
      <c r="P369" s="9">
        <f t="shared" si="26"/>
        <v>140.86000000000001</v>
      </c>
      <c r="Q369" t="s">
        <v>8327</v>
      </c>
      <c r="R369" t="s">
        <v>8331</v>
      </c>
      <c r="S369" s="14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5"/>
        <v>112</v>
      </c>
      <c r="P370" s="9">
        <f t="shared" si="26"/>
        <v>148.97</v>
      </c>
      <c r="Q370" t="s">
        <v>8321</v>
      </c>
      <c r="R370" t="s">
        <v>8332</v>
      </c>
      <c r="S370" s="14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5"/>
        <v>101</v>
      </c>
      <c r="P371" s="9">
        <f t="shared" si="26"/>
        <v>67.84</v>
      </c>
      <c r="Q371" t="s">
        <v>8313</v>
      </c>
      <c r="R371" t="s">
        <v>8314</v>
      </c>
      <c r="S371" s="14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5"/>
        <v>148</v>
      </c>
      <c r="P372" s="9">
        <f t="shared" si="26"/>
        <v>207.62</v>
      </c>
      <c r="Q372" t="s">
        <v>8313</v>
      </c>
      <c r="R372" t="s">
        <v>8314</v>
      </c>
      <c r="S372" s="14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5"/>
        <v>112</v>
      </c>
      <c r="P373" s="9">
        <f t="shared" si="26"/>
        <v>116.21</v>
      </c>
      <c r="Q373" t="s">
        <v>8313</v>
      </c>
      <c r="R373" t="s">
        <v>8314</v>
      </c>
      <c r="S373" s="14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5"/>
        <v>63</v>
      </c>
      <c r="P374" s="9">
        <f t="shared" si="26"/>
        <v>128.62</v>
      </c>
      <c r="Q374" t="s">
        <v>8308</v>
      </c>
      <c r="R374" t="s">
        <v>8340</v>
      </c>
      <c r="S374" s="14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5"/>
        <v>110</v>
      </c>
      <c r="P375" s="9">
        <f t="shared" si="26"/>
        <v>55.96</v>
      </c>
      <c r="Q375" t="s">
        <v>8316</v>
      </c>
      <c r="R375" t="s">
        <v>8317</v>
      </c>
      <c r="S375" s="14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5"/>
        <v>110</v>
      </c>
      <c r="P376" s="9">
        <f t="shared" si="26"/>
        <v>92.04</v>
      </c>
      <c r="Q376" t="s">
        <v>8323</v>
      </c>
      <c r="R376" t="s">
        <v>8326</v>
      </c>
      <c r="S376" s="14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5"/>
        <v>104</v>
      </c>
      <c r="P377" s="9">
        <f t="shared" si="26"/>
        <v>81.13</v>
      </c>
      <c r="Q377" t="s">
        <v>8323</v>
      </c>
      <c r="R377" t="s">
        <v>8326</v>
      </c>
      <c r="S377" s="14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5"/>
        <v>122</v>
      </c>
      <c r="P378" s="9">
        <f t="shared" si="26"/>
        <v>64.37</v>
      </c>
      <c r="Q378" t="s">
        <v>8327</v>
      </c>
      <c r="R378" t="s">
        <v>8331</v>
      </c>
      <c r="S378" s="14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5"/>
        <v>146</v>
      </c>
      <c r="P379" s="9">
        <f t="shared" si="26"/>
        <v>47.06</v>
      </c>
      <c r="Q379" t="s">
        <v>8308</v>
      </c>
      <c r="R379" t="s">
        <v>8315</v>
      </c>
      <c r="S379" s="14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5"/>
        <v>104</v>
      </c>
      <c r="P380" s="9">
        <f t="shared" si="26"/>
        <v>79.97</v>
      </c>
      <c r="Q380" t="s">
        <v>8313</v>
      </c>
      <c r="R380" t="s">
        <v>8314</v>
      </c>
      <c r="S380" s="14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5"/>
        <v>109</v>
      </c>
      <c r="P381" s="9">
        <f t="shared" si="26"/>
        <v>92.13</v>
      </c>
      <c r="Q381" t="s">
        <v>8323</v>
      </c>
      <c r="R381" t="s">
        <v>8324</v>
      </c>
      <c r="S381" s="14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5"/>
        <v>120</v>
      </c>
      <c r="P382" s="9">
        <f t="shared" si="26"/>
        <v>88.15</v>
      </c>
      <c r="Q382" t="s">
        <v>8327</v>
      </c>
      <c r="R382" t="s">
        <v>8328</v>
      </c>
      <c r="S382" s="14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5"/>
        <v>108</v>
      </c>
      <c r="P383" s="9">
        <f t="shared" si="26"/>
        <v>65.3</v>
      </c>
      <c r="Q383" t="s">
        <v>8321</v>
      </c>
      <c r="R383" t="s">
        <v>8322</v>
      </c>
      <c r="S383" s="14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5"/>
        <v>124</v>
      </c>
      <c r="P384" s="9">
        <f t="shared" si="26"/>
        <v>110.39</v>
      </c>
      <c r="Q384" t="s">
        <v>8313</v>
      </c>
      <c r="R384" t="s">
        <v>8314</v>
      </c>
      <c r="S384" s="14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5"/>
        <v>180</v>
      </c>
      <c r="P385" s="9">
        <f t="shared" si="26"/>
        <v>96.38</v>
      </c>
      <c r="Q385" t="s">
        <v>8313</v>
      </c>
      <c r="R385" t="s">
        <v>8314</v>
      </c>
      <c r="S385" s="14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5"/>
        <v>108</v>
      </c>
      <c r="P386" s="9">
        <f t="shared" si="26"/>
        <v>106.8</v>
      </c>
      <c r="Q386" t="s">
        <v>8323</v>
      </c>
      <c r="R386" t="s">
        <v>8326</v>
      </c>
      <c r="S386" s="14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30">ROUND(E387/D387*100,0)</f>
        <v>107</v>
      </c>
      <c r="P387" s="9">
        <f t="shared" ref="P387:P450" si="31">ROUND(E387/L387,2)</f>
        <v>97.64</v>
      </c>
      <c r="Q387" t="s">
        <v>8321</v>
      </c>
      <c r="R387" t="s">
        <v>8322</v>
      </c>
      <c r="S387" s="14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YEAR(S:S)</f>
        <v>2012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30"/>
        <v>119</v>
      </c>
      <c r="P388" s="9">
        <f t="shared" si="31"/>
        <v>89.96</v>
      </c>
      <c r="Q388" t="s">
        <v>8321</v>
      </c>
      <c r="R388" t="s">
        <v>8322</v>
      </c>
      <c r="S388" s="14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30"/>
        <v>43</v>
      </c>
      <c r="P389" s="9">
        <f t="shared" si="31"/>
        <v>215.96</v>
      </c>
      <c r="Q389" t="s">
        <v>8308</v>
      </c>
      <c r="R389" t="s">
        <v>8318</v>
      </c>
      <c r="S389" s="14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30"/>
        <v>107</v>
      </c>
      <c r="P390" s="9">
        <f t="shared" si="31"/>
        <v>224.85</v>
      </c>
      <c r="Q390" t="s">
        <v>8321</v>
      </c>
      <c r="R390" t="s">
        <v>8322</v>
      </c>
      <c r="S390" s="14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30"/>
        <v>107</v>
      </c>
      <c r="P391" s="9">
        <f t="shared" si="31"/>
        <v>267</v>
      </c>
      <c r="Q391" t="s">
        <v>8308</v>
      </c>
      <c r="R391" t="s">
        <v>8340</v>
      </c>
      <c r="S391" s="14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30"/>
        <v>107</v>
      </c>
      <c r="P392" s="9">
        <f t="shared" si="31"/>
        <v>134.91</v>
      </c>
      <c r="Q392" t="s">
        <v>8321</v>
      </c>
      <c r="R392" t="s">
        <v>8322</v>
      </c>
      <c r="S392" s="14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30"/>
        <v>47</v>
      </c>
      <c r="P393" s="9">
        <f t="shared" si="31"/>
        <v>53.25</v>
      </c>
      <c r="Q393" t="s">
        <v>8308</v>
      </c>
      <c r="R393" t="s">
        <v>8310</v>
      </c>
      <c r="S393" s="14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30"/>
        <v>65</v>
      </c>
      <c r="P394" s="9">
        <f t="shared" si="31"/>
        <v>170.63</v>
      </c>
      <c r="Q394" t="s">
        <v>8313</v>
      </c>
      <c r="R394" t="s">
        <v>8314</v>
      </c>
      <c r="S394" s="14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30"/>
        <v>28</v>
      </c>
      <c r="P395" s="9">
        <f t="shared" si="31"/>
        <v>370.95</v>
      </c>
      <c r="Q395" t="s">
        <v>8316</v>
      </c>
      <c r="R395" t="s">
        <v>8334</v>
      </c>
      <c r="S395" s="14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30"/>
        <v>105</v>
      </c>
      <c r="P396" s="9">
        <f t="shared" si="31"/>
        <v>373.56</v>
      </c>
      <c r="Q396" t="s">
        <v>8308</v>
      </c>
      <c r="R396" t="s">
        <v>8340</v>
      </c>
      <c r="S396" s="14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30"/>
        <v>104</v>
      </c>
      <c r="P397" s="9">
        <f t="shared" si="31"/>
        <v>64.930000000000007</v>
      </c>
      <c r="Q397" t="s">
        <v>8308</v>
      </c>
      <c r="R397" t="s">
        <v>8315</v>
      </c>
      <c r="S397" s="14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30"/>
        <v>104</v>
      </c>
      <c r="P398" s="9">
        <f t="shared" si="31"/>
        <v>138.80000000000001</v>
      </c>
      <c r="Q398" t="s">
        <v>8321</v>
      </c>
      <c r="R398" t="s">
        <v>8322</v>
      </c>
      <c r="S398" s="14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30"/>
        <v>104</v>
      </c>
      <c r="P399" s="9">
        <f t="shared" si="31"/>
        <v>266.08999999999997</v>
      </c>
      <c r="Q399" t="s">
        <v>8327</v>
      </c>
      <c r="R399" t="s">
        <v>8341</v>
      </c>
      <c r="S399" s="14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30"/>
        <v>138</v>
      </c>
      <c r="P400" s="9">
        <f t="shared" si="31"/>
        <v>98.99</v>
      </c>
      <c r="Q400" t="s">
        <v>8327</v>
      </c>
      <c r="R400" t="s">
        <v>8331</v>
      </c>
      <c r="S400" s="14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30"/>
        <v>106</v>
      </c>
      <c r="P401" s="9">
        <f t="shared" si="31"/>
        <v>206.31</v>
      </c>
      <c r="Q401" t="s">
        <v>8316</v>
      </c>
      <c r="R401" t="s">
        <v>8317</v>
      </c>
      <c r="S401" s="14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30"/>
        <v>114</v>
      </c>
      <c r="P402" s="9">
        <f t="shared" si="31"/>
        <v>101.83</v>
      </c>
      <c r="Q402" t="s">
        <v>8321</v>
      </c>
      <c r="R402" t="s">
        <v>8322</v>
      </c>
      <c r="S402" s="14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30"/>
        <v>82</v>
      </c>
      <c r="P403" s="9">
        <f t="shared" si="31"/>
        <v>216.34</v>
      </c>
      <c r="Q403" t="s">
        <v>8308</v>
      </c>
      <c r="R403" t="s">
        <v>8310</v>
      </c>
      <c r="S403" s="14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30"/>
        <v>111</v>
      </c>
      <c r="P404" s="9">
        <f t="shared" si="31"/>
        <v>97.11</v>
      </c>
      <c r="Q404" t="s">
        <v>8313</v>
      </c>
      <c r="R404" t="s">
        <v>8314</v>
      </c>
      <c r="S404" s="14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30"/>
        <v>157</v>
      </c>
      <c r="P405" s="9">
        <f t="shared" si="31"/>
        <v>67.97</v>
      </c>
      <c r="Q405" t="s">
        <v>8316</v>
      </c>
      <c r="R405" t="s">
        <v>8317</v>
      </c>
      <c r="S405" s="14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30"/>
        <v>109</v>
      </c>
      <c r="P406" s="9">
        <f t="shared" si="31"/>
        <v>99.16</v>
      </c>
      <c r="Q406" t="s">
        <v>8327</v>
      </c>
      <c r="R406" t="s">
        <v>8331</v>
      </c>
      <c r="S406" s="14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30"/>
        <v>146</v>
      </c>
      <c r="P407" s="9">
        <f t="shared" si="31"/>
        <v>91.88</v>
      </c>
      <c r="Q407" t="s">
        <v>8313</v>
      </c>
      <c r="R407" t="s">
        <v>8314</v>
      </c>
      <c r="S407" s="14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30"/>
        <v>102</v>
      </c>
      <c r="P408" s="9">
        <f t="shared" si="31"/>
        <v>177.09</v>
      </c>
      <c r="Q408" t="s">
        <v>8323</v>
      </c>
      <c r="R408" t="s">
        <v>8326</v>
      </c>
      <c r="S408" s="14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30"/>
        <v>113</v>
      </c>
      <c r="P409" s="9">
        <f t="shared" si="31"/>
        <v>109.96</v>
      </c>
      <c r="Q409" t="s">
        <v>8327</v>
      </c>
      <c r="R409" t="s">
        <v>8341</v>
      </c>
      <c r="S409" s="14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30"/>
        <v>101</v>
      </c>
      <c r="P410" s="9">
        <f t="shared" si="31"/>
        <v>168.78</v>
      </c>
      <c r="Q410" t="s">
        <v>8311</v>
      </c>
      <c r="R410" t="s">
        <v>8333</v>
      </c>
      <c r="S410" s="14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30"/>
        <v>109</v>
      </c>
      <c r="P411" s="9">
        <f t="shared" si="31"/>
        <v>199.9</v>
      </c>
      <c r="Q411" t="s">
        <v>8321</v>
      </c>
      <c r="R411" t="s">
        <v>8332</v>
      </c>
      <c r="S411" s="14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30"/>
        <v>101</v>
      </c>
      <c r="P412" s="9">
        <f t="shared" si="31"/>
        <v>141.75</v>
      </c>
      <c r="Q412" t="s">
        <v>8321</v>
      </c>
      <c r="R412" t="s">
        <v>8322</v>
      </c>
      <c r="S412" s="14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104.26</v>
      </c>
      <c r="Q413" t="s">
        <v>8321</v>
      </c>
      <c r="R413" t="s">
        <v>8322</v>
      </c>
      <c r="S413" s="14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30"/>
        <v>101</v>
      </c>
      <c r="P414" s="9">
        <f t="shared" si="31"/>
        <v>182.91</v>
      </c>
      <c r="Q414" t="s">
        <v>8323</v>
      </c>
      <c r="R414" t="s">
        <v>8326</v>
      </c>
      <c r="S414" s="14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30"/>
        <v>100</v>
      </c>
      <c r="P415" s="9">
        <f t="shared" si="31"/>
        <v>143.36000000000001</v>
      </c>
      <c r="Q415" t="s">
        <v>8311</v>
      </c>
      <c r="R415" t="s">
        <v>8333</v>
      </c>
      <c r="S415" s="14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30"/>
        <v>100</v>
      </c>
      <c r="P416" s="9">
        <f t="shared" si="31"/>
        <v>417.33</v>
      </c>
      <c r="Q416" t="s">
        <v>8327</v>
      </c>
      <c r="R416" t="s">
        <v>8331</v>
      </c>
      <c r="S416" s="14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30"/>
        <v>100</v>
      </c>
      <c r="P417" s="9">
        <f t="shared" si="31"/>
        <v>606.82000000000005</v>
      </c>
      <c r="Q417" t="s">
        <v>8321</v>
      </c>
      <c r="R417" t="s">
        <v>8332</v>
      </c>
      <c r="S417" s="14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30"/>
        <v>100</v>
      </c>
      <c r="P418" s="9">
        <f t="shared" si="31"/>
        <v>168.25</v>
      </c>
      <c r="Q418" t="s">
        <v>8323</v>
      </c>
      <c r="R418" t="s">
        <v>8326</v>
      </c>
      <c r="S418" s="14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30"/>
        <v>153</v>
      </c>
      <c r="P419" s="9">
        <f t="shared" si="31"/>
        <v>135.59</v>
      </c>
      <c r="Q419" t="s">
        <v>8316</v>
      </c>
      <c r="R419" t="s">
        <v>8317</v>
      </c>
      <c r="S419" s="14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30"/>
        <v>142</v>
      </c>
      <c r="P420" s="9">
        <f t="shared" si="31"/>
        <v>117.51</v>
      </c>
      <c r="Q420" t="s">
        <v>8321</v>
      </c>
      <c r="R420" t="s">
        <v>8332</v>
      </c>
      <c r="S420" s="14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30"/>
        <v>2</v>
      </c>
      <c r="P421" s="9">
        <f t="shared" si="31"/>
        <v>3304</v>
      </c>
      <c r="Q421" t="s">
        <v>8308</v>
      </c>
      <c r="R421" t="s">
        <v>8310</v>
      </c>
      <c r="S421" s="14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30"/>
        <v>7</v>
      </c>
      <c r="P422" s="9">
        <f t="shared" si="31"/>
        <v>63.57</v>
      </c>
      <c r="Q422" t="s">
        <v>8316</v>
      </c>
      <c r="R422" t="s">
        <v>8334</v>
      </c>
      <c r="S422" s="14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30"/>
        <v>40</v>
      </c>
      <c r="P423" s="9">
        <f t="shared" si="31"/>
        <v>99.86</v>
      </c>
      <c r="Q423" t="s">
        <v>8308</v>
      </c>
      <c r="R423" t="s">
        <v>8310</v>
      </c>
      <c r="S423" s="14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30"/>
        <v>559</v>
      </c>
      <c r="P424" s="9">
        <f t="shared" si="31"/>
        <v>58.38</v>
      </c>
      <c r="Q424" t="s">
        <v>8313</v>
      </c>
      <c r="R424" t="s">
        <v>8314</v>
      </c>
      <c r="S424" s="14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30"/>
        <v>108</v>
      </c>
      <c r="P425" s="9">
        <f t="shared" si="31"/>
        <v>60.82</v>
      </c>
      <c r="Q425" t="s">
        <v>8316</v>
      </c>
      <c r="R425" t="s">
        <v>8317</v>
      </c>
      <c r="S425" s="14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30"/>
        <v>26</v>
      </c>
      <c r="P426" s="9">
        <f t="shared" si="31"/>
        <v>150.65</v>
      </c>
      <c r="Q426" t="s">
        <v>8308</v>
      </c>
      <c r="R426" t="s">
        <v>8310</v>
      </c>
      <c r="S426" s="14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30"/>
        <v>39</v>
      </c>
      <c r="P427" s="9">
        <f t="shared" si="31"/>
        <v>113.63</v>
      </c>
      <c r="Q427" t="s">
        <v>8308</v>
      </c>
      <c r="R427" t="s">
        <v>8310</v>
      </c>
      <c r="S427" s="14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30"/>
        <v>104</v>
      </c>
      <c r="P428" s="9">
        <f t="shared" si="31"/>
        <v>50.85</v>
      </c>
      <c r="Q428" t="s">
        <v>8316</v>
      </c>
      <c r="R428" t="s">
        <v>8317</v>
      </c>
      <c r="S428" s="14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30"/>
        <v>193</v>
      </c>
      <c r="P429" s="9">
        <f t="shared" si="31"/>
        <v>63.05</v>
      </c>
      <c r="Q429" t="s">
        <v>8308</v>
      </c>
      <c r="R429" t="s">
        <v>8309</v>
      </c>
      <c r="S429" s="14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30"/>
        <v>38</v>
      </c>
      <c r="P430" s="9">
        <f t="shared" si="31"/>
        <v>158.63999999999999</v>
      </c>
      <c r="Q430" t="s">
        <v>8308</v>
      </c>
      <c r="R430" t="s">
        <v>8310</v>
      </c>
      <c r="S430" s="14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30"/>
        <v>101</v>
      </c>
      <c r="P431" s="9">
        <f t="shared" si="31"/>
        <v>135.66999999999999</v>
      </c>
      <c r="Q431" t="s">
        <v>8313</v>
      </c>
      <c r="R431" t="s">
        <v>8314</v>
      </c>
      <c r="S431" s="14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30"/>
        <v>103</v>
      </c>
      <c r="P432" s="9">
        <f t="shared" si="31"/>
        <v>91.48</v>
      </c>
      <c r="Q432" t="s">
        <v>8321</v>
      </c>
      <c r="R432" t="s">
        <v>8322</v>
      </c>
      <c r="S432" s="14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30"/>
        <v>126</v>
      </c>
      <c r="P433" s="9">
        <f t="shared" si="31"/>
        <v>190.45</v>
      </c>
      <c r="Q433" t="s">
        <v>8308</v>
      </c>
      <c r="R433" t="s">
        <v>8310</v>
      </c>
      <c r="S433" s="14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30"/>
        <v>377</v>
      </c>
      <c r="P434" s="9">
        <f t="shared" si="31"/>
        <v>65</v>
      </c>
      <c r="Q434" t="s">
        <v>8316</v>
      </c>
      <c r="R434" t="s">
        <v>8317</v>
      </c>
      <c r="S434" s="14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30"/>
        <v>1867</v>
      </c>
      <c r="P435" s="9">
        <f t="shared" si="31"/>
        <v>90.64</v>
      </c>
      <c r="Q435" t="s">
        <v>8316</v>
      </c>
      <c r="R435" t="s">
        <v>8317</v>
      </c>
      <c r="S435" s="14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30"/>
        <v>101</v>
      </c>
      <c r="P436" s="9">
        <f t="shared" si="31"/>
        <v>90.62</v>
      </c>
      <c r="Q436" t="s">
        <v>8321</v>
      </c>
      <c r="R436" t="s">
        <v>8322</v>
      </c>
      <c r="S436" s="14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30"/>
        <v>104</v>
      </c>
      <c r="P437" s="9">
        <f t="shared" si="31"/>
        <v>125.98</v>
      </c>
      <c r="Q437" t="s">
        <v>8323</v>
      </c>
      <c r="R437" t="s">
        <v>8324</v>
      </c>
      <c r="S437" s="14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30"/>
        <v>103</v>
      </c>
      <c r="P438" s="9">
        <f t="shared" si="31"/>
        <v>111.53</v>
      </c>
      <c r="Q438" t="s">
        <v>8313</v>
      </c>
      <c r="R438" t="s">
        <v>8314</v>
      </c>
      <c r="S438" s="14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30"/>
        <v>124</v>
      </c>
      <c r="P439" s="9">
        <f t="shared" si="31"/>
        <v>67.67</v>
      </c>
      <c r="Q439" t="s">
        <v>8327</v>
      </c>
      <c r="R439" t="s">
        <v>8331</v>
      </c>
      <c r="S439" s="14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30"/>
        <v>109</v>
      </c>
      <c r="P440" s="9">
        <f t="shared" si="31"/>
        <v>159.24</v>
      </c>
      <c r="Q440" t="s">
        <v>8313</v>
      </c>
      <c r="R440" t="s">
        <v>8314</v>
      </c>
      <c r="S440" s="14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30"/>
        <v>101</v>
      </c>
      <c r="P441" s="9">
        <f t="shared" si="31"/>
        <v>109.11</v>
      </c>
      <c r="Q441" t="s">
        <v>8327</v>
      </c>
      <c r="R441" t="s">
        <v>8328</v>
      </c>
      <c r="S441" s="14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30"/>
        <v>121</v>
      </c>
      <c r="P442" s="9">
        <f t="shared" si="31"/>
        <v>80.459999999999994</v>
      </c>
      <c r="Q442" t="s">
        <v>8323</v>
      </c>
      <c r="R442" t="s">
        <v>8324</v>
      </c>
      <c r="S442" s="14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30"/>
        <v>103</v>
      </c>
      <c r="P443" s="9">
        <f t="shared" si="31"/>
        <v>174.04</v>
      </c>
      <c r="Q443" t="s">
        <v>8308</v>
      </c>
      <c r="R443" t="s">
        <v>8340</v>
      </c>
      <c r="S443" s="14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30"/>
        <v>139</v>
      </c>
      <c r="P444" s="9">
        <f t="shared" si="31"/>
        <v>65.760000000000005</v>
      </c>
      <c r="Q444" t="s">
        <v>8321</v>
      </c>
      <c r="R444" t="s">
        <v>8322</v>
      </c>
      <c r="S444" s="14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30"/>
        <v>278</v>
      </c>
      <c r="P445" s="9">
        <f t="shared" si="31"/>
        <v>67.16</v>
      </c>
      <c r="Q445" t="s">
        <v>8313</v>
      </c>
      <c r="R445" t="s">
        <v>8314</v>
      </c>
      <c r="S445" s="14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30"/>
        <v>224</v>
      </c>
      <c r="P446" s="9">
        <f t="shared" si="31"/>
        <v>58.93</v>
      </c>
      <c r="Q446" t="s">
        <v>8308</v>
      </c>
      <c r="R446" t="s">
        <v>8315</v>
      </c>
      <c r="S446" s="14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30"/>
        <v>179</v>
      </c>
      <c r="P447" s="9">
        <f t="shared" si="31"/>
        <v>73.34</v>
      </c>
      <c r="Q447" t="s">
        <v>8321</v>
      </c>
      <c r="R447" t="s">
        <v>8322</v>
      </c>
      <c r="S447" s="14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30"/>
        <v>123</v>
      </c>
      <c r="P448" s="9">
        <f t="shared" si="31"/>
        <v>99.86</v>
      </c>
      <c r="Q448" t="s">
        <v>8321</v>
      </c>
      <c r="R448" t="s">
        <v>8322</v>
      </c>
      <c r="S448" s="14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30"/>
        <v>105</v>
      </c>
      <c r="P449" s="9">
        <f t="shared" si="31"/>
        <v>80.2</v>
      </c>
      <c r="Q449" t="s">
        <v>8321</v>
      </c>
      <c r="R449" t="s">
        <v>8322</v>
      </c>
      <c r="S449" s="14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30"/>
        <v>355</v>
      </c>
      <c r="P450" s="9">
        <f t="shared" si="31"/>
        <v>89.1</v>
      </c>
      <c r="Q450" t="s">
        <v>8308</v>
      </c>
      <c r="R450" t="s">
        <v>8315</v>
      </c>
      <c r="S450" s="14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35">ROUND(E451/D451*100,0)</f>
        <v>118</v>
      </c>
      <c r="P451" s="9">
        <f t="shared" ref="P451:P514" si="36">ROUND(E451/L451,2)</f>
        <v>180.41</v>
      </c>
      <c r="Q451" t="s">
        <v>8313</v>
      </c>
      <c r="R451" t="s">
        <v>8314</v>
      </c>
      <c r="S451" s="14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YEAR(S:S)</f>
        <v>2014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35"/>
        <v>70</v>
      </c>
      <c r="P452" s="9">
        <f t="shared" si="36"/>
        <v>382.39</v>
      </c>
      <c r="Q452" t="s">
        <v>8308</v>
      </c>
      <c r="R452" t="s">
        <v>8310</v>
      </c>
      <c r="S452" s="14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35"/>
        <v>25</v>
      </c>
      <c r="P453" s="9">
        <f t="shared" si="36"/>
        <v>89.6</v>
      </c>
      <c r="Q453" t="s">
        <v>8308</v>
      </c>
      <c r="R453" t="s">
        <v>8310</v>
      </c>
      <c r="S453" s="14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35"/>
        <v>117</v>
      </c>
      <c r="P454" s="9">
        <f t="shared" si="36"/>
        <v>133.93</v>
      </c>
      <c r="Q454" t="s">
        <v>8327</v>
      </c>
      <c r="R454" t="s">
        <v>8331</v>
      </c>
      <c r="S454" s="14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35"/>
        <v>100</v>
      </c>
      <c r="P455" s="9">
        <f t="shared" si="36"/>
        <v>224.13</v>
      </c>
      <c r="Q455" t="s">
        <v>8327</v>
      </c>
      <c r="R455" t="s">
        <v>8331</v>
      </c>
      <c r="S455" s="14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35"/>
        <v>116</v>
      </c>
      <c r="P456" s="9">
        <f t="shared" si="36"/>
        <v>71.489999999999995</v>
      </c>
      <c r="Q456" t="s">
        <v>8323</v>
      </c>
      <c r="R456" t="s">
        <v>8326</v>
      </c>
      <c r="S456" s="14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35"/>
        <v>116</v>
      </c>
      <c r="P457" s="9">
        <f t="shared" si="36"/>
        <v>116.86</v>
      </c>
      <c r="Q457" t="s">
        <v>8321</v>
      </c>
      <c r="R457" t="s">
        <v>8322</v>
      </c>
      <c r="S457" s="14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35"/>
        <v>104</v>
      </c>
      <c r="P458" s="9">
        <f t="shared" si="36"/>
        <v>123.38</v>
      </c>
      <c r="Q458" t="s">
        <v>8313</v>
      </c>
      <c r="R458" t="s">
        <v>8314</v>
      </c>
      <c r="S458" s="14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35"/>
        <v>116</v>
      </c>
      <c r="P459" s="9">
        <f t="shared" si="36"/>
        <v>152.54</v>
      </c>
      <c r="Q459" t="s">
        <v>8327</v>
      </c>
      <c r="R459" t="s">
        <v>8328</v>
      </c>
      <c r="S459" s="14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35"/>
        <v>145</v>
      </c>
      <c r="P460" s="9">
        <f t="shared" si="36"/>
        <v>70.53</v>
      </c>
      <c r="Q460" t="s">
        <v>8327</v>
      </c>
      <c r="R460" t="s">
        <v>8328</v>
      </c>
      <c r="S460" s="14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35"/>
        <v>182</v>
      </c>
      <c r="P461" s="9">
        <f t="shared" si="36"/>
        <v>143.97999999999999</v>
      </c>
      <c r="Q461" t="s">
        <v>8308</v>
      </c>
      <c r="R461" t="s">
        <v>8309</v>
      </c>
      <c r="S461" s="14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35"/>
        <v>108</v>
      </c>
      <c r="P462" s="9">
        <f t="shared" si="36"/>
        <v>69.599999999999994</v>
      </c>
      <c r="Q462" t="s">
        <v>8311</v>
      </c>
      <c r="R462" t="s">
        <v>8312</v>
      </c>
      <c r="S462" s="14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35"/>
        <v>172</v>
      </c>
      <c r="P463" s="9">
        <f t="shared" si="36"/>
        <v>58.42</v>
      </c>
      <c r="Q463" t="s">
        <v>8308</v>
      </c>
      <c r="R463" t="s">
        <v>8315</v>
      </c>
      <c r="S463" s="14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35"/>
        <v>107</v>
      </c>
      <c r="P464" s="9">
        <f t="shared" si="36"/>
        <v>89.9</v>
      </c>
      <c r="Q464" t="s">
        <v>8327</v>
      </c>
      <c r="R464" t="s">
        <v>8328</v>
      </c>
      <c r="S464" s="14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35"/>
        <v>11</v>
      </c>
      <c r="P465" s="9">
        <f t="shared" si="36"/>
        <v>112.86</v>
      </c>
      <c r="Q465" t="s">
        <v>8308</v>
      </c>
      <c r="R465" t="s">
        <v>8315</v>
      </c>
      <c r="S465" s="14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35"/>
        <v>114</v>
      </c>
      <c r="P466" s="9">
        <f t="shared" si="36"/>
        <v>108.01</v>
      </c>
      <c r="Q466" t="s">
        <v>8321</v>
      </c>
      <c r="R466" t="s">
        <v>8322</v>
      </c>
      <c r="S466" s="14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35"/>
        <v>170</v>
      </c>
      <c r="P467" s="9">
        <f t="shared" si="36"/>
        <v>90.58</v>
      </c>
      <c r="Q467" t="s">
        <v>8321</v>
      </c>
      <c r="R467" t="s">
        <v>8322</v>
      </c>
      <c r="S467" s="14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35"/>
        <v>6</v>
      </c>
      <c r="P468" s="9">
        <f t="shared" si="36"/>
        <v>182.62</v>
      </c>
      <c r="Q468" t="s">
        <v>8308</v>
      </c>
      <c r="R468" t="s">
        <v>8310</v>
      </c>
      <c r="S468" s="14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35"/>
        <v>674</v>
      </c>
      <c r="P469" s="9">
        <f t="shared" si="36"/>
        <v>70.849999999999994</v>
      </c>
      <c r="Q469" t="s">
        <v>8308</v>
      </c>
      <c r="R469" t="s">
        <v>8309</v>
      </c>
      <c r="S469" s="14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35"/>
        <v>140</v>
      </c>
      <c r="P470" s="9">
        <f t="shared" si="36"/>
        <v>95.49</v>
      </c>
      <c r="Q470" t="s">
        <v>8308</v>
      </c>
      <c r="R470" t="s">
        <v>8309</v>
      </c>
      <c r="S470" s="14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35"/>
        <v>102</v>
      </c>
      <c r="P471" s="9">
        <f t="shared" si="36"/>
        <v>165.35</v>
      </c>
      <c r="Q471" t="s">
        <v>8313</v>
      </c>
      <c r="R471" t="s">
        <v>8314</v>
      </c>
      <c r="S471" s="14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35"/>
        <v>111</v>
      </c>
      <c r="P472" s="9">
        <f t="shared" si="36"/>
        <v>127.98</v>
      </c>
      <c r="Q472" t="s">
        <v>8327</v>
      </c>
      <c r="R472" t="s">
        <v>8331</v>
      </c>
      <c r="S472" s="14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35"/>
        <v>104</v>
      </c>
      <c r="P473" s="9">
        <f t="shared" si="36"/>
        <v>48.04</v>
      </c>
      <c r="Q473" t="s">
        <v>8313</v>
      </c>
      <c r="R473" t="s">
        <v>8314</v>
      </c>
      <c r="S473" s="14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35"/>
        <v>110</v>
      </c>
      <c r="P474" s="9">
        <f t="shared" si="36"/>
        <v>70</v>
      </c>
      <c r="Q474" t="s">
        <v>8321</v>
      </c>
      <c r="R474" t="s">
        <v>8322</v>
      </c>
      <c r="S474" s="14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35"/>
        <v>110</v>
      </c>
      <c r="P475" s="9">
        <f t="shared" si="36"/>
        <v>128.91</v>
      </c>
      <c r="Q475" t="s">
        <v>8323</v>
      </c>
      <c r="R475" t="s">
        <v>8324</v>
      </c>
      <c r="S475" s="14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35"/>
        <v>110</v>
      </c>
      <c r="P476" s="9">
        <f t="shared" si="36"/>
        <v>99.79</v>
      </c>
      <c r="Q476" t="s">
        <v>8323</v>
      </c>
      <c r="R476" t="s">
        <v>8326</v>
      </c>
      <c r="S476" s="14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35"/>
        <v>109</v>
      </c>
      <c r="P477" s="9">
        <f t="shared" si="36"/>
        <v>121.28</v>
      </c>
      <c r="Q477" t="s">
        <v>8321</v>
      </c>
      <c r="R477" t="s">
        <v>8322</v>
      </c>
      <c r="S477" s="14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35"/>
        <v>109</v>
      </c>
      <c r="P478" s="9">
        <f t="shared" si="36"/>
        <v>139.24</v>
      </c>
      <c r="Q478" t="s">
        <v>8323</v>
      </c>
      <c r="R478" t="s">
        <v>8326</v>
      </c>
      <c r="S478" s="14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35"/>
        <v>108</v>
      </c>
      <c r="P479" s="9">
        <f t="shared" si="36"/>
        <v>90.18</v>
      </c>
      <c r="Q479" t="s">
        <v>8308</v>
      </c>
      <c r="R479" t="s">
        <v>8309</v>
      </c>
      <c r="S479" s="14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35"/>
        <v>295</v>
      </c>
      <c r="P480" s="9">
        <f t="shared" si="36"/>
        <v>92.1</v>
      </c>
      <c r="Q480" t="s">
        <v>8327</v>
      </c>
      <c r="R480" t="s">
        <v>8331</v>
      </c>
      <c r="S480" s="14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35"/>
        <v>108</v>
      </c>
      <c r="P481" s="9">
        <f t="shared" si="36"/>
        <v>462.86</v>
      </c>
      <c r="Q481" t="s">
        <v>8313</v>
      </c>
      <c r="R481" t="s">
        <v>8314</v>
      </c>
      <c r="S481" s="14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35"/>
        <v>101</v>
      </c>
      <c r="P482" s="9">
        <f t="shared" si="36"/>
        <v>39.92</v>
      </c>
      <c r="Q482" t="s">
        <v>8313</v>
      </c>
      <c r="R482" t="s">
        <v>8314</v>
      </c>
      <c r="S482" s="14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35"/>
        <v>108</v>
      </c>
      <c r="P483" s="9">
        <f t="shared" si="36"/>
        <v>117.85</v>
      </c>
      <c r="Q483" t="s">
        <v>8321</v>
      </c>
      <c r="R483" t="s">
        <v>8322</v>
      </c>
      <c r="S483" s="14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35"/>
        <v>107</v>
      </c>
      <c r="P484" s="9">
        <f t="shared" si="36"/>
        <v>81.63</v>
      </c>
      <c r="Q484" t="s">
        <v>8321</v>
      </c>
      <c r="R484" t="s">
        <v>8322</v>
      </c>
      <c r="S484" s="14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35"/>
        <v>114</v>
      </c>
      <c r="P485" s="9">
        <f t="shared" si="36"/>
        <v>68.11</v>
      </c>
      <c r="Q485" t="s">
        <v>8316</v>
      </c>
      <c r="R485" t="s">
        <v>8317</v>
      </c>
      <c r="S485" s="14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35"/>
        <v>159</v>
      </c>
      <c r="P486" s="9">
        <f t="shared" si="36"/>
        <v>77.33</v>
      </c>
      <c r="Q486" t="s">
        <v>8308</v>
      </c>
      <c r="R486" t="s">
        <v>8340</v>
      </c>
      <c r="S486" s="14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35"/>
        <v>106</v>
      </c>
      <c r="P487" s="9">
        <f t="shared" si="36"/>
        <v>38.54</v>
      </c>
      <c r="Q487" t="s">
        <v>8327</v>
      </c>
      <c r="R487" t="s">
        <v>8331</v>
      </c>
      <c r="S487" s="14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35"/>
        <v>636</v>
      </c>
      <c r="P488" s="9">
        <f t="shared" si="36"/>
        <v>94.1</v>
      </c>
      <c r="Q488" t="s">
        <v>8316</v>
      </c>
      <c r="R488" t="s">
        <v>8317</v>
      </c>
      <c r="S488" s="14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35"/>
        <v>40</v>
      </c>
      <c r="P489" s="9">
        <f t="shared" si="36"/>
        <v>152.41</v>
      </c>
      <c r="Q489" t="s">
        <v>8308</v>
      </c>
      <c r="R489" t="s">
        <v>8310</v>
      </c>
      <c r="S489" s="14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35"/>
        <v>105</v>
      </c>
      <c r="P490" s="9">
        <f t="shared" si="36"/>
        <v>205.3</v>
      </c>
      <c r="Q490" t="s">
        <v>8308</v>
      </c>
      <c r="R490" t="s">
        <v>8315</v>
      </c>
      <c r="S490" s="14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35"/>
        <v>105</v>
      </c>
      <c r="P491" s="9">
        <f t="shared" si="36"/>
        <v>63.23</v>
      </c>
      <c r="Q491" t="s">
        <v>8323</v>
      </c>
      <c r="R491" t="s">
        <v>8324</v>
      </c>
      <c r="S491" s="14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35"/>
        <v>524</v>
      </c>
      <c r="P492" s="9">
        <f t="shared" si="36"/>
        <v>44.17</v>
      </c>
      <c r="Q492" t="s">
        <v>8316</v>
      </c>
      <c r="R492" t="s">
        <v>8317</v>
      </c>
      <c r="S492" s="14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35"/>
        <v>105</v>
      </c>
      <c r="P493" s="9">
        <f t="shared" si="36"/>
        <v>67.77</v>
      </c>
      <c r="Q493" t="s">
        <v>8321</v>
      </c>
      <c r="R493" t="s">
        <v>8322</v>
      </c>
      <c r="S493" s="14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35"/>
        <v>101</v>
      </c>
      <c r="P494" s="9">
        <f t="shared" si="36"/>
        <v>54.91</v>
      </c>
      <c r="Q494" t="s">
        <v>8323</v>
      </c>
      <c r="R494" t="s">
        <v>8326</v>
      </c>
      <c r="S494" s="14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35"/>
        <v>105</v>
      </c>
      <c r="P495" s="9">
        <f t="shared" si="36"/>
        <v>327.08</v>
      </c>
      <c r="Q495" t="s">
        <v>8323</v>
      </c>
      <c r="R495" t="s">
        <v>8326</v>
      </c>
      <c r="S495" s="14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35"/>
        <v>157</v>
      </c>
      <c r="P496" s="9">
        <f t="shared" si="36"/>
        <v>146.69</v>
      </c>
      <c r="Q496" t="s">
        <v>8323</v>
      </c>
      <c r="R496" t="s">
        <v>8324</v>
      </c>
      <c r="S496" s="14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35"/>
        <v>105</v>
      </c>
      <c r="P497" s="9">
        <f t="shared" si="36"/>
        <v>89.59</v>
      </c>
      <c r="Q497" t="s">
        <v>8323</v>
      </c>
      <c r="R497" t="s">
        <v>8326</v>
      </c>
      <c r="S497" s="14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35"/>
        <v>157</v>
      </c>
      <c r="P498" s="9">
        <f t="shared" si="36"/>
        <v>36.97</v>
      </c>
      <c r="Q498" t="s">
        <v>8308</v>
      </c>
      <c r="R498" t="s">
        <v>8309</v>
      </c>
      <c r="S498" s="14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35"/>
        <v>112</v>
      </c>
      <c r="P499" s="9">
        <f t="shared" si="36"/>
        <v>75.98</v>
      </c>
      <c r="Q499" t="s">
        <v>8313</v>
      </c>
      <c r="R499" t="s">
        <v>8314</v>
      </c>
      <c r="S499" s="14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35"/>
        <v>112</v>
      </c>
      <c r="P500" s="9">
        <f t="shared" si="36"/>
        <v>85.05</v>
      </c>
      <c r="Q500" t="s">
        <v>8327</v>
      </c>
      <c r="R500" t="s">
        <v>8331</v>
      </c>
      <c r="S500" s="14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35"/>
        <v>104</v>
      </c>
      <c r="P501" s="9">
        <f t="shared" si="36"/>
        <v>78.03</v>
      </c>
      <c r="Q501" t="s">
        <v>8327</v>
      </c>
      <c r="R501" t="s">
        <v>8328</v>
      </c>
      <c r="S501" s="14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35"/>
        <v>104</v>
      </c>
      <c r="P502" s="9">
        <f t="shared" si="36"/>
        <v>135.63</v>
      </c>
      <c r="Q502" t="s">
        <v>8323</v>
      </c>
      <c r="R502" t="s">
        <v>8335</v>
      </c>
      <c r="S502" s="14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35"/>
        <v>104</v>
      </c>
      <c r="P503" s="9">
        <f t="shared" si="36"/>
        <v>239.94</v>
      </c>
      <c r="Q503" t="s">
        <v>8321</v>
      </c>
      <c r="R503" t="s">
        <v>8322</v>
      </c>
      <c r="S503" s="14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35"/>
        <v>156</v>
      </c>
      <c r="P504" s="9">
        <f t="shared" si="36"/>
        <v>117.23</v>
      </c>
      <c r="Q504" t="s">
        <v>8327</v>
      </c>
      <c r="R504" t="s">
        <v>8331</v>
      </c>
      <c r="S504" s="14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35"/>
        <v>104</v>
      </c>
      <c r="P505" s="9">
        <f t="shared" si="36"/>
        <v>111.18</v>
      </c>
      <c r="Q505" t="s">
        <v>8313</v>
      </c>
      <c r="R505" t="s">
        <v>8314</v>
      </c>
      <c r="S505" s="14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35"/>
        <v>104</v>
      </c>
      <c r="P506" s="9">
        <f t="shared" si="36"/>
        <v>199.17</v>
      </c>
      <c r="Q506" t="s">
        <v>8323</v>
      </c>
      <c r="R506" t="s">
        <v>8326</v>
      </c>
      <c r="S506" s="14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35"/>
        <v>155</v>
      </c>
      <c r="P507" s="9">
        <f t="shared" si="36"/>
        <v>207.07</v>
      </c>
      <c r="Q507" t="s">
        <v>8313</v>
      </c>
      <c r="R507" t="s">
        <v>8314</v>
      </c>
      <c r="S507" s="14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35"/>
        <v>172</v>
      </c>
      <c r="P508" s="9">
        <f t="shared" si="36"/>
        <v>174.21</v>
      </c>
      <c r="Q508" t="s">
        <v>8313</v>
      </c>
      <c r="R508" t="s">
        <v>8314</v>
      </c>
      <c r="S508" s="14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35"/>
        <v>103</v>
      </c>
      <c r="P509" s="9">
        <f t="shared" si="36"/>
        <v>85.53</v>
      </c>
      <c r="Q509" t="s">
        <v>8323</v>
      </c>
      <c r="R509" t="s">
        <v>8326</v>
      </c>
      <c r="S509" s="14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35"/>
        <v>154</v>
      </c>
      <c r="P510" s="9">
        <f t="shared" si="36"/>
        <v>106.5</v>
      </c>
      <c r="Q510" t="s">
        <v>8323</v>
      </c>
      <c r="R510" t="s">
        <v>8326</v>
      </c>
      <c r="S510" s="14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35"/>
        <v>119</v>
      </c>
      <c r="P511" s="9">
        <f t="shared" si="36"/>
        <v>61.5</v>
      </c>
      <c r="Q511" t="s">
        <v>8321</v>
      </c>
      <c r="R511" t="s">
        <v>8322</v>
      </c>
      <c r="S511" s="14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35"/>
        <v>15</v>
      </c>
      <c r="P512" s="9">
        <f t="shared" si="36"/>
        <v>530.69000000000005</v>
      </c>
      <c r="Q512" t="s">
        <v>8308</v>
      </c>
      <c r="R512" t="s">
        <v>8310</v>
      </c>
      <c r="S512" s="14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35"/>
        <v>102</v>
      </c>
      <c r="P513" s="9">
        <f t="shared" si="36"/>
        <v>127.79</v>
      </c>
      <c r="Q513" t="s">
        <v>8323</v>
      </c>
      <c r="R513" t="s">
        <v>8326</v>
      </c>
      <c r="S513" s="14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35"/>
        <v>102</v>
      </c>
      <c r="P514" s="9">
        <f t="shared" si="36"/>
        <v>136.85</v>
      </c>
      <c r="Q514" t="s">
        <v>8323</v>
      </c>
      <c r="R514" t="s">
        <v>8326</v>
      </c>
      <c r="S514" s="14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40">ROUND(E515/D515*100,0)</f>
        <v>102</v>
      </c>
      <c r="P515" s="9">
        <f t="shared" ref="P515:P578" si="41">ROUND(E515/L515,2)</f>
        <v>88.04</v>
      </c>
      <c r="Q515" t="s">
        <v>8327</v>
      </c>
      <c r="R515" t="s">
        <v>8331</v>
      </c>
      <c r="S515" s="14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YEAR(S:S)</f>
        <v>2013</v>
      </c>
    </row>
    <row r="516" spans="1:21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40"/>
        <v>102</v>
      </c>
      <c r="P516" s="9">
        <f t="shared" si="41"/>
        <v>53.18</v>
      </c>
      <c r="Q516" t="s">
        <v>8323</v>
      </c>
      <c r="R516" t="s">
        <v>8326</v>
      </c>
      <c r="S516" s="14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40"/>
        <v>102</v>
      </c>
      <c r="P517" s="9">
        <f t="shared" si="41"/>
        <v>221.52</v>
      </c>
      <c r="Q517" t="s">
        <v>8321</v>
      </c>
      <c r="R517" t="s">
        <v>8332</v>
      </c>
      <c r="S517" s="14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40"/>
        <v>61</v>
      </c>
      <c r="P518" s="9">
        <f t="shared" si="41"/>
        <v>109.94</v>
      </c>
      <c r="Q518" t="s">
        <v>8313</v>
      </c>
      <c r="R518" t="s">
        <v>8314</v>
      </c>
      <c r="S518" s="14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40"/>
        <v>305</v>
      </c>
      <c r="P519" s="9">
        <f t="shared" si="41"/>
        <v>68.489999999999995</v>
      </c>
      <c r="Q519" t="s">
        <v>8321</v>
      </c>
      <c r="R519" t="s">
        <v>8322</v>
      </c>
      <c r="S519" s="14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40"/>
        <v>102</v>
      </c>
      <c r="P520" s="9">
        <f t="shared" si="41"/>
        <v>125.12</v>
      </c>
      <c r="Q520" t="s">
        <v>8323</v>
      </c>
      <c r="R520" t="s">
        <v>8326</v>
      </c>
      <c r="S520" s="14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40"/>
        <v>102</v>
      </c>
      <c r="P521" s="9">
        <f t="shared" si="41"/>
        <v>149.31</v>
      </c>
      <c r="Q521" t="s">
        <v>8319</v>
      </c>
      <c r="R521" t="s">
        <v>8320</v>
      </c>
      <c r="S521" s="14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40"/>
        <v>102</v>
      </c>
      <c r="P522" s="9">
        <f t="shared" si="41"/>
        <v>67.39</v>
      </c>
      <c r="Q522" t="s">
        <v>8327</v>
      </c>
      <c r="R522" t="s">
        <v>8331</v>
      </c>
      <c r="S522" s="14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40"/>
        <v>101</v>
      </c>
      <c r="P523" s="9">
        <f t="shared" si="41"/>
        <v>44.67</v>
      </c>
      <c r="Q523" t="s">
        <v>8311</v>
      </c>
      <c r="R523" t="s">
        <v>8312</v>
      </c>
      <c r="S523" s="14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40"/>
        <v>101</v>
      </c>
      <c r="P524" s="9">
        <f t="shared" si="41"/>
        <v>123.35</v>
      </c>
      <c r="Q524" t="s">
        <v>8319</v>
      </c>
      <c r="R524" t="s">
        <v>8320</v>
      </c>
      <c r="S524" s="14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40"/>
        <v>101</v>
      </c>
      <c r="P525" s="9">
        <f t="shared" si="41"/>
        <v>256.37</v>
      </c>
      <c r="Q525" t="s">
        <v>8323</v>
      </c>
      <c r="R525" t="s">
        <v>8326</v>
      </c>
      <c r="S525" s="14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40"/>
        <v>302</v>
      </c>
      <c r="P526" s="9">
        <f t="shared" si="41"/>
        <v>252.02</v>
      </c>
      <c r="Q526" t="s">
        <v>8323</v>
      </c>
      <c r="R526" t="s">
        <v>8326</v>
      </c>
      <c r="S526" s="14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40"/>
        <v>101</v>
      </c>
      <c r="P527" s="9">
        <f t="shared" si="41"/>
        <v>97.99</v>
      </c>
      <c r="Q527" t="s">
        <v>8327</v>
      </c>
      <c r="R527" t="s">
        <v>8331</v>
      </c>
      <c r="S527" s="14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40"/>
        <v>191</v>
      </c>
      <c r="P528" s="9">
        <f t="shared" si="41"/>
        <v>259.95</v>
      </c>
      <c r="Q528" t="s">
        <v>8323</v>
      </c>
      <c r="R528" t="s">
        <v>8324</v>
      </c>
      <c r="S528" s="14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40"/>
        <v>537</v>
      </c>
      <c r="P529" s="9">
        <f t="shared" si="41"/>
        <v>22.12</v>
      </c>
      <c r="Q529" t="s">
        <v>8316</v>
      </c>
      <c r="R529" t="s">
        <v>8317</v>
      </c>
      <c r="S529" s="14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40"/>
        <v>113</v>
      </c>
      <c r="P530" s="9">
        <f t="shared" si="41"/>
        <v>73.02</v>
      </c>
      <c r="Q530" t="s">
        <v>8321</v>
      </c>
      <c r="R530" t="s">
        <v>8322</v>
      </c>
      <c r="S530" s="14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40"/>
        <v>143</v>
      </c>
      <c r="P531" s="9">
        <f t="shared" si="41"/>
        <v>185.48</v>
      </c>
      <c r="Q531" t="s">
        <v>8321</v>
      </c>
      <c r="R531" t="s">
        <v>8332</v>
      </c>
      <c r="S531" s="14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40"/>
        <v>73</v>
      </c>
      <c r="P532" s="9">
        <f t="shared" si="41"/>
        <v>405.5</v>
      </c>
      <c r="Q532" t="s">
        <v>8308</v>
      </c>
      <c r="R532" t="s">
        <v>8310</v>
      </c>
      <c r="S532" s="14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40"/>
        <v>145</v>
      </c>
      <c r="P533" s="9">
        <f t="shared" si="41"/>
        <v>70.790000000000006</v>
      </c>
      <c r="Q533" t="s">
        <v>8327</v>
      </c>
      <c r="R533" t="s">
        <v>8331</v>
      </c>
      <c r="S533" s="14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40"/>
        <v>111</v>
      </c>
      <c r="P534" s="9">
        <f t="shared" si="41"/>
        <v>200.69</v>
      </c>
      <c r="Q534" t="s">
        <v>8323</v>
      </c>
      <c r="R534" t="s">
        <v>8326</v>
      </c>
      <c r="S534" s="14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40"/>
        <v>144</v>
      </c>
      <c r="P535" s="9">
        <f t="shared" si="41"/>
        <v>92.55</v>
      </c>
      <c r="Q535" t="s">
        <v>8327</v>
      </c>
      <c r="R535" t="s">
        <v>8331</v>
      </c>
      <c r="S535" s="14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40"/>
        <v>11</v>
      </c>
      <c r="P536" s="9">
        <f t="shared" si="41"/>
        <v>51.82</v>
      </c>
      <c r="Q536" t="s">
        <v>8308</v>
      </c>
      <c r="R536" t="s">
        <v>8310</v>
      </c>
      <c r="S536" s="14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40"/>
        <v>28</v>
      </c>
      <c r="P537" s="9">
        <f t="shared" si="41"/>
        <v>26.6</v>
      </c>
      <c r="Q537" t="s">
        <v>8316</v>
      </c>
      <c r="R537" t="s">
        <v>8334</v>
      </c>
      <c r="S537" s="14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40"/>
        <v>118</v>
      </c>
      <c r="P538" s="9">
        <f t="shared" si="41"/>
        <v>97.19</v>
      </c>
      <c r="Q538" t="s">
        <v>8308</v>
      </c>
      <c r="R538" t="s">
        <v>8309</v>
      </c>
      <c r="S538" s="14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40"/>
        <v>283</v>
      </c>
      <c r="P539" s="9">
        <f t="shared" si="41"/>
        <v>49.88</v>
      </c>
      <c r="Q539" t="s">
        <v>8321</v>
      </c>
      <c r="R539" t="s">
        <v>8322</v>
      </c>
      <c r="S539" s="14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40"/>
        <v>128</v>
      </c>
      <c r="P540" s="9">
        <f t="shared" si="41"/>
        <v>118.34</v>
      </c>
      <c r="Q540" t="s">
        <v>8321</v>
      </c>
      <c r="R540" t="s">
        <v>8332</v>
      </c>
      <c r="S540" s="14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40"/>
        <v>281</v>
      </c>
      <c r="P541" s="9">
        <f t="shared" si="41"/>
        <v>147.94999999999999</v>
      </c>
      <c r="Q541" t="s">
        <v>8308</v>
      </c>
      <c r="R541" t="s">
        <v>8309</v>
      </c>
      <c r="S541" s="14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40"/>
        <v>47</v>
      </c>
      <c r="P542" s="9">
        <f t="shared" si="41"/>
        <v>1272.73</v>
      </c>
      <c r="Q542" t="s">
        <v>8308</v>
      </c>
      <c r="R542" t="s">
        <v>8310</v>
      </c>
      <c r="S542" s="14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40"/>
        <v>117</v>
      </c>
      <c r="P543" s="9">
        <f t="shared" si="41"/>
        <v>76.92</v>
      </c>
      <c r="Q543" t="s">
        <v>8327</v>
      </c>
      <c r="R543" t="s">
        <v>8331</v>
      </c>
      <c r="S543" s="14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40"/>
        <v>111</v>
      </c>
      <c r="P544" s="9">
        <f t="shared" si="41"/>
        <v>73.36</v>
      </c>
      <c r="Q544" t="s">
        <v>8327</v>
      </c>
      <c r="R544" t="s">
        <v>8331</v>
      </c>
      <c r="S544" s="14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40"/>
        <v>347</v>
      </c>
      <c r="P545" s="9">
        <f t="shared" si="41"/>
        <v>29.31</v>
      </c>
      <c r="Q545" t="s">
        <v>8308</v>
      </c>
      <c r="R545" t="s">
        <v>8309</v>
      </c>
      <c r="S545" s="14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40"/>
        <v>57</v>
      </c>
      <c r="P546" s="9">
        <f t="shared" si="41"/>
        <v>150.5</v>
      </c>
      <c r="Q546" t="s">
        <v>8313</v>
      </c>
      <c r="R546" t="s">
        <v>8314</v>
      </c>
      <c r="S546" s="14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40"/>
        <v>114</v>
      </c>
      <c r="P547" s="9">
        <f t="shared" si="41"/>
        <v>103.22</v>
      </c>
      <c r="Q547" t="s">
        <v>8321</v>
      </c>
      <c r="R547" t="s">
        <v>8322</v>
      </c>
      <c r="S547" s="14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40"/>
        <v>171</v>
      </c>
      <c r="P548" s="9">
        <f t="shared" si="41"/>
        <v>25.43</v>
      </c>
      <c r="Q548" t="s">
        <v>8316</v>
      </c>
      <c r="R548" t="s">
        <v>8317</v>
      </c>
      <c r="S548" s="14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40"/>
        <v>27</v>
      </c>
      <c r="P549" s="9">
        <f t="shared" si="41"/>
        <v>402.71</v>
      </c>
      <c r="Q549" t="s">
        <v>8308</v>
      </c>
      <c r="R549" t="s">
        <v>8342</v>
      </c>
      <c r="S549" s="14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40"/>
        <v>109</v>
      </c>
      <c r="P550" s="9">
        <f t="shared" si="41"/>
        <v>103.68</v>
      </c>
      <c r="Q550" t="s">
        <v>8327</v>
      </c>
      <c r="R550" t="s">
        <v>8341</v>
      </c>
      <c r="S550" s="14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40"/>
        <v>136</v>
      </c>
      <c r="P551" s="9">
        <f t="shared" si="41"/>
        <v>59.97</v>
      </c>
      <c r="Q551" t="s">
        <v>8311</v>
      </c>
      <c r="R551" t="s">
        <v>8333</v>
      </c>
      <c r="S551" s="14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40"/>
        <v>1357</v>
      </c>
      <c r="P552" s="9">
        <f t="shared" si="41"/>
        <v>14.37</v>
      </c>
      <c r="Q552" t="s">
        <v>8316</v>
      </c>
      <c r="R552" t="s">
        <v>8317</v>
      </c>
      <c r="S552" s="14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40"/>
        <v>271</v>
      </c>
      <c r="P553" s="9">
        <f t="shared" si="41"/>
        <v>140.97999999999999</v>
      </c>
      <c r="Q553" t="s">
        <v>8316</v>
      </c>
      <c r="R553" t="s">
        <v>8317</v>
      </c>
      <c r="S553" s="14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40"/>
        <v>135</v>
      </c>
      <c r="P554" s="9">
        <f t="shared" si="41"/>
        <v>79.41</v>
      </c>
      <c r="Q554" t="s">
        <v>8313</v>
      </c>
      <c r="R554" t="s">
        <v>8314</v>
      </c>
      <c r="S554" s="14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40"/>
        <v>154</v>
      </c>
      <c r="P555" s="9">
        <f t="shared" si="41"/>
        <v>70.58</v>
      </c>
      <c r="Q555" t="s">
        <v>8327</v>
      </c>
      <c r="R555" t="s">
        <v>8331</v>
      </c>
      <c r="S555" s="14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40"/>
        <v>105</v>
      </c>
      <c r="P556" s="9">
        <f t="shared" si="41"/>
        <v>78.66</v>
      </c>
      <c r="Q556" t="s">
        <v>8321</v>
      </c>
      <c r="R556" t="s">
        <v>8322</v>
      </c>
      <c r="S556" s="14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40"/>
        <v>103</v>
      </c>
      <c r="P557" s="9">
        <f t="shared" si="41"/>
        <v>234.79</v>
      </c>
      <c r="Q557" t="s">
        <v>8313</v>
      </c>
      <c r="R557" t="s">
        <v>8314</v>
      </c>
      <c r="S557" s="14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40"/>
        <v>199</v>
      </c>
      <c r="P558" s="9">
        <f t="shared" si="41"/>
        <v>94.49</v>
      </c>
      <c r="Q558" t="s">
        <v>8327</v>
      </c>
      <c r="R558" t="s">
        <v>8331</v>
      </c>
      <c r="S558" s="14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40"/>
        <v>44</v>
      </c>
      <c r="P559" s="9">
        <f t="shared" si="41"/>
        <v>174.95</v>
      </c>
      <c r="Q559" t="s">
        <v>8308</v>
      </c>
      <c r="R559" t="s">
        <v>8310</v>
      </c>
      <c r="S559" s="14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40"/>
        <v>102</v>
      </c>
      <c r="P560" s="9">
        <f t="shared" si="41"/>
        <v>141.41999999999999</v>
      </c>
      <c r="Q560" t="s">
        <v>8311</v>
      </c>
      <c r="R560" t="s">
        <v>8333</v>
      </c>
      <c r="S560" s="14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40"/>
        <v>111</v>
      </c>
      <c r="P561" s="9">
        <f t="shared" si="41"/>
        <v>74.180000000000007</v>
      </c>
      <c r="Q561" t="s">
        <v>8319</v>
      </c>
      <c r="R561" t="s">
        <v>8320</v>
      </c>
      <c r="S561" s="14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40"/>
        <v>147</v>
      </c>
      <c r="P562" s="9">
        <f t="shared" si="41"/>
        <v>52.7</v>
      </c>
      <c r="Q562" t="s">
        <v>8316</v>
      </c>
      <c r="R562" t="s">
        <v>8317</v>
      </c>
      <c r="S562" s="14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40"/>
        <v>105</v>
      </c>
      <c r="P563" s="9">
        <f t="shared" si="41"/>
        <v>118.74</v>
      </c>
      <c r="Q563" t="s">
        <v>8313</v>
      </c>
      <c r="R563" t="s">
        <v>8314</v>
      </c>
      <c r="S563" s="14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40"/>
        <v>101</v>
      </c>
      <c r="P564" s="9">
        <f t="shared" si="41"/>
        <v>70.77</v>
      </c>
      <c r="Q564" t="s">
        <v>8323</v>
      </c>
      <c r="R564" t="s">
        <v>8326</v>
      </c>
      <c r="S564" s="14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40"/>
        <v>109</v>
      </c>
      <c r="P565" s="9">
        <f t="shared" si="41"/>
        <v>84.11</v>
      </c>
      <c r="Q565" t="s">
        <v>8323</v>
      </c>
      <c r="R565" t="s">
        <v>8324</v>
      </c>
      <c r="S565" s="14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40"/>
        <v>262</v>
      </c>
      <c r="P566" s="9">
        <f t="shared" si="41"/>
        <v>127.32</v>
      </c>
      <c r="Q566" t="s">
        <v>8308</v>
      </c>
      <c r="R566" t="s">
        <v>8309</v>
      </c>
      <c r="S566" s="14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40"/>
        <v>101</v>
      </c>
      <c r="P567" s="9">
        <f t="shared" si="41"/>
        <v>211.48</v>
      </c>
      <c r="Q567" t="s">
        <v>8313</v>
      </c>
      <c r="R567" t="s">
        <v>8314</v>
      </c>
      <c r="S567" s="14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40"/>
        <v>104</v>
      </c>
      <c r="P568" s="9">
        <f t="shared" si="41"/>
        <v>81.849999999999994</v>
      </c>
      <c r="Q568" t="s">
        <v>8321</v>
      </c>
      <c r="R568" t="s">
        <v>8322</v>
      </c>
      <c r="S568" s="14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40"/>
        <v>132</v>
      </c>
      <c r="P569" s="9">
        <f t="shared" si="41"/>
        <v>78.58</v>
      </c>
      <c r="Q569" t="s">
        <v>8321</v>
      </c>
      <c r="R569" t="s">
        <v>8322</v>
      </c>
      <c r="S569" s="14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40"/>
        <v>104</v>
      </c>
      <c r="P570" s="9">
        <f t="shared" si="41"/>
        <v>56.46</v>
      </c>
      <c r="Q570" t="s">
        <v>8321</v>
      </c>
      <c r="R570" t="s">
        <v>8322</v>
      </c>
      <c r="S570" s="14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40"/>
        <v>112</v>
      </c>
      <c r="P571" s="9">
        <f t="shared" si="41"/>
        <v>367.97</v>
      </c>
      <c r="Q571" t="s">
        <v>8308</v>
      </c>
      <c r="R571" t="s">
        <v>8310</v>
      </c>
      <c r="S571" s="14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40"/>
        <v>107</v>
      </c>
      <c r="P572" s="9">
        <f t="shared" si="41"/>
        <v>273.83</v>
      </c>
      <c r="Q572" t="s">
        <v>8321</v>
      </c>
      <c r="R572" t="s">
        <v>8343</v>
      </c>
      <c r="S572" s="14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40"/>
        <v>21</v>
      </c>
      <c r="P573" s="9">
        <f t="shared" si="41"/>
        <v>105.93</v>
      </c>
      <c r="Q573" t="s">
        <v>8308</v>
      </c>
      <c r="R573" t="s">
        <v>8342</v>
      </c>
      <c r="S573" s="14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40"/>
        <v>128</v>
      </c>
      <c r="P574" s="9">
        <f t="shared" si="41"/>
        <v>72.760000000000005</v>
      </c>
      <c r="Q574" t="s">
        <v>8323</v>
      </c>
      <c r="R574" t="s">
        <v>8326</v>
      </c>
      <c r="S574" s="14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40"/>
        <v>128</v>
      </c>
      <c r="P575" s="9">
        <f t="shared" si="41"/>
        <v>492.31</v>
      </c>
      <c r="Q575" t="s">
        <v>8311</v>
      </c>
      <c r="R575" t="s">
        <v>8333</v>
      </c>
      <c r="S575" s="14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40"/>
        <v>128</v>
      </c>
      <c r="P576" s="9">
        <f t="shared" si="41"/>
        <v>90.74</v>
      </c>
      <c r="Q576" t="s">
        <v>8323</v>
      </c>
      <c r="R576" t="s">
        <v>8326</v>
      </c>
      <c r="S576" s="14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40"/>
        <v>26</v>
      </c>
      <c r="P577" s="9">
        <f t="shared" si="41"/>
        <v>133.25</v>
      </c>
      <c r="Q577" t="s">
        <v>8308</v>
      </c>
      <c r="R577" t="s">
        <v>8310</v>
      </c>
      <c r="S577" s="14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40"/>
        <v>120</v>
      </c>
      <c r="P578" s="9">
        <f t="shared" si="41"/>
        <v>108.24</v>
      </c>
      <c r="Q578" t="s">
        <v>8323</v>
      </c>
      <c r="R578" t="s">
        <v>8324</v>
      </c>
      <c r="S578" s="14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45">ROUND(E579/D579*100,0)</f>
        <v>127</v>
      </c>
      <c r="P579" s="9">
        <f t="shared" ref="P579:P642" si="46">ROUND(E579/L579,2)</f>
        <v>69.569999999999993</v>
      </c>
      <c r="Q579" t="s">
        <v>8323</v>
      </c>
      <c r="R579" t="s">
        <v>8326</v>
      </c>
      <c r="S579" s="14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YEAR(S:S)</f>
        <v>2014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45"/>
        <v>106</v>
      </c>
      <c r="P580" s="9">
        <f t="shared" si="46"/>
        <v>62.71</v>
      </c>
      <c r="Q580" t="s">
        <v>8321</v>
      </c>
      <c r="R580" t="s">
        <v>8322</v>
      </c>
      <c r="S580" s="14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45"/>
        <v>253</v>
      </c>
      <c r="P581" s="9">
        <f t="shared" si="46"/>
        <v>68.25</v>
      </c>
      <c r="Q581" t="s">
        <v>8308</v>
      </c>
      <c r="R581" t="s">
        <v>8309</v>
      </c>
      <c r="S581" s="14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45"/>
        <v>103</v>
      </c>
      <c r="P582" s="9">
        <f t="shared" si="46"/>
        <v>93.81</v>
      </c>
      <c r="Q582" t="s">
        <v>8323</v>
      </c>
      <c r="R582" t="s">
        <v>8326</v>
      </c>
      <c r="S582" s="14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45"/>
        <v>100</v>
      </c>
      <c r="P583" s="9">
        <f t="shared" si="46"/>
        <v>126.81</v>
      </c>
      <c r="Q583" t="s">
        <v>8327</v>
      </c>
      <c r="R583" t="s">
        <v>8331</v>
      </c>
      <c r="S583" s="14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45"/>
        <v>70</v>
      </c>
      <c r="P584" s="9">
        <f t="shared" si="46"/>
        <v>63.56</v>
      </c>
      <c r="Q584" t="s">
        <v>8323</v>
      </c>
      <c r="R584" t="s">
        <v>8326</v>
      </c>
      <c r="S584" s="14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45"/>
        <v>31</v>
      </c>
      <c r="P585" s="9">
        <f t="shared" si="46"/>
        <v>102.02</v>
      </c>
      <c r="Q585" t="s">
        <v>8308</v>
      </c>
      <c r="R585" t="s">
        <v>8310</v>
      </c>
      <c r="S585" s="14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45"/>
        <v>497</v>
      </c>
      <c r="P586" s="9">
        <f t="shared" si="46"/>
        <v>51.72</v>
      </c>
      <c r="Q586" t="s">
        <v>8327</v>
      </c>
      <c r="R586" t="s">
        <v>8331</v>
      </c>
      <c r="S586" s="14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45"/>
        <v>123</v>
      </c>
      <c r="P587" s="9">
        <f t="shared" si="46"/>
        <v>94.74</v>
      </c>
      <c r="Q587" t="s">
        <v>8313</v>
      </c>
      <c r="R587" t="s">
        <v>8314</v>
      </c>
      <c r="S587" s="14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45"/>
        <v>124</v>
      </c>
      <c r="P588" s="9">
        <f t="shared" si="46"/>
        <v>92.54</v>
      </c>
      <c r="Q588" t="s">
        <v>8327</v>
      </c>
      <c r="R588" t="s">
        <v>8331</v>
      </c>
      <c r="S588" s="14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45"/>
        <v>124</v>
      </c>
      <c r="P589" s="9">
        <f t="shared" si="46"/>
        <v>88.24</v>
      </c>
      <c r="Q589" t="s">
        <v>8308</v>
      </c>
      <c r="R589" t="s">
        <v>8309</v>
      </c>
      <c r="S589" s="14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45"/>
        <v>103</v>
      </c>
      <c r="P590" s="9">
        <f t="shared" si="46"/>
        <v>62.05</v>
      </c>
      <c r="Q590" t="s">
        <v>8323</v>
      </c>
      <c r="R590" t="s">
        <v>8326</v>
      </c>
      <c r="S590" s="14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45"/>
        <v>123</v>
      </c>
      <c r="P591" s="9">
        <f t="shared" si="46"/>
        <v>71.239999999999995</v>
      </c>
      <c r="Q591" t="s">
        <v>8323</v>
      </c>
      <c r="R591" t="s">
        <v>8326</v>
      </c>
      <c r="S591" s="14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45"/>
        <v>246</v>
      </c>
      <c r="P592" s="9">
        <f t="shared" si="46"/>
        <v>67.7</v>
      </c>
      <c r="Q592" t="s">
        <v>8323</v>
      </c>
      <c r="R592" t="s">
        <v>8324</v>
      </c>
      <c r="S592" s="14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45"/>
        <v>102</v>
      </c>
      <c r="P593" s="9">
        <f t="shared" si="46"/>
        <v>106.57</v>
      </c>
      <c r="Q593" t="s">
        <v>8323</v>
      </c>
      <c r="R593" t="s">
        <v>8326</v>
      </c>
      <c r="S593" s="14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45"/>
        <v>102</v>
      </c>
      <c r="P594" s="9">
        <f t="shared" si="46"/>
        <v>66.59</v>
      </c>
      <c r="Q594" t="s">
        <v>8323</v>
      </c>
      <c r="R594" t="s">
        <v>8326</v>
      </c>
      <c r="S594" s="14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45"/>
        <v>102</v>
      </c>
      <c r="P595" s="9">
        <f t="shared" si="46"/>
        <v>103.64</v>
      </c>
      <c r="Q595" t="s">
        <v>8313</v>
      </c>
      <c r="R595" t="s">
        <v>8314</v>
      </c>
      <c r="S595" s="14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45"/>
        <v>122</v>
      </c>
      <c r="P596" s="9">
        <f t="shared" si="46"/>
        <v>716.35</v>
      </c>
      <c r="Q596" t="s">
        <v>8323</v>
      </c>
      <c r="R596" t="s">
        <v>8326</v>
      </c>
      <c r="S596" s="14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45"/>
        <v>101</v>
      </c>
      <c r="P597" s="9">
        <f t="shared" si="46"/>
        <v>139.83000000000001</v>
      </c>
      <c r="Q597" t="s">
        <v>8321</v>
      </c>
      <c r="R597" t="s">
        <v>8322</v>
      </c>
      <c r="S597" s="14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45"/>
        <v>122</v>
      </c>
      <c r="P598" s="9">
        <f t="shared" si="46"/>
        <v>109.59</v>
      </c>
      <c r="Q598" t="s">
        <v>8323</v>
      </c>
      <c r="R598" t="s">
        <v>8324</v>
      </c>
      <c r="S598" s="14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45"/>
        <v>121</v>
      </c>
      <c r="P599" s="9">
        <f t="shared" si="46"/>
        <v>55.81</v>
      </c>
      <c r="Q599" t="s">
        <v>8308</v>
      </c>
      <c r="R599" t="s">
        <v>8309</v>
      </c>
      <c r="S599" s="14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45"/>
        <v>110</v>
      </c>
      <c r="P600" s="9">
        <f t="shared" si="46"/>
        <v>31.44</v>
      </c>
      <c r="Q600" t="s">
        <v>8308</v>
      </c>
      <c r="R600" t="s">
        <v>8315</v>
      </c>
      <c r="S600" s="14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45"/>
        <v>101</v>
      </c>
      <c r="P601" s="9">
        <f t="shared" si="46"/>
        <v>60.48</v>
      </c>
      <c r="Q601" t="s">
        <v>8323</v>
      </c>
      <c r="R601" t="s">
        <v>8326</v>
      </c>
      <c r="S601" s="14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45"/>
        <v>100</v>
      </c>
      <c r="P602" s="9">
        <f t="shared" si="46"/>
        <v>169.61</v>
      </c>
      <c r="Q602" t="s">
        <v>8321</v>
      </c>
      <c r="R602" t="s">
        <v>8332</v>
      </c>
      <c r="S602" s="14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45"/>
        <v>120</v>
      </c>
      <c r="P603" s="9">
        <f t="shared" si="46"/>
        <v>63.38</v>
      </c>
      <c r="Q603" t="s">
        <v>8327</v>
      </c>
      <c r="R603" t="s">
        <v>8336</v>
      </c>
      <c r="S603" s="14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45"/>
        <v>100</v>
      </c>
      <c r="P604" s="9">
        <f t="shared" si="46"/>
        <v>171.84</v>
      </c>
      <c r="Q604" t="s">
        <v>8321</v>
      </c>
      <c r="R604" t="s">
        <v>8332</v>
      </c>
      <c r="S604" s="14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45"/>
        <v>107</v>
      </c>
      <c r="P605" s="9">
        <f t="shared" si="46"/>
        <v>71.900000000000006</v>
      </c>
      <c r="Q605" t="s">
        <v>8321</v>
      </c>
      <c r="R605" t="s">
        <v>8322</v>
      </c>
      <c r="S605" s="14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45"/>
        <v>150</v>
      </c>
      <c r="P606" s="9">
        <f t="shared" si="46"/>
        <v>55.82</v>
      </c>
      <c r="Q606" t="s">
        <v>8313</v>
      </c>
      <c r="R606" t="s">
        <v>8314</v>
      </c>
      <c r="S606" s="14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45"/>
        <v>100</v>
      </c>
      <c r="P607" s="9">
        <f t="shared" si="46"/>
        <v>137.93</v>
      </c>
      <c r="Q607" t="s">
        <v>8321</v>
      </c>
      <c r="R607" t="s">
        <v>8332</v>
      </c>
      <c r="S607" s="14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60" hidden="1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9">
        <f t="shared" si="45"/>
        <v>100</v>
      </c>
      <c r="P608" s="9">
        <f t="shared" si="46"/>
        <v>1000</v>
      </c>
      <c r="Q608" t="s">
        <v>8323</v>
      </c>
      <c r="R608" t="s">
        <v>8326</v>
      </c>
      <c r="S608" s="14">
        <f t="shared" si="47"/>
        <v>41850.400937500002</v>
      </c>
      <c r="T608" s="15">
        <f t="shared" si="48"/>
        <v>41895.400937500002</v>
      </c>
      <c r="U608">
        <f t="shared" si="49"/>
        <v>2014</v>
      </c>
    </row>
    <row r="609" spans="1:21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9">
        <f t="shared" si="45"/>
        <v>124</v>
      </c>
      <c r="P609" s="9">
        <f t="shared" si="46"/>
        <v>139.53</v>
      </c>
      <c r="Q609" t="s">
        <v>8321</v>
      </c>
      <c r="R609" t="s">
        <v>8322</v>
      </c>
      <c r="S609" s="14">
        <f t="shared" si="47"/>
        <v>41837.210543981484</v>
      </c>
      <c r="T609" s="15">
        <f t="shared" si="48"/>
        <v>41859</v>
      </c>
      <c r="U609">
        <f t="shared" si="49"/>
        <v>2014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45"/>
        <v>120</v>
      </c>
      <c r="P610" s="9">
        <f t="shared" si="46"/>
        <v>64.16</v>
      </c>
      <c r="Q610" t="s">
        <v>8323</v>
      </c>
      <c r="R610" t="s">
        <v>8324</v>
      </c>
      <c r="S610" s="14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45"/>
        <v>141</v>
      </c>
      <c r="P611" s="9">
        <f t="shared" si="46"/>
        <v>57.93</v>
      </c>
      <c r="Q611" t="s">
        <v>8316</v>
      </c>
      <c r="R611" t="s">
        <v>8317</v>
      </c>
      <c r="S611" s="14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45"/>
        <v>12</v>
      </c>
      <c r="P612" s="9">
        <f t="shared" si="46"/>
        <v>314.29000000000002</v>
      </c>
      <c r="Q612" t="s">
        <v>8321</v>
      </c>
      <c r="R612" t="s">
        <v>8325</v>
      </c>
      <c r="S612" s="14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45"/>
        <v>40</v>
      </c>
      <c r="P613" s="9">
        <f t="shared" si="46"/>
        <v>78.44</v>
      </c>
      <c r="Q613" t="s">
        <v>8313</v>
      </c>
      <c r="R613" t="s">
        <v>8314</v>
      </c>
      <c r="S613" s="14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45"/>
        <v>119</v>
      </c>
      <c r="P614" s="9">
        <f t="shared" si="46"/>
        <v>125.05</v>
      </c>
      <c r="Q614" t="s">
        <v>8323</v>
      </c>
      <c r="R614" t="s">
        <v>8326</v>
      </c>
      <c r="S614" s="14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45"/>
        <v>39</v>
      </c>
      <c r="P615" s="9">
        <f t="shared" si="46"/>
        <v>788.53</v>
      </c>
      <c r="Q615" t="s">
        <v>8308</v>
      </c>
      <c r="R615" t="s">
        <v>8310</v>
      </c>
      <c r="S615" s="14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45"/>
        <v>118</v>
      </c>
      <c r="P616" s="9">
        <f t="shared" si="46"/>
        <v>131.16999999999999</v>
      </c>
      <c r="Q616" t="s">
        <v>8327</v>
      </c>
      <c r="R616" t="s">
        <v>8331</v>
      </c>
      <c r="S616" s="14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45"/>
        <v>147</v>
      </c>
      <c r="P617" s="9">
        <f t="shared" si="46"/>
        <v>42.89</v>
      </c>
      <c r="Q617" t="s">
        <v>8308</v>
      </c>
      <c r="R617" t="s">
        <v>8310</v>
      </c>
      <c r="S617" s="14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45"/>
        <v>100</v>
      </c>
      <c r="P618" s="9">
        <f t="shared" si="46"/>
        <v>93.98</v>
      </c>
      <c r="Q618" t="s">
        <v>8323</v>
      </c>
      <c r="R618" t="s">
        <v>8326</v>
      </c>
      <c r="S618" s="14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45"/>
        <v>235</v>
      </c>
      <c r="P619" s="9">
        <f t="shared" si="46"/>
        <v>64.180000000000007</v>
      </c>
      <c r="Q619" t="s">
        <v>8308</v>
      </c>
      <c r="R619" t="s">
        <v>8309</v>
      </c>
      <c r="S619" s="14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45"/>
        <v>1174</v>
      </c>
      <c r="P620" s="9">
        <f t="shared" si="46"/>
        <v>81.56</v>
      </c>
      <c r="Q620" t="s">
        <v>8316</v>
      </c>
      <c r="R620" t="s">
        <v>8317</v>
      </c>
      <c r="S620" s="14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45"/>
        <v>117</v>
      </c>
      <c r="P621" s="9">
        <f t="shared" si="46"/>
        <v>45.99</v>
      </c>
      <c r="Q621" t="s">
        <v>8327</v>
      </c>
      <c r="R621" t="s">
        <v>8329</v>
      </c>
      <c r="S621" s="14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45"/>
        <v>8</v>
      </c>
      <c r="P622" s="9">
        <f t="shared" si="46"/>
        <v>292.08</v>
      </c>
      <c r="Q622" t="s">
        <v>8308</v>
      </c>
      <c r="R622" t="s">
        <v>8310</v>
      </c>
      <c r="S622" s="14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45"/>
        <v>117</v>
      </c>
      <c r="P623" s="9">
        <f t="shared" si="46"/>
        <v>40.76</v>
      </c>
      <c r="Q623" t="s">
        <v>8321</v>
      </c>
      <c r="R623" t="s">
        <v>8322</v>
      </c>
      <c r="S623" s="14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45"/>
        <v>155</v>
      </c>
      <c r="P624" s="9">
        <f t="shared" si="46"/>
        <v>112.02</v>
      </c>
      <c r="Q624" t="s">
        <v>8327</v>
      </c>
      <c r="R624" t="s">
        <v>8331</v>
      </c>
      <c r="S624" s="14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45"/>
        <v>137</v>
      </c>
      <c r="P625" s="9">
        <f t="shared" si="46"/>
        <v>63.92</v>
      </c>
      <c r="Q625" t="s">
        <v>8321</v>
      </c>
      <c r="R625" t="s">
        <v>8332</v>
      </c>
      <c r="S625" s="14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45"/>
        <v>116</v>
      </c>
      <c r="P626" s="9">
        <f t="shared" si="46"/>
        <v>223.48</v>
      </c>
      <c r="Q626" t="s">
        <v>8321</v>
      </c>
      <c r="R626" t="s">
        <v>8332</v>
      </c>
      <c r="S626" s="14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45"/>
        <v>41</v>
      </c>
      <c r="P627" s="9">
        <f t="shared" si="46"/>
        <v>120.77</v>
      </c>
      <c r="Q627" t="s">
        <v>8313</v>
      </c>
      <c r="R627" t="s">
        <v>8314</v>
      </c>
      <c r="S627" s="14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45"/>
        <v>116</v>
      </c>
      <c r="P628" s="9">
        <f t="shared" si="46"/>
        <v>84.46</v>
      </c>
      <c r="Q628" t="s">
        <v>8308</v>
      </c>
      <c r="R628" t="s">
        <v>8309</v>
      </c>
      <c r="S628" s="14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45"/>
        <v>144</v>
      </c>
      <c r="P629" s="9">
        <f t="shared" si="46"/>
        <v>40.799999999999997</v>
      </c>
      <c r="Q629" t="s">
        <v>8319</v>
      </c>
      <c r="R629" t="s">
        <v>8320</v>
      </c>
      <c r="S629" s="14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45"/>
        <v>115</v>
      </c>
      <c r="P630" s="9">
        <f t="shared" si="46"/>
        <v>62.07</v>
      </c>
      <c r="Q630" t="s">
        <v>8319</v>
      </c>
      <c r="R630" t="s">
        <v>8320</v>
      </c>
      <c r="S630" s="14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45"/>
        <v>154</v>
      </c>
      <c r="P631" s="9">
        <f t="shared" si="46"/>
        <v>110.87</v>
      </c>
      <c r="Q631" t="s">
        <v>8323</v>
      </c>
      <c r="R631" t="s">
        <v>8326</v>
      </c>
      <c r="S631" s="14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45"/>
        <v>100</v>
      </c>
      <c r="P632" s="9">
        <f t="shared" si="46"/>
        <v>136.9</v>
      </c>
      <c r="Q632" t="s">
        <v>8308</v>
      </c>
      <c r="R632" t="s">
        <v>8315</v>
      </c>
      <c r="S632" s="14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45"/>
        <v>115</v>
      </c>
      <c r="P633" s="9">
        <f t="shared" si="46"/>
        <v>67.88</v>
      </c>
      <c r="Q633" t="s">
        <v>8327</v>
      </c>
      <c r="R633" t="s">
        <v>8331</v>
      </c>
      <c r="S633" s="14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45"/>
        <v>6</v>
      </c>
      <c r="P634" s="9">
        <f t="shared" si="46"/>
        <v>603.53</v>
      </c>
      <c r="Q634" t="s">
        <v>8308</v>
      </c>
      <c r="R634" t="s">
        <v>8310</v>
      </c>
      <c r="S634" s="14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45"/>
        <v>115</v>
      </c>
      <c r="P635" s="9">
        <f t="shared" si="46"/>
        <v>184.68</v>
      </c>
      <c r="Q635" t="s">
        <v>8323</v>
      </c>
      <c r="R635" t="s">
        <v>8326</v>
      </c>
      <c r="S635" s="14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45"/>
        <v>5</v>
      </c>
      <c r="P636" s="9">
        <f t="shared" si="46"/>
        <v>1270.22</v>
      </c>
      <c r="Q636" t="s">
        <v>8323</v>
      </c>
      <c r="R636" t="s">
        <v>8324</v>
      </c>
      <c r="S636" s="14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45"/>
        <v>134</v>
      </c>
      <c r="P637" s="9">
        <f t="shared" si="46"/>
        <v>23.81</v>
      </c>
      <c r="Q637" t="s">
        <v>8316</v>
      </c>
      <c r="R637" t="s">
        <v>8317</v>
      </c>
      <c r="S637" s="14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45"/>
        <v>114</v>
      </c>
      <c r="P638" s="9">
        <f t="shared" si="46"/>
        <v>72.06</v>
      </c>
      <c r="Q638" t="s">
        <v>8327</v>
      </c>
      <c r="R638" t="s">
        <v>8331</v>
      </c>
      <c r="S638" s="14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45"/>
        <v>146</v>
      </c>
      <c r="P639" s="9">
        <f t="shared" si="46"/>
        <v>98.82</v>
      </c>
      <c r="Q639" t="s">
        <v>8327</v>
      </c>
      <c r="R639" t="s">
        <v>8328</v>
      </c>
      <c r="S639" s="14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45"/>
        <v>114</v>
      </c>
      <c r="P640" s="9">
        <f t="shared" si="46"/>
        <v>88.77</v>
      </c>
      <c r="Q640" t="s">
        <v>8323</v>
      </c>
      <c r="R640" t="s">
        <v>8326</v>
      </c>
      <c r="S640" s="14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45"/>
        <v>126</v>
      </c>
      <c r="P641" s="9">
        <f t="shared" si="46"/>
        <v>61.7</v>
      </c>
      <c r="Q641" t="s">
        <v>8327</v>
      </c>
      <c r="R641" t="s">
        <v>8331</v>
      </c>
      <c r="S641" s="14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45"/>
        <v>315</v>
      </c>
      <c r="P642" s="9">
        <f t="shared" si="46"/>
        <v>105.05</v>
      </c>
      <c r="Q642" t="s">
        <v>8311</v>
      </c>
      <c r="R642" t="s">
        <v>8333</v>
      </c>
      <c r="S642" s="14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50">ROUND(E643/D643*100,0)</f>
        <v>119</v>
      </c>
      <c r="P643" s="9">
        <f t="shared" ref="P643:P706" si="51">ROUND(E643/L643,2)</f>
        <v>50.16</v>
      </c>
      <c r="Q643" t="s">
        <v>8323</v>
      </c>
      <c r="R643" t="s">
        <v>8326</v>
      </c>
      <c r="S643" s="14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YEAR(S:S)</f>
        <v>2014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50"/>
        <v>287</v>
      </c>
      <c r="P644" s="9">
        <f t="shared" si="51"/>
        <v>41.78</v>
      </c>
      <c r="Q644" t="s">
        <v>8316</v>
      </c>
      <c r="R644" t="s">
        <v>8317</v>
      </c>
      <c r="S644" s="14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50"/>
        <v>113</v>
      </c>
      <c r="P645" s="9">
        <f t="shared" si="51"/>
        <v>48.05</v>
      </c>
      <c r="Q645" t="s">
        <v>8321</v>
      </c>
      <c r="R645" t="s">
        <v>8322</v>
      </c>
      <c r="S645" s="14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50"/>
        <v>150</v>
      </c>
      <c r="P646" s="9">
        <f t="shared" si="51"/>
        <v>160.44</v>
      </c>
      <c r="Q646" t="s">
        <v>8308</v>
      </c>
      <c r="R646" t="s">
        <v>8309</v>
      </c>
      <c r="S646" s="14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50"/>
        <v>112</v>
      </c>
      <c r="P647" s="9">
        <f t="shared" si="51"/>
        <v>181.13</v>
      </c>
      <c r="Q647" t="s">
        <v>8321</v>
      </c>
      <c r="R647" t="s">
        <v>8322</v>
      </c>
      <c r="S647" s="14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50"/>
        <v>1</v>
      </c>
      <c r="P648" s="9">
        <f t="shared" si="51"/>
        <v>415.78</v>
      </c>
      <c r="Q648" t="s">
        <v>8323</v>
      </c>
      <c r="R648" t="s">
        <v>8324</v>
      </c>
      <c r="S648" s="14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50"/>
        <v>280</v>
      </c>
      <c r="P649" s="9">
        <f t="shared" si="51"/>
        <v>81.27</v>
      </c>
      <c r="Q649" t="s">
        <v>8313</v>
      </c>
      <c r="R649" t="s">
        <v>8314</v>
      </c>
      <c r="S649" s="14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50"/>
        <v>112</v>
      </c>
      <c r="P650" s="9">
        <f t="shared" si="51"/>
        <v>79.260000000000005</v>
      </c>
      <c r="Q650" t="s">
        <v>8327</v>
      </c>
      <c r="R650" t="s">
        <v>8329</v>
      </c>
      <c r="S650" s="14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50"/>
        <v>112</v>
      </c>
      <c r="P651" s="9">
        <f t="shared" si="51"/>
        <v>73.91</v>
      </c>
      <c r="Q651" t="s">
        <v>8327</v>
      </c>
      <c r="R651" t="s">
        <v>8331</v>
      </c>
      <c r="S651" s="14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50"/>
        <v>111</v>
      </c>
      <c r="P652" s="9">
        <f t="shared" si="51"/>
        <v>57.63</v>
      </c>
      <c r="Q652" t="s">
        <v>8323</v>
      </c>
      <c r="R652" t="s">
        <v>8326</v>
      </c>
      <c r="S652" s="14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50"/>
        <v>111</v>
      </c>
      <c r="P653" s="9">
        <f t="shared" si="51"/>
        <v>62.33</v>
      </c>
      <c r="Q653" t="s">
        <v>8321</v>
      </c>
      <c r="R653" t="s">
        <v>8343</v>
      </c>
      <c r="S653" s="14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50"/>
        <v>129</v>
      </c>
      <c r="P654" s="9">
        <f t="shared" si="51"/>
        <v>128.94999999999999</v>
      </c>
      <c r="Q654" t="s">
        <v>8321</v>
      </c>
      <c r="R654" t="s">
        <v>8332</v>
      </c>
      <c r="S654" s="14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50"/>
        <v>111</v>
      </c>
      <c r="P655" s="9">
        <f t="shared" si="51"/>
        <v>115.31</v>
      </c>
      <c r="Q655" t="s">
        <v>8327</v>
      </c>
      <c r="R655" t="s">
        <v>8328</v>
      </c>
      <c r="S655" s="14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50"/>
        <v>111</v>
      </c>
      <c r="P656" s="9">
        <f t="shared" si="51"/>
        <v>151.46</v>
      </c>
      <c r="Q656" t="s">
        <v>8323</v>
      </c>
      <c r="R656" t="s">
        <v>8326</v>
      </c>
      <c r="S656" s="14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50"/>
        <v>105</v>
      </c>
      <c r="P657" s="9">
        <f t="shared" si="51"/>
        <v>56.07</v>
      </c>
      <c r="Q657" t="s">
        <v>8323</v>
      </c>
      <c r="R657" t="s">
        <v>8326</v>
      </c>
      <c r="S657" s="14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50"/>
        <v>28</v>
      </c>
      <c r="P658" s="9">
        <f t="shared" si="51"/>
        <v>167.15</v>
      </c>
      <c r="Q658" t="s">
        <v>8308</v>
      </c>
      <c r="R658" t="s">
        <v>8340</v>
      </c>
      <c r="S658" s="14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50"/>
        <v>1462</v>
      </c>
      <c r="P659" s="9">
        <f t="shared" si="51"/>
        <v>40.76</v>
      </c>
      <c r="Q659" t="s">
        <v>8308</v>
      </c>
      <c r="R659" t="s">
        <v>8309</v>
      </c>
      <c r="S659" s="14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50"/>
        <v>110</v>
      </c>
      <c r="P660" s="9">
        <f t="shared" si="51"/>
        <v>85.55</v>
      </c>
      <c r="Q660" t="s">
        <v>8327</v>
      </c>
      <c r="R660" t="s">
        <v>8338</v>
      </c>
      <c r="S660" s="14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50"/>
        <v>39</v>
      </c>
      <c r="P661" s="9">
        <f t="shared" si="51"/>
        <v>133.9</v>
      </c>
      <c r="Q661" t="s">
        <v>8313</v>
      </c>
      <c r="R661" t="s">
        <v>8314</v>
      </c>
      <c r="S661" s="14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50"/>
        <v>542</v>
      </c>
      <c r="P662" s="9">
        <f t="shared" si="51"/>
        <v>41.23</v>
      </c>
      <c r="Q662" t="s">
        <v>8316</v>
      </c>
      <c r="R662" t="s">
        <v>8317</v>
      </c>
      <c r="S662" s="14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50"/>
        <v>22</v>
      </c>
      <c r="P663" s="9">
        <f t="shared" si="51"/>
        <v>50.3</v>
      </c>
      <c r="Q663" t="s">
        <v>8308</v>
      </c>
      <c r="R663" t="s">
        <v>8310</v>
      </c>
      <c r="S663" s="14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50"/>
        <v>108</v>
      </c>
      <c r="P664" s="9">
        <f t="shared" si="51"/>
        <v>58.72</v>
      </c>
      <c r="Q664" t="s">
        <v>8321</v>
      </c>
      <c r="R664" t="s">
        <v>8322</v>
      </c>
      <c r="S664" s="14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50"/>
        <v>180</v>
      </c>
      <c r="P665" s="9">
        <f t="shared" si="51"/>
        <v>24.27</v>
      </c>
      <c r="Q665" t="s">
        <v>8316</v>
      </c>
      <c r="R665" t="s">
        <v>8317</v>
      </c>
      <c r="S665" s="14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50"/>
        <v>108</v>
      </c>
      <c r="P666" s="9">
        <f t="shared" si="51"/>
        <v>90</v>
      </c>
      <c r="Q666" t="s">
        <v>8319</v>
      </c>
      <c r="R666" t="s">
        <v>8320</v>
      </c>
      <c r="S666" s="14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50"/>
        <v>22</v>
      </c>
      <c r="P667" s="9">
        <f t="shared" si="51"/>
        <v>128.27000000000001</v>
      </c>
      <c r="Q667" t="s">
        <v>8323</v>
      </c>
      <c r="R667" t="s">
        <v>8326</v>
      </c>
      <c r="S667" s="14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50"/>
        <v>107</v>
      </c>
      <c r="P668" s="9">
        <f t="shared" si="51"/>
        <v>108.48</v>
      </c>
      <c r="Q668" t="s">
        <v>8327</v>
      </c>
      <c r="R668" t="s">
        <v>8329</v>
      </c>
      <c r="S668" s="14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50"/>
        <v>102</v>
      </c>
      <c r="P669" s="9">
        <f t="shared" si="51"/>
        <v>107.1</v>
      </c>
      <c r="Q669" t="s">
        <v>8308</v>
      </c>
      <c r="R669" t="s">
        <v>8315</v>
      </c>
      <c r="S669" s="14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50"/>
        <v>126</v>
      </c>
      <c r="P670" s="9">
        <f t="shared" si="51"/>
        <v>21.5</v>
      </c>
      <c r="Q670" t="s">
        <v>8316</v>
      </c>
      <c r="R670" t="s">
        <v>8317</v>
      </c>
      <c r="S670" s="14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50"/>
        <v>107</v>
      </c>
      <c r="P671" s="9">
        <f t="shared" si="51"/>
        <v>109.03</v>
      </c>
      <c r="Q671" t="s">
        <v>8323</v>
      </c>
      <c r="R671" t="s">
        <v>8326</v>
      </c>
      <c r="S671" s="14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50"/>
        <v>427</v>
      </c>
      <c r="P672" s="9">
        <f t="shared" si="51"/>
        <v>31.69</v>
      </c>
      <c r="Q672" t="s">
        <v>8319</v>
      </c>
      <c r="R672" t="s">
        <v>8320</v>
      </c>
      <c r="S672" s="14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50"/>
        <v>214</v>
      </c>
      <c r="P673" s="9">
        <f t="shared" si="51"/>
        <v>122.74</v>
      </c>
      <c r="Q673" t="s">
        <v>8308</v>
      </c>
      <c r="R673" t="s">
        <v>8310</v>
      </c>
      <c r="S673" s="14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50"/>
        <v>126</v>
      </c>
      <c r="P674" s="9">
        <f t="shared" si="51"/>
        <v>187.19</v>
      </c>
      <c r="Q674" t="s">
        <v>8311</v>
      </c>
      <c r="R674" t="s">
        <v>8333</v>
      </c>
      <c r="S674" s="14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50"/>
        <v>106</v>
      </c>
      <c r="P675" s="9">
        <f t="shared" si="51"/>
        <v>120.91</v>
      </c>
      <c r="Q675" t="s">
        <v>8321</v>
      </c>
      <c r="R675" t="s">
        <v>8322</v>
      </c>
      <c r="S675" s="14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50"/>
        <v>265</v>
      </c>
      <c r="P676" s="9">
        <f t="shared" si="51"/>
        <v>84.21</v>
      </c>
      <c r="Q676" t="s">
        <v>8327</v>
      </c>
      <c r="R676" t="s">
        <v>8331</v>
      </c>
      <c r="S676" s="14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50"/>
        <v>106</v>
      </c>
      <c r="P677" s="9">
        <f t="shared" si="51"/>
        <v>103.95</v>
      </c>
      <c r="Q677" t="s">
        <v>8323</v>
      </c>
      <c r="R677" t="s">
        <v>8326</v>
      </c>
      <c r="S677" s="14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50"/>
        <v>106</v>
      </c>
      <c r="P678" s="9">
        <f t="shared" si="51"/>
        <v>95.96</v>
      </c>
      <c r="Q678" t="s">
        <v>8311</v>
      </c>
      <c r="R678" t="s">
        <v>8333</v>
      </c>
      <c r="S678" s="14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50"/>
        <v>106</v>
      </c>
      <c r="P679" s="9">
        <f t="shared" si="51"/>
        <v>87.96</v>
      </c>
      <c r="Q679" t="s">
        <v>8327</v>
      </c>
      <c r="R679" t="s">
        <v>8328</v>
      </c>
      <c r="S679" s="14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50"/>
        <v>106</v>
      </c>
      <c r="P680" s="9">
        <f t="shared" si="51"/>
        <v>62.83</v>
      </c>
      <c r="Q680" t="s">
        <v>8323</v>
      </c>
      <c r="R680" t="s">
        <v>8326</v>
      </c>
      <c r="S680" s="14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50"/>
        <v>352</v>
      </c>
      <c r="P681" s="9">
        <f t="shared" si="51"/>
        <v>22.08</v>
      </c>
      <c r="Q681" t="s">
        <v>8327</v>
      </c>
      <c r="R681" t="s">
        <v>8329</v>
      </c>
      <c r="S681" s="14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50"/>
        <v>106</v>
      </c>
      <c r="P682" s="9">
        <f t="shared" si="51"/>
        <v>63.17</v>
      </c>
      <c r="Q682" t="s">
        <v>8321</v>
      </c>
      <c r="R682" t="s">
        <v>8322</v>
      </c>
      <c r="S682" s="14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50"/>
        <v>100</v>
      </c>
      <c r="P683" s="9">
        <f t="shared" si="51"/>
        <v>202.42</v>
      </c>
      <c r="Q683" t="s">
        <v>8321</v>
      </c>
      <c r="R683" t="s">
        <v>8322</v>
      </c>
      <c r="S683" s="14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50"/>
        <v>105</v>
      </c>
      <c r="P684" s="9">
        <f t="shared" si="51"/>
        <v>201.94</v>
      </c>
      <c r="Q684" t="s">
        <v>8327</v>
      </c>
      <c r="R684" t="s">
        <v>8331</v>
      </c>
      <c r="S684" s="14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50"/>
        <v>104</v>
      </c>
      <c r="P685" s="9">
        <f t="shared" si="51"/>
        <v>145</v>
      </c>
      <c r="Q685" t="s">
        <v>8323</v>
      </c>
      <c r="R685" t="s">
        <v>8326</v>
      </c>
      <c r="S685" s="14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50"/>
        <v>149</v>
      </c>
      <c r="P686" s="9">
        <f t="shared" si="51"/>
        <v>71.97</v>
      </c>
      <c r="Q686" t="s">
        <v>8327</v>
      </c>
      <c r="R686" t="s">
        <v>8331</v>
      </c>
      <c r="S686" s="14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50"/>
        <v>130</v>
      </c>
      <c r="P687" s="9">
        <f t="shared" si="51"/>
        <v>43.1</v>
      </c>
      <c r="Q687" t="s">
        <v>8308</v>
      </c>
      <c r="R687" t="s">
        <v>8309</v>
      </c>
      <c r="S687" s="14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50"/>
        <v>104</v>
      </c>
      <c r="P688" s="9">
        <f t="shared" si="51"/>
        <v>66.37</v>
      </c>
      <c r="Q688" t="s">
        <v>8327</v>
      </c>
      <c r="R688" t="s">
        <v>8331</v>
      </c>
      <c r="S688" s="14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50"/>
        <v>104</v>
      </c>
      <c r="P689" s="9">
        <f t="shared" si="51"/>
        <v>69.27</v>
      </c>
      <c r="Q689" t="s">
        <v>8321</v>
      </c>
      <c r="R689" t="s">
        <v>8332</v>
      </c>
      <c r="S689" s="14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50"/>
        <v>104</v>
      </c>
      <c r="P690" s="9">
        <f t="shared" si="51"/>
        <v>90.2</v>
      </c>
      <c r="Q690" t="s">
        <v>8323</v>
      </c>
      <c r="R690" t="s">
        <v>8324</v>
      </c>
      <c r="S690" s="14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50"/>
        <v>172</v>
      </c>
      <c r="P691" s="9">
        <f t="shared" si="51"/>
        <v>94.05</v>
      </c>
      <c r="Q691" t="s">
        <v>8327</v>
      </c>
      <c r="R691" t="s">
        <v>8328</v>
      </c>
      <c r="S691" s="14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50"/>
        <v>103</v>
      </c>
      <c r="P692" s="9">
        <f t="shared" si="51"/>
        <v>90.68</v>
      </c>
      <c r="Q692" t="s">
        <v>8323</v>
      </c>
      <c r="R692" t="s">
        <v>8326</v>
      </c>
      <c r="S692" s="14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50"/>
        <v>103</v>
      </c>
      <c r="P693" s="9">
        <f t="shared" si="51"/>
        <v>86.85</v>
      </c>
      <c r="Q693" t="s">
        <v>8321</v>
      </c>
      <c r="R693" t="s">
        <v>8322</v>
      </c>
      <c r="S693" s="14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50"/>
        <v>103</v>
      </c>
      <c r="P694" s="9">
        <f t="shared" si="51"/>
        <v>86.55</v>
      </c>
      <c r="Q694" t="s">
        <v>8321</v>
      </c>
      <c r="R694" t="s">
        <v>8322</v>
      </c>
      <c r="S694" s="14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50"/>
        <v>103</v>
      </c>
      <c r="P695" s="9">
        <f t="shared" si="51"/>
        <v>139.19</v>
      </c>
      <c r="Q695" t="s">
        <v>8323</v>
      </c>
      <c r="R695" t="s">
        <v>8326</v>
      </c>
      <c r="S695" s="14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50"/>
        <v>103</v>
      </c>
      <c r="P696" s="9">
        <f t="shared" si="51"/>
        <v>63.57</v>
      </c>
      <c r="Q696" t="s">
        <v>8323</v>
      </c>
      <c r="R696" t="s">
        <v>8326</v>
      </c>
      <c r="S696" s="14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50"/>
        <v>103</v>
      </c>
      <c r="P697" s="9">
        <f t="shared" si="51"/>
        <v>137.21</v>
      </c>
      <c r="Q697" t="s">
        <v>8321</v>
      </c>
      <c r="R697" t="s">
        <v>8332</v>
      </c>
      <c r="S697" s="14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50"/>
        <v>103</v>
      </c>
      <c r="P698" s="9">
        <f t="shared" si="51"/>
        <v>168.69</v>
      </c>
      <c r="Q698" t="s">
        <v>8313</v>
      </c>
      <c r="R698" t="s">
        <v>8314</v>
      </c>
      <c r="S698" s="14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50"/>
        <v>103</v>
      </c>
      <c r="P699" s="9">
        <f t="shared" si="51"/>
        <v>106.93</v>
      </c>
      <c r="Q699" t="s">
        <v>8323</v>
      </c>
      <c r="R699" t="s">
        <v>8335</v>
      </c>
      <c r="S699" s="14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50"/>
        <v>102</v>
      </c>
      <c r="P700" s="9">
        <f t="shared" si="51"/>
        <v>196.83</v>
      </c>
      <c r="Q700" t="s">
        <v>8327</v>
      </c>
      <c r="R700" t="s">
        <v>8331</v>
      </c>
      <c r="S700" s="14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50"/>
        <v>102</v>
      </c>
      <c r="P701" s="9">
        <f t="shared" si="51"/>
        <v>105.52</v>
      </c>
      <c r="Q701" t="s">
        <v>8323</v>
      </c>
      <c r="R701" t="s">
        <v>8326</v>
      </c>
      <c r="S701" s="14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9">
        <f t="shared" si="50"/>
        <v>146</v>
      </c>
      <c r="P702" s="9">
        <f t="shared" si="51"/>
        <v>64.62</v>
      </c>
      <c r="Q702" t="s">
        <v>8327</v>
      </c>
      <c r="R702" t="s">
        <v>8331</v>
      </c>
      <c r="S702" s="14">
        <f t="shared" si="52"/>
        <v>41546.664212962962</v>
      </c>
      <c r="T702" s="15">
        <f t="shared" si="53"/>
        <v>41579.791666666664</v>
      </c>
      <c r="U702">
        <f t="shared" si="54"/>
        <v>2013</v>
      </c>
    </row>
    <row r="703" spans="1:21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9">
        <f t="shared" si="50"/>
        <v>204</v>
      </c>
      <c r="P703" s="9">
        <f t="shared" si="51"/>
        <v>59.36</v>
      </c>
      <c r="Q703" t="s">
        <v>8311</v>
      </c>
      <c r="R703" t="s">
        <v>8333</v>
      </c>
      <c r="S703" s="14">
        <f t="shared" si="52"/>
        <v>42317.33258101852</v>
      </c>
      <c r="T703" s="15">
        <f t="shared" si="53"/>
        <v>42354.290972222225</v>
      </c>
      <c r="U703">
        <f t="shared" si="54"/>
        <v>2015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50"/>
        <v>128</v>
      </c>
      <c r="P704" s="9">
        <f t="shared" si="51"/>
        <v>129.11000000000001</v>
      </c>
      <c r="Q704" t="s">
        <v>8327</v>
      </c>
      <c r="R704" t="s">
        <v>8328</v>
      </c>
      <c r="S704" s="14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50"/>
        <v>136</v>
      </c>
      <c r="P705" s="9">
        <f t="shared" si="51"/>
        <v>97.9</v>
      </c>
      <c r="Q705" t="s">
        <v>8327</v>
      </c>
      <c r="R705" t="s">
        <v>8328</v>
      </c>
      <c r="S705" s="14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50"/>
        <v>102</v>
      </c>
      <c r="P706" s="9">
        <f t="shared" si="51"/>
        <v>141.29</v>
      </c>
      <c r="Q706" t="s">
        <v>8323</v>
      </c>
      <c r="R706" t="s">
        <v>8326</v>
      </c>
      <c r="S706" s="14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55">ROUND(E707/D707*100,0)</f>
        <v>102</v>
      </c>
      <c r="P707" s="9">
        <f t="shared" ref="P707:P770" si="56">ROUND(E707/L707,2)</f>
        <v>137.24</v>
      </c>
      <c r="Q707" t="s">
        <v>8323</v>
      </c>
      <c r="R707" t="s">
        <v>8326</v>
      </c>
      <c r="S707" s="14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YEAR(S:S)</f>
        <v>2014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55"/>
        <v>101</v>
      </c>
      <c r="P708" s="9">
        <f t="shared" si="56"/>
        <v>112.61</v>
      </c>
      <c r="Q708" t="s">
        <v>8327</v>
      </c>
      <c r="R708" t="s">
        <v>8331</v>
      </c>
      <c r="S708" s="14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55"/>
        <v>101</v>
      </c>
      <c r="P709" s="9">
        <f t="shared" si="56"/>
        <v>99.34</v>
      </c>
      <c r="Q709" t="s">
        <v>8323</v>
      </c>
      <c r="R709" t="s">
        <v>8326</v>
      </c>
      <c r="S709" s="14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55"/>
        <v>101</v>
      </c>
      <c r="P710" s="9">
        <f t="shared" si="56"/>
        <v>146.65</v>
      </c>
      <c r="Q710" t="s">
        <v>8321</v>
      </c>
      <c r="R710" t="s">
        <v>8322</v>
      </c>
      <c r="S710" s="14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55"/>
        <v>101</v>
      </c>
      <c r="P711" s="9">
        <f t="shared" si="56"/>
        <v>103.21</v>
      </c>
      <c r="Q711" t="s">
        <v>8323</v>
      </c>
      <c r="R711" t="s">
        <v>8326</v>
      </c>
      <c r="S711" s="14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55"/>
        <v>101</v>
      </c>
      <c r="P712" s="9">
        <f t="shared" si="56"/>
        <v>194.23</v>
      </c>
      <c r="Q712" t="s">
        <v>8321</v>
      </c>
      <c r="R712" t="s">
        <v>8332</v>
      </c>
      <c r="S712" s="14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55"/>
        <v>101</v>
      </c>
      <c r="P713" s="9">
        <f t="shared" si="56"/>
        <v>162.77000000000001</v>
      </c>
      <c r="Q713" t="s">
        <v>8323</v>
      </c>
      <c r="R713" t="s">
        <v>8335</v>
      </c>
      <c r="S713" s="14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55"/>
        <v>101</v>
      </c>
      <c r="P714" s="9">
        <f t="shared" si="56"/>
        <v>162.71</v>
      </c>
      <c r="Q714" t="s">
        <v>8323</v>
      </c>
      <c r="R714" t="s">
        <v>8324</v>
      </c>
      <c r="S714" s="14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55"/>
        <v>101</v>
      </c>
      <c r="P715" s="9">
        <f t="shared" si="56"/>
        <v>63.83</v>
      </c>
      <c r="Q715" t="s">
        <v>8323</v>
      </c>
      <c r="R715" t="s">
        <v>8326</v>
      </c>
      <c r="S715" s="14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55"/>
        <v>202</v>
      </c>
      <c r="P716" s="9">
        <f t="shared" si="56"/>
        <v>89.25</v>
      </c>
      <c r="Q716" t="s">
        <v>8327</v>
      </c>
      <c r="R716" t="s">
        <v>8338</v>
      </c>
      <c r="S716" s="14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55"/>
        <v>202</v>
      </c>
      <c r="P717" s="9">
        <f t="shared" si="56"/>
        <v>80.650000000000006</v>
      </c>
      <c r="Q717" t="s">
        <v>8313</v>
      </c>
      <c r="R717" t="s">
        <v>8314</v>
      </c>
      <c r="S717" s="14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55"/>
        <v>155</v>
      </c>
      <c r="P718" s="9">
        <f t="shared" si="56"/>
        <v>53.01</v>
      </c>
      <c r="Q718" t="s">
        <v>8327</v>
      </c>
      <c r="R718" t="s">
        <v>8331</v>
      </c>
      <c r="S718" s="14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55"/>
        <v>336</v>
      </c>
      <c r="P719" s="9">
        <f t="shared" si="56"/>
        <v>41.77</v>
      </c>
      <c r="Q719" t="s">
        <v>8323</v>
      </c>
      <c r="R719" t="s">
        <v>8326</v>
      </c>
      <c r="S719" s="14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55"/>
        <v>101</v>
      </c>
      <c r="P720" s="9">
        <f t="shared" si="56"/>
        <v>145.87</v>
      </c>
      <c r="Q720" t="s">
        <v>8323</v>
      </c>
      <c r="R720" t="s">
        <v>8326</v>
      </c>
      <c r="S720" s="14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55"/>
        <v>100</v>
      </c>
      <c r="P721" s="9">
        <f t="shared" si="56"/>
        <v>93.02</v>
      </c>
      <c r="Q721" t="s">
        <v>8321</v>
      </c>
      <c r="R721" t="s">
        <v>8322</v>
      </c>
      <c r="S721" s="14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55"/>
        <v>167</v>
      </c>
      <c r="P722" s="9">
        <f t="shared" si="56"/>
        <v>99.46</v>
      </c>
      <c r="Q722" t="s">
        <v>8308</v>
      </c>
      <c r="R722" t="s">
        <v>8309</v>
      </c>
      <c r="S722" s="14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55"/>
        <v>33</v>
      </c>
      <c r="P723" s="9">
        <f t="shared" si="56"/>
        <v>264.26</v>
      </c>
      <c r="Q723" t="s">
        <v>8327</v>
      </c>
      <c r="R723" t="s">
        <v>8330</v>
      </c>
      <c r="S723" s="14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55"/>
        <v>100</v>
      </c>
      <c r="P724" s="9">
        <f t="shared" si="56"/>
        <v>118.13</v>
      </c>
      <c r="Q724" t="s">
        <v>8323</v>
      </c>
      <c r="R724" t="s">
        <v>8326</v>
      </c>
      <c r="S724" s="14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55"/>
        <v>100</v>
      </c>
      <c r="P725" s="9">
        <f t="shared" si="56"/>
        <v>110.23</v>
      </c>
      <c r="Q725" t="s">
        <v>8323</v>
      </c>
      <c r="R725" t="s">
        <v>8326</v>
      </c>
      <c r="S725" s="14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55"/>
        <v>100</v>
      </c>
      <c r="P726" s="9">
        <f t="shared" si="56"/>
        <v>92.84</v>
      </c>
      <c r="Q726" t="s">
        <v>8323</v>
      </c>
      <c r="R726" t="s">
        <v>8326</v>
      </c>
      <c r="S726" s="14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55"/>
        <v>100</v>
      </c>
      <c r="P727" s="9">
        <f t="shared" si="56"/>
        <v>48.44</v>
      </c>
      <c r="Q727" t="s">
        <v>8323</v>
      </c>
      <c r="R727" t="s">
        <v>8326</v>
      </c>
      <c r="S727" s="14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55"/>
        <v>100</v>
      </c>
      <c r="P728" s="9">
        <f t="shared" si="56"/>
        <v>169.92</v>
      </c>
      <c r="Q728" t="s">
        <v>8327</v>
      </c>
      <c r="R728" t="s">
        <v>8341</v>
      </c>
      <c r="S728" s="14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55"/>
        <v>200</v>
      </c>
      <c r="P729" s="9">
        <f t="shared" si="56"/>
        <v>182.13</v>
      </c>
      <c r="Q729" t="s">
        <v>8327</v>
      </c>
      <c r="R729" t="s">
        <v>8331</v>
      </c>
      <c r="S729" s="14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55"/>
        <v>122</v>
      </c>
      <c r="P730" s="9">
        <f t="shared" si="56"/>
        <v>84.14</v>
      </c>
      <c r="Q730" t="s">
        <v>8311</v>
      </c>
      <c r="R730" t="s">
        <v>8333</v>
      </c>
      <c r="S730" s="14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55"/>
        <v>100</v>
      </c>
      <c r="P731" s="9">
        <f t="shared" si="56"/>
        <v>172.41</v>
      </c>
      <c r="Q731" t="s">
        <v>8327</v>
      </c>
      <c r="R731" t="s">
        <v>8331</v>
      </c>
      <c r="S731" s="14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55"/>
        <v>100</v>
      </c>
      <c r="P732" s="9">
        <f t="shared" si="56"/>
        <v>370.37</v>
      </c>
      <c r="Q732" t="s">
        <v>8323</v>
      </c>
      <c r="R732" t="s">
        <v>8324</v>
      </c>
      <c r="S732" s="14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55"/>
        <v>40</v>
      </c>
      <c r="P733" s="9">
        <f t="shared" si="56"/>
        <v>253.21</v>
      </c>
      <c r="Q733" t="s">
        <v>8316</v>
      </c>
      <c r="R733" t="s">
        <v>8344</v>
      </c>
      <c r="S733" s="14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55"/>
        <v>123</v>
      </c>
      <c r="P734" s="9">
        <f t="shared" si="56"/>
        <v>169.52</v>
      </c>
      <c r="Q734" t="s">
        <v>8308</v>
      </c>
      <c r="R734" t="s">
        <v>8309</v>
      </c>
      <c r="S734" s="14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55"/>
        <v>115</v>
      </c>
      <c r="P735" s="9">
        <f t="shared" si="56"/>
        <v>58.69</v>
      </c>
      <c r="Q735" t="s">
        <v>8323</v>
      </c>
      <c r="R735" t="s">
        <v>8326</v>
      </c>
      <c r="S735" s="14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55"/>
        <v>130</v>
      </c>
      <c r="P736" s="9">
        <f t="shared" si="56"/>
        <v>51.72</v>
      </c>
      <c r="Q736" t="s">
        <v>8321</v>
      </c>
      <c r="R736" t="s">
        <v>8322</v>
      </c>
      <c r="S736" s="14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55"/>
        <v>102</v>
      </c>
      <c r="P737" s="9">
        <f t="shared" si="56"/>
        <v>33.19</v>
      </c>
      <c r="Q737" t="s">
        <v>8311</v>
      </c>
      <c r="R737" t="s">
        <v>8312</v>
      </c>
      <c r="S737" s="14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55"/>
        <v>108</v>
      </c>
      <c r="P738" s="9">
        <f t="shared" si="56"/>
        <v>112.79</v>
      </c>
      <c r="Q738" t="s">
        <v>8313</v>
      </c>
      <c r="R738" t="s">
        <v>8314</v>
      </c>
      <c r="S738" s="14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55"/>
        <v>100</v>
      </c>
      <c r="P739" s="9">
        <f t="shared" si="56"/>
        <v>190.9</v>
      </c>
      <c r="Q739" t="s">
        <v>8327</v>
      </c>
      <c r="R739" t="s">
        <v>8331</v>
      </c>
      <c r="S739" s="14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55"/>
        <v>100</v>
      </c>
      <c r="P740" s="9">
        <f t="shared" si="56"/>
        <v>98.31</v>
      </c>
      <c r="Q740" t="s">
        <v>8323</v>
      </c>
      <c r="R740" t="s">
        <v>8326</v>
      </c>
      <c r="S740" s="14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55"/>
        <v>100</v>
      </c>
      <c r="P741" s="9">
        <f t="shared" si="56"/>
        <v>134.15</v>
      </c>
      <c r="Q741" t="s">
        <v>8323</v>
      </c>
      <c r="R741" t="s">
        <v>8326</v>
      </c>
      <c r="S741" s="14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55"/>
        <v>158</v>
      </c>
      <c r="P742" s="9">
        <f t="shared" si="56"/>
        <v>68.349999999999994</v>
      </c>
      <c r="Q742" t="s">
        <v>8311</v>
      </c>
      <c r="R742" t="s">
        <v>8333</v>
      </c>
      <c r="S742" s="14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55"/>
        <v>126</v>
      </c>
      <c r="P743" s="9">
        <f t="shared" si="56"/>
        <v>64.540000000000006</v>
      </c>
      <c r="Q743" t="s">
        <v>8327</v>
      </c>
      <c r="R743" t="s">
        <v>8331</v>
      </c>
      <c r="S743" s="14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55"/>
        <v>24</v>
      </c>
      <c r="P744" s="9">
        <f t="shared" si="56"/>
        <v>51.23</v>
      </c>
      <c r="Q744" t="s">
        <v>8313</v>
      </c>
      <c r="R744" t="s">
        <v>8314</v>
      </c>
      <c r="S744" s="14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55"/>
        <v>20</v>
      </c>
      <c r="P745" s="9">
        <f t="shared" si="56"/>
        <v>83.72</v>
      </c>
      <c r="Q745" t="s">
        <v>8313</v>
      </c>
      <c r="R745" t="s">
        <v>8314</v>
      </c>
      <c r="S745" s="14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55"/>
        <v>105</v>
      </c>
      <c r="P746" s="9">
        <f t="shared" si="56"/>
        <v>59.41</v>
      </c>
      <c r="Q746" t="s">
        <v>8313</v>
      </c>
      <c r="R746" t="s">
        <v>8314</v>
      </c>
      <c r="S746" s="14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55"/>
        <v>189</v>
      </c>
      <c r="P747" s="9">
        <f t="shared" si="56"/>
        <v>31.21</v>
      </c>
      <c r="Q747" t="s">
        <v>8323</v>
      </c>
      <c r="R747" t="s">
        <v>8326</v>
      </c>
      <c r="S747" s="14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55"/>
        <v>52</v>
      </c>
      <c r="P748" s="9">
        <f t="shared" si="56"/>
        <v>94.19</v>
      </c>
      <c r="Q748" t="s">
        <v>8313</v>
      </c>
      <c r="R748" t="s">
        <v>8314</v>
      </c>
      <c r="S748" s="14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55"/>
        <v>111</v>
      </c>
      <c r="P749" s="9">
        <f t="shared" si="56"/>
        <v>104.39</v>
      </c>
      <c r="Q749" t="s">
        <v>8313</v>
      </c>
      <c r="R749" t="s">
        <v>8314</v>
      </c>
      <c r="S749" s="14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55"/>
        <v>125</v>
      </c>
      <c r="P750" s="9">
        <f t="shared" si="56"/>
        <v>140.1</v>
      </c>
      <c r="Q750" t="s">
        <v>8321</v>
      </c>
      <c r="R750" t="s">
        <v>8322</v>
      </c>
      <c r="S750" s="14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55"/>
        <v>104</v>
      </c>
      <c r="P751" s="9">
        <f t="shared" si="56"/>
        <v>90.1</v>
      </c>
      <c r="Q751" t="s">
        <v>8327</v>
      </c>
      <c r="R751" t="s">
        <v>8328</v>
      </c>
      <c r="S751" s="14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55"/>
        <v>252</v>
      </c>
      <c r="P752" s="9">
        <f t="shared" si="56"/>
        <v>55.61</v>
      </c>
      <c r="Q752" t="s">
        <v>8327</v>
      </c>
      <c r="R752" t="s">
        <v>8331</v>
      </c>
      <c r="S752" s="14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55"/>
        <v>103</v>
      </c>
      <c r="P753" s="9">
        <f t="shared" si="56"/>
        <v>64.16</v>
      </c>
      <c r="Q753" t="s">
        <v>8313</v>
      </c>
      <c r="R753" t="s">
        <v>8314</v>
      </c>
      <c r="S753" s="14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55"/>
        <v>930250</v>
      </c>
      <c r="P754" s="9">
        <f t="shared" si="56"/>
        <v>4.57</v>
      </c>
      <c r="Q754" t="s">
        <v>8316</v>
      </c>
      <c r="R754" t="s">
        <v>8317</v>
      </c>
      <c r="S754" s="14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9">
        <f t="shared" si="55"/>
        <v>102</v>
      </c>
      <c r="P755" s="9">
        <f t="shared" si="56"/>
        <v>196.34</v>
      </c>
      <c r="Q755" t="s">
        <v>8327</v>
      </c>
      <c r="R755" t="s">
        <v>8328</v>
      </c>
      <c r="S755" s="14">
        <f t="shared" si="57"/>
        <v>42267.746782407412</v>
      </c>
      <c r="T755" s="15">
        <f t="shared" si="58"/>
        <v>42297.746782407412</v>
      </c>
      <c r="U755">
        <f t="shared" si="59"/>
        <v>2015</v>
      </c>
    </row>
    <row r="756" spans="1:21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9">
        <f t="shared" si="55"/>
        <v>185</v>
      </c>
      <c r="P756" s="9">
        <f t="shared" si="56"/>
        <v>85.44</v>
      </c>
      <c r="Q756" t="s">
        <v>8321</v>
      </c>
      <c r="R756" t="s">
        <v>8322</v>
      </c>
      <c r="S756" s="14">
        <f t="shared" si="57"/>
        <v>40266.662708333337</v>
      </c>
      <c r="T756" s="15">
        <f t="shared" si="58"/>
        <v>40330.165972222225</v>
      </c>
      <c r="U756">
        <f t="shared" si="59"/>
        <v>2010</v>
      </c>
    </row>
    <row r="757" spans="1:21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55"/>
        <v>115</v>
      </c>
      <c r="P757" s="9">
        <f t="shared" si="56"/>
        <v>57.52</v>
      </c>
      <c r="Q757" t="s">
        <v>8327</v>
      </c>
      <c r="R757" t="s">
        <v>8328</v>
      </c>
      <c r="S757" s="14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55"/>
        <v>110</v>
      </c>
      <c r="P758" s="9">
        <f t="shared" si="56"/>
        <v>96.53</v>
      </c>
      <c r="Q758" t="s">
        <v>8323</v>
      </c>
      <c r="R758" t="s">
        <v>8324</v>
      </c>
      <c r="S758" s="14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55"/>
        <v>102</v>
      </c>
      <c r="P759" s="9">
        <f t="shared" si="56"/>
        <v>51.04</v>
      </c>
      <c r="Q759" t="s">
        <v>8327</v>
      </c>
      <c r="R759" t="s">
        <v>8331</v>
      </c>
      <c r="S759" s="14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55"/>
        <v>114</v>
      </c>
      <c r="P760" s="9">
        <f t="shared" si="56"/>
        <v>67.13</v>
      </c>
      <c r="Q760" t="s">
        <v>8327</v>
      </c>
      <c r="R760" t="s">
        <v>8331</v>
      </c>
      <c r="S760" s="14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55"/>
        <v>101</v>
      </c>
      <c r="P761" s="9">
        <f t="shared" si="56"/>
        <v>126.72</v>
      </c>
      <c r="Q761" t="s">
        <v>8323</v>
      </c>
      <c r="R761" t="s">
        <v>8326</v>
      </c>
      <c r="S761" s="14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55"/>
        <v>261</v>
      </c>
      <c r="P762" s="9">
        <f t="shared" si="56"/>
        <v>54.62</v>
      </c>
      <c r="Q762" t="s">
        <v>8313</v>
      </c>
      <c r="R762" t="s">
        <v>8314</v>
      </c>
      <c r="S762" s="14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55"/>
        <v>104</v>
      </c>
      <c r="P763" s="9">
        <f t="shared" si="56"/>
        <v>130.16</v>
      </c>
      <c r="Q763" t="s">
        <v>8313</v>
      </c>
      <c r="R763" t="s">
        <v>8314</v>
      </c>
      <c r="S763" s="14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55"/>
        <v>101</v>
      </c>
      <c r="P764" s="9">
        <f t="shared" si="56"/>
        <v>159.82</v>
      </c>
      <c r="Q764" t="s">
        <v>8321</v>
      </c>
      <c r="R764" t="s">
        <v>8332</v>
      </c>
      <c r="S764" s="14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55"/>
        <v>101</v>
      </c>
      <c r="P765" s="9">
        <f t="shared" si="56"/>
        <v>347.85</v>
      </c>
      <c r="Q765" t="s">
        <v>8321</v>
      </c>
      <c r="R765" t="s">
        <v>8322</v>
      </c>
      <c r="S765" s="14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55"/>
        <v>361</v>
      </c>
      <c r="P766" s="9">
        <f t="shared" si="56"/>
        <v>96.06</v>
      </c>
      <c r="Q766" t="s">
        <v>8308</v>
      </c>
      <c r="R766" t="s">
        <v>8309</v>
      </c>
      <c r="S766" s="14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55"/>
        <v>113</v>
      </c>
      <c r="P767" s="9">
        <f t="shared" si="56"/>
        <v>107.32</v>
      </c>
      <c r="Q767" t="s">
        <v>8316</v>
      </c>
      <c r="R767" t="s">
        <v>8317</v>
      </c>
      <c r="S767" s="14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55"/>
        <v>112</v>
      </c>
      <c r="P768" s="9">
        <f t="shared" si="56"/>
        <v>61.3</v>
      </c>
      <c r="Q768" t="s">
        <v>8321</v>
      </c>
      <c r="R768" t="s">
        <v>8322</v>
      </c>
      <c r="S768" s="14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55"/>
        <v>22</v>
      </c>
      <c r="P769" s="9">
        <f t="shared" si="56"/>
        <v>23.95</v>
      </c>
      <c r="Q769" t="s">
        <v>8308</v>
      </c>
      <c r="R769" t="s">
        <v>8310</v>
      </c>
      <c r="S769" s="14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55"/>
        <v>110</v>
      </c>
      <c r="P770" s="9">
        <f t="shared" si="56"/>
        <v>65.91</v>
      </c>
      <c r="Q770" t="s">
        <v>8327</v>
      </c>
      <c r="R770" t="s">
        <v>8331</v>
      </c>
      <c r="S770" s="14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60">ROUND(E771/D771*100,0)</f>
        <v>15</v>
      </c>
      <c r="P771" s="9">
        <f t="shared" ref="P771:P834" si="61">ROUND(E771/L771,2)</f>
        <v>93.9</v>
      </c>
      <c r="Q771" t="s">
        <v>8308</v>
      </c>
      <c r="R771" t="s">
        <v>8310</v>
      </c>
      <c r="S771" s="14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YEAR(S:S)</f>
        <v>2016</v>
      </c>
    </row>
    <row r="772" spans="1:21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60"/>
        <v>18</v>
      </c>
      <c r="P772" s="9">
        <f t="shared" si="61"/>
        <v>115.99</v>
      </c>
      <c r="Q772" t="s">
        <v>8321</v>
      </c>
      <c r="R772" t="s">
        <v>8325</v>
      </c>
      <c r="S772" s="14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60"/>
        <v>489</v>
      </c>
      <c r="P773" s="9">
        <f t="shared" si="61"/>
        <v>31.57</v>
      </c>
      <c r="Q773" t="s">
        <v>8316</v>
      </c>
      <c r="R773" t="s">
        <v>8317</v>
      </c>
      <c r="S773" s="14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60"/>
        <v>176</v>
      </c>
      <c r="P774" s="9">
        <f t="shared" si="61"/>
        <v>56</v>
      </c>
      <c r="Q774" t="s">
        <v>8327</v>
      </c>
      <c r="R774" t="s">
        <v>8328</v>
      </c>
      <c r="S774" s="14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60"/>
        <v>103</v>
      </c>
      <c r="P775" s="9">
        <f t="shared" si="61"/>
        <v>94.41</v>
      </c>
      <c r="Q775" t="s">
        <v>8323</v>
      </c>
      <c r="R775" t="s">
        <v>8324</v>
      </c>
      <c r="S775" s="14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60"/>
        <v>104</v>
      </c>
      <c r="P776" s="9">
        <f t="shared" si="61"/>
        <v>194.44</v>
      </c>
      <c r="Q776" t="s">
        <v>8321</v>
      </c>
      <c r="R776" t="s">
        <v>8332</v>
      </c>
      <c r="S776" s="14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60"/>
        <v>175</v>
      </c>
      <c r="P777" s="9">
        <f t="shared" si="61"/>
        <v>264.85000000000002</v>
      </c>
      <c r="Q777" t="s">
        <v>8323</v>
      </c>
      <c r="R777" t="s">
        <v>8326</v>
      </c>
      <c r="S777" s="14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60"/>
        <v>117</v>
      </c>
      <c r="P778" s="9">
        <f t="shared" si="61"/>
        <v>60.27</v>
      </c>
      <c r="Q778" t="s">
        <v>8327</v>
      </c>
      <c r="R778" t="s">
        <v>8328</v>
      </c>
      <c r="S778" s="14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60"/>
        <v>103</v>
      </c>
      <c r="P779" s="9">
        <f t="shared" si="61"/>
        <v>109.19</v>
      </c>
      <c r="Q779" t="s">
        <v>8321</v>
      </c>
      <c r="R779" t="s">
        <v>8322</v>
      </c>
      <c r="S779" s="14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60"/>
        <v>109</v>
      </c>
      <c r="P780" s="9">
        <f t="shared" si="61"/>
        <v>86.44</v>
      </c>
      <c r="Q780" t="s">
        <v>8327</v>
      </c>
      <c r="R780" t="s">
        <v>8330</v>
      </c>
      <c r="S780" s="14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60"/>
        <v>51</v>
      </c>
      <c r="P781" s="9">
        <f t="shared" si="61"/>
        <v>147.88</v>
      </c>
      <c r="Q781" t="s">
        <v>8323</v>
      </c>
      <c r="R781" t="s">
        <v>8335</v>
      </c>
      <c r="S781" s="14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60"/>
        <v>103</v>
      </c>
      <c r="P782" s="9">
        <f t="shared" si="61"/>
        <v>242.28</v>
      </c>
      <c r="Q782" t="s">
        <v>8323</v>
      </c>
      <c r="R782" t="s">
        <v>8324</v>
      </c>
      <c r="S782" s="14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60"/>
        <v>174</v>
      </c>
      <c r="P783" s="9">
        <f t="shared" si="61"/>
        <v>51.85</v>
      </c>
      <c r="Q783" t="s">
        <v>8327</v>
      </c>
      <c r="R783" t="s">
        <v>8338</v>
      </c>
      <c r="S783" s="14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60"/>
        <v>103</v>
      </c>
      <c r="P784" s="9">
        <f t="shared" si="61"/>
        <v>173.7</v>
      </c>
      <c r="Q784" t="s">
        <v>8323</v>
      </c>
      <c r="R784" t="s">
        <v>8326</v>
      </c>
      <c r="S784" s="14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60"/>
        <v>116</v>
      </c>
      <c r="P785" s="9">
        <f t="shared" si="61"/>
        <v>144.43</v>
      </c>
      <c r="Q785" t="s">
        <v>8316</v>
      </c>
      <c r="R785" t="s">
        <v>8317</v>
      </c>
      <c r="S785" s="14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60"/>
        <v>173</v>
      </c>
      <c r="P786" s="9">
        <f t="shared" si="61"/>
        <v>75.13</v>
      </c>
      <c r="Q786" t="s">
        <v>8319</v>
      </c>
      <c r="R786" t="s">
        <v>8320</v>
      </c>
      <c r="S786" s="14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60"/>
        <v>102</v>
      </c>
      <c r="P787" s="9">
        <f t="shared" si="61"/>
        <v>105.32</v>
      </c>
      <c r="Q787" t="s">
        <v>8321</v>
      </c>
      <c r="R787" t="s">
        <v>8322</v>
      </c>
      <c r="S787" s="14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60"/>
        <v>35</v>
      </c>
      <c r="P788" s="9">
        <f t="shared" si="61"/>
        <v>95.91</v>
      </c>
      <c r="Q788" t="s">
        <v>8308</v>
      </c>
      <c r="R788" t="s">
        <v>8310</v>
      </c>
      <c r="S788" s="14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60"/>
        <v>108</v>
      </c>
      <c r="P789" s="9">
        <f t="shared" si="61"/>
        <v>88.87</v>
      </c>
      <c r="Q789" t="s">
        <v>8323</v>
      </c>
      <c r="R789" t="s">
        <v>8324</v>
      </c>
      <c r="S789" s="14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60"/>
        <v>11</v>
      </c>
      <c r="P790" s="9">
        <f t="shared" si="61"/>
        <v>72.760000000000005</v>
      </c>
      <c r="Q790" t="s">
        <v>8319</v>
      </c>
      <c r="R790" t="s">
        <v>8345</v>
      </c>
      <c r="S790" s="14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60"/>
        <v>107</v>
      </c>
      <c r="P791" s="9">
        <f t="shared" si="61"/>
        <v>49.32</v>
      </c>
      <c r="Q791" t="s">
        <v>8321</v>
      </c>
      <c r="R791" t="s">
        <v>8332</v>
      </c>
      <c r="S791" s="14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60"/>
        <v>101</v>
      </c>
      <c r="P792" s="9">
        <f t="shared" si="61"/>
        <v>125.99</v>
      </c>
      <c r="Q792" t="s">
        <v>8319</v>
      </c>
      <c r="R792" t="s">
        <v>8320</v>
      </c>
      <c r="S792" s="14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60"/>
        <v>107</v>
      </c>
      <c r="P793" s="9">
        <f t="shared" si="61"/>
        <v>45.42</v>
      </c>
      <c r="Q793" t="s">
        <v>8321</v>
      </c>
      <c r="R793" t="s">
        <v>8322</v>
      </c>
      <c r="S793" s="14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60"/>
        <v>9</v>
      </c>
      <c r="P794" s="9">
        <f t="shared" si="61"/>
        <v>29.24</v>
      </c>
      <c r="Q794" t="s">
        <v>8346</v>
      </c>
      <c r="R794" t="s">
        <v>8347</v>
      </c>
      <c r="S794" s="14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60"/>
        <v>107</v>
      </c>
      <c r="P795" s="9">
        <f t="shared" si="61"/>
        <v>90.82</v>
      </c>
      <c r="Q795" t="s">
        <v>8323</v>
      </c>
      <c r="R795" t="s">
        <v>8335</v>
      </c>
      <c r="S795" s="14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60"/>
        <v>142</v>
      </c>
      <c r="P796" s="9">
        <f t="shared" si="61"/>
        <v>193.84</v>
      </c>
      <c r="Q796" t="s">
        <v>8321</v>
      </c>
      <c r="R796" t="s">
        <v>8332</v>
      </c>
      <c r="S796" s="14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60"/>
        <v>106</v>
      </c>
      <c r="P797" s="9">
        <f t="shared" si="61"/>
        <v>146.88</v>
      </c>
      <c r="Q797" t="s">
        <v>8321</v>
      </c>
      <c r="R797" t="s">
        <v>8332</v>
      </c>
      <c r="S797" s="14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60"/>
        <v>11</v>
      </c>
      <c r="P798" s="9">
        <f t="shared" si="61"/>
        <v>117.65</v>
      </c>
      <c r="Q798" t="s">
        <v>8323</v>
      </c>
      <c r="R798" t="s">
        <v>8324</v>
      </c>
      <c r="S798" s="14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60"/>
        <v>282</v>
      </c>
      <c r="P799" s="9">
        <f t="shared" si="61"/>
        <v>52.79</v>
      </c>
      <c r="Q799" t="s">
        <v>8313</v>
      </c>
      <c r="R799" t="s">
        <v>8314</v>
      </c>
      <c r="S799" s="14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60"/>
        <v>105</v>
      </c>
      <c r="P800" s="9">
        <f t="shared" si="61"/>
        <v>158.96</v>
      </c>
      <c r="Q800" t="s">
        <v>8327</v>
      </c>
      <c r="R800" t="s">
        <v>8331</v>
      </c>
      <c r="S800" s="14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60"/>
        <v>168</v>
      </c>
      <c r="P801" s="9">
        <f t="shared" si="61"/>
        <v>84.86</v>
      </c>
      <c r="Q801" t="s">
        <v>8323</v>
      </c>
      <c r="R801" t="s">
        <v>8324</v>
      </c>
      <c r="S801" s="14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60"/>
        <v>168</v>
      </c>
      <c r="P802" s="9">
        <f t="shared" si="61"/>
        <v>75.67</v>
      </c>
      <c r="Q802" t="s">
        <v>8319</v>
      </c>
      <c r="R802" t="s">
        <v>8320</v>
      </c>
      <c r="S802" s="14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60"/>
        <v>104</v>
      </c>
      <c r="P803" s="9">
        <f t="shared" si="61"/>
        <v>117.68</v>
      </c>
      <c r="Q803" t="s">
        <v>8327</v>
      </c>
      <c r="R803" t="s">
        <v>8331</v>
      </c>
      <c r="S803" s="14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60"/>
        <v>104</v>
      </c>
      <c r="P804" s="9">
        <f t="shared" si="61"/>
        <v>56.41</v>
      </c>
      <c r="Q804" t="s">
        <v>8327</v>
      </c>
      <c r="R804" t="s">
        <v>8331</v>
      </c>
      <c r="S804" s="14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60"/>
        <v>104</v>
      </c>
      <c r="P805" s="9">
        <f t="shared" si="61"/>
        <v>177.62</v>
      </c>
      <c r="Q805" t="s">
        <v>8323</v>
      </c>
      <c r="R805" t="s">
        <v>8326</v>
      </c>
      <c r="S805" s="14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60"/>
        <v>166</v>
      </c>
      <c r="P806" s="9">
        <f t="shared" si="61"/>
        <v>177.02</v>
      </c>
      <c r="Q806" t="s">
        <v>8323</v>
      </c>
      <c r="R806" t="s">
        <v>8324</v>
      </c>
      <c r="S806" s="14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60"/>
        <v>22</v>
      </c>
      <c r="P807" s="9">
        <f t="shared" si="61"/>
        <v>66.52</v>
      </c>
      <c r="Q807" t="s">
        <v>8321</v>
      </c>
      <c r="R807" t="s">
        <v>8339</v>
      </c>
      <c r="S807" s="14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60"/>
        <v>138</v>
      </c>
      <c r="P808" s="9">
        <f t="shared" si="61"/>
        <v>87.44</v>
      </c>
      <c r="Q808" t="s">
        <v>8308</v>
      </c>
      <c r="R808" t="s">
        <v>8309</v>
      </c>
      <c r="S808" s="14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60"/>
        <v>332</v>
      </c>
      <c r="P809" s="9">
        <f t="shared" si="61"/>
        <v>21.23</v>
      </c>
      <c r="Q809" t="s">
        <v>8316</v>
      </c>
      <c r="R809" t="s">
        <v>8317</v>
      </c>
      <c r="S809" s="14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60"/>
        <v>111</v>
      </c>
      <c r="P810" s="9">
        <f t="shared" si="61"/>
        <v>61.03</v>
      </c>
      <c r="Q810" t="s">
        <v>8327</v>
      </c>
      <c r="R810" t="s">
        <v>8341</v>
      </c>
      <c r="S810" s="14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60"/>
        <v>165</v>
      </c>
      <c r="P811" s="9">
        <f t="shared" si="61"/>
        <v>81.099999999999994</v>
      </c>
      <c r="Q811" t="s">
        <v>8313</v>
      </c>
      <c r="R811" t="s">
        <v>8314</v>
      </c>
      <c r="S811" s="14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60"/>
        <v>24</v>
      </c>
      <c r="P812" s="9">
        <f t="shared" si="61"/>
        <v>305.77999999999997</v>
      </c>
      <c r="Q812" t="s">
        <v>8319</v>
      </c>
      <c r="R812" t="s">
        <v>8345</v>
      </c>
      <c r="S812" s="14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60"/>
        <v>103</v>
      </c>
      <c r="P813" s="9">
        <f t="shared" si="61"/>
        <v>100.5</v>
      </c>
      <c r="Q813" t="s">
        <v>8323</v>
      </c>
      <c r="R813" t="s">
        <v>8326</v>
      </c>
      <c r="S813" s="14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60"/>
        <v>103</v>
      </c>
      <c r="P814" s="9">
        <f t="shared" si="61"/>
        <v>329.2</v>
      </c>
      <c r="Q814" t="s">
        <v>8323</v>
      </c>
      <c r="R814" t="s">
        <v>8335</v>
      </c>
      <c r="S814" s="14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60"/>
        <v>103</v>
      </c>
      <c r="P815" s="9">
        <f t="shared" si="61"/>
        <v>115.87</v>
      </c>
      <c r="Q815" t="s">
        <v>8323</v>
      </c>
      <c r="R815" t="s">
        <v>8326</v>
      </c>
      <c r="S815" s="14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60"/>
        <v>103</v>
      </c>
      <c r="P816" s="9">
        <f t="shared" si="61"/>
        <v>87.36</v>
      </c>
      <c r="Q816" t="s">
        <v>8323</v>
      </c>
      <c r="R816" t="s">
        <v>8326</v>
      </c>
      <c r="S816" s="14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60"/>
        <v>103</v>
      </c>
      <c r="P817" s="9">
        <f t="shared" si="61"/>
        <v>132.44</v>
      </c>
      <c r="Q817" t="s">
        <v>8327</v>
      </c>
      <c r="R817" t="s">
        <v>8338</v>
      </c>
      <c r="S817" s="14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60"/>
        <v>103</v>
      </c>
      <c r="P818" s="9">
        <f t="shared" si="61"/>
        <v>70.78</v>
      </c>
      <c r="Q818" t="s">
        <v>8327</v>
      </c>
      <c r="R818" t="s">
        <v>8338</v>
      </c>
      <c r="S818" s="14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60"/>
        <v>109</v>
      </c>
      <c r="P819" s="9">
        <f t="shared" si="61"/>
        <v>151.97999999999999</v>
      </c>
      <c r="Q819" t="s">
        <v>8323</v>
      </c>
      <c r="R819" t="s">
        <v>8326</v>
      </c>
      <c r="S819" s="14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60"/>
        <v>36</v>
      </c>
      <c r="P820" s="9">
        <f t="shared" si="61"/>
        <v>67.14</v>
      </c>
      <c r="Q820" t="s">
        <v>8313</v>
      </c>
      <c r="R820" t="s">
        <v>8314</v>
      </c>
      <c r="S820" s="14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60"/>
        <v>10</v>
      </c>
      <c r="P821" s="9">
        <f t="shared" si="61"/>
        <v>744.55</v>
      </c>
      <c r="Q821" t="s">
        <v>8311</v>
      </c>
      <c r="R821" t="s">
        <v>8348</v>
      </c>
      <c r="S821" s="14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60"/>
        <v>327</v>
      </c>
      <c r="P822" s="9">
        <f t="shared" si="61"/>
        <v>97.3</v>
      </c>
      <c r="Q822" t="s">
        <v>8316</v>
      </c>
      <c r="R822" t="s">
        <v>8317</v>
      </c>
      <c r="S822" s="14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60"/>
        <v>102</v>
      </c>
      <c r="P823" s="9">
        <f t="shared" si="61"/>
        <v>255.17</v>
      </c>
      <c r="Q823" t="s">
        <v>8323</v>
      </c>
      <c r="R823" t="s">
        <v>8335</v>
      </c>
      <c r="S823" s="14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60"/>
        <v>163</v>
      </c>
      <c r="P824" s="9">
        <f t="shared" si="61"/>
        <v>34.869999999999997</v>
      </c>
      <c r="Q824" t="s">
        <v>8311</v>
      </c>
      <c r="R824" t="s">
        <v>8312</v>
      </c>
      <c r="S824" s="14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60"/>
        <v>125</v>
      </c>
      <c r="P825" s="9">
        <f t="shared" si="61"/>
        <v>77.64</v>
      </c>
      <c r="Q825" t="s">
        <v>8327</v>
      </c>
      <c r="R825" t="s">
        <v>8331</v>
      </c>
      <c r="S825" s="14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60"/>
        <v>113</v>
      </c>
      <c r="P826" s="9">
        <f t="shared" si="61"/>
        <v>50.22</v>
      </c>
      <c r="Q826" t="s">
        <v>8308</v>
      </c>
      <c r="R826" t="s">
        <v>8309</v>
      </c>
      <c r="S826" s="14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60"/>
        <v>102</v>
      </c>
      <c r="P827" s="9">
        <f t="shared" si="61"/>
        <v>116</v>
      </c>
      <c r="Q827" t="s">
        <v>8323</v>
      </c>
      <c r="R827" t="s">
        <v>8326</v>
      </c>
      <c r="S827" s="14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60"/>
        <v>101</v>
      </c>
      <c r="P828" s="9">
        <f t="shared" si="61"/>
        <v>202.85</v>
      </c>
      <c r="Q828" t="s">
        <v>8323</v>
      </c>
      <c r="R828" t="s">
        <v>8326</v>
      </c>
      <c r="S828" s="14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60"/>
        <v>101</v>
      </c>
      <c r="P829" s="9">
        <f t="shared" si="61"/>
        <v>142.28</v>
      </c>
      <c r="Q829" t="s">
        <v>8323</v>
      </c>
      <c r="R829" t="s">
        <v>8326</v>
      </c>
      <c r="S829" s="14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60"/>
        <v>108</v>
      </c>
      <c r="P830" s="9">
        <f t="shared" si="61"/>
        <v>37.200000000000003</v>
      </c>
      <c r="Q830" t="s">
        <v>8316</v>
      </c>
      <c r="R830" t="s">
        <v>8317</v>
      </c>
      <c r="S830" s="14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60"/>
        <v>203</v>
      </c>
      <c r="P831" s="9">
        <f t="shared" si="61"/>
        <v>47.68</v>
      </c>
      <c r="Q831" t="s">
        <v>8327</v>
      </c>
      <c r="R831" t="s">
        <v>8328</v>
      </c>
      <c r="S831" s="14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60"/>
        <v>103</v>
      </c>
      <c r="P832" s="9">
        <f t="shared" si="61"/>
        <v>80.180000000000007</v>
      </c>
      <c r="Q832" t="s">
        <v>8327</v>
      </c>
      <c r="R832" t="s">
        <v>8338</v>
      </c>
      <c r="S832" s="14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60"/>
        <v>101</v>
      </c>
      <c r="P833" s="9">
        <f t="shared" si="61"/>
        <v>74.95</v>
      </c>
      <c r="Q833" t="s">
        <v>8327</v>
      </c>
      <c r="R833" t="s">
        <v>8331</v>
      </c>
      <c r="S833" s="14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60"/>
        <v>108</v>
      </c>
      <c r="P834" s="9">
        <f t="shared" si="61"/>
        <v>74.23</v>
      </c>
      <c r="Q834" t="s">
        <v>8319</v>
      </c>
      <c r="R834" t="s">
        <v>8320</v>
      </c>
      <c r="S834" s="14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65">ROUND(E835/D835*100,0)</f>
        <v>101</v>
      </c>
      <c r="P835" s="9">
        <f t="shared" ref="P835:P898" si="66">ROUND(E835/L835,2)</f>
        <v>104.99</v>
      </c>
      <c r="Q835" t="s">
        <v>8323</v>
      </c>
      <c r="R835" t="s">
        <v>8326</v>
      </c>
      <c r="S835" s="14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YEAR(S:S)</f>
        <v>2015</v>
      </c>
    </row>
    <row r="836" spans="1:21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65"/>
        <v>101</v>
      </c>
      <c r="P836" s="9">
        <f t="shared" si="66"/>
        <v>87.83</v>
      </c>
      <c r="Q836" t="s">
        <v>8327</v>
      </c>
      <c r="R836" t="s">
        <v>8331</v>
      </c>
      <c r="S836" s="14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65"/>
        <v>9</v>
      </c>
      <c r="P837" s="9">
        <f t="shared" si="66"/>
        <v>65.67</v>
      </c>
      <c r="Q837" t="s">
        <v>8316</v>
      </c>
      <c r="R837" t="s">
        <v>8334</v>
      </c>
      <c r="S837" s="14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65"/>
        <v>29</v>
      </c>
      <c r="P838" s="9">
        <f t="shared" si="66"/>
        <v>34.22</v>
      </c>
      <c r="Q838" t="s">
        <v>8316</v>
      </c>
      <c r="R838" t="s">
        <v>8334</v>
      </c>
      <c r="S838" s="14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65"/>
        <v>101</v>
      </c>
      <c r="P839" s="9">
        <f t="shared" si="66"/>
        <v>116.96</v>
      </c>
      <c r="Q839" t="s">
        <v>8327</v>
      </c>
      <c r="R839" t="s">
        <v>8328</v>
      </c>
      <c r="S839" s="14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65"/>
        <v>806</v>
      </c>
      <c r="P840" s="9">
        <f t="shared" si="66"/>
        <v>49.47</v>
      </c>
      <c r="Q840" t="s">
        <v>8316</v>
      </c>
      <c r="R840" t="s">
        <v>8317</v>
      </c>
      <c r="S840" s="14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65"/>
        <v>115</v>
      </c>
      <c r="P841" s="9">
        <f t="shared" si="66"/>
        <v>39.31</v>
      </c>
      <c r="Q841" t="s">
        <v>8327</v>
      </c>
      <c r="R841" t="s">
        <v>8331</v>
      </c>
      <c r="S841" s="14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65"/>
        <v>101</v>
      </c>
      <c r="P842" s="9">
        <f t="shared" si="66"/>
        <v>83.89</v>
      </c>
      <c r="Q842" t="s">
        <v>8327</v>
      </c>
      <c r="R842" t="s">
        <v>8331</v>
      </c>
      <c r="S842" s="14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65"/>
        <v>100</v>
      </c>
      <c r="P843" s="9">
        <f t="shared" si="66"/>
        <v>110.07</v>
      </c>
      <c r="Q843" t="s">
        <v>8321</v>
      </c>
      <c r="R843" t="s">
        <v>8322</v>
      </c>
      <c r="S843" s="14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65"/>
        <v>100</v>
      </c>
      <c r="P844" s="9">
        <f t="shared" si="66"/>
        <v>100.33</v>
      </c>
      <c r="Q844" t="s">
        <v>8327</v>
      </c>
      <c r="R844" t="s">
        <v>8341</v>
      </c>
      <c r="S844" s="14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t="s">
        <v>8327</v>
      </c>
      <c r="R845" t="s">
        <v>8336</v>
      </c>
      <c r="S845" s="14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65"/>
        <v>100</v>
      </c>
      <c r="P846" s="9">
        <f t="shared" si="66"/>
        <v>70.88</v>
      </c>
      <c r="Q846" t="s">
        <v>8323</v>
      </c>
      <c r="R846" t="s">
        <v>8326</v>
      </c>
      <c r="S846" s="14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65"/>
        <v>107</v>
      </c>
      <c r="P847" s="9">
        <f t="shared" si="66"/>
        <v>65.08</v>
      </c>
      <c r="Q847" t="s">
        <v>8313</v>
      </c>
      <c r="R847" t="s">
        <v>8314</v>
      </c>
      <c r="S847" s="14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65"/>
        <v>100</v>
      </c>
      <c r="P848" s="9">
        <f t="shared" si="66"/>
        <v>421.11</v>
      </c>
      <c r="Q848" t="s">
        <v>8323</v>
      </c>
      <c r="R848" t="s">
        <v>8326</v>
      </c>
      <c r="S848" s="14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65"/>
        <v>107</v>
      </c>
      <c r="P849" s="9">
        <f t="shared" si="66"/>
        <v>89.89</v>
      </c>
      <c r="Q849" t="s">
        <v>8321</v>
      </c>
      <c r="R849" t="s">
        <v>8322</v>
      </c>
      <c r="S849" s="14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65"/>
        <v>114</v>
      </c>
      <c r="P850" s="9">
        <f t="shared" si="66"/>
        <v>89.67</v>
      </c>
      <c r="Q850" t="s">
        <v>8313</v>
      </c>
      <c r="R850" t="s">
        <v>8314</v>
      </c>
      <c r="S850" s="14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65"/>
        <v>113</v>
      </c>
      <c r="P851" s="9">
        <f t="shared" si="66"/>
        <v>74.22</v>
      </c>
      <c r="Q851" t="s">
        <v>8323</v>
      </c>
      <c r="R851" t="s">
        <v>8335</v>
      </c>
      <c r="S851" s="14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65"/>
        <v>132</v>
      </c>
      <c r="P852" s="9">
        <f t="shared" si="66"/>
        <v>74.150000000000006</v>
      </c>
      <c r="Q852" t="s">
        <v>8327</v>
      </c>
      <c r="R852" t="s">
        <v>8338</v>
      </c>
      <c r="S852" s="14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65"/>
        <v>106</v>
      </c>
      <c r="P853" s="9">
        <f t="shared" si="66"/>
        <v>60.9</v>
      </c>
      <c r="Q853" t="s">
        <v>8311</v>
      </c>
      <c r="R853" t="s">
        <v>8333</v>
      </c>
      <c r="S853" s="14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65"/>
        <v>20</v>
      </c>
      <c r="P854" s="9">
        <f t="shared" si="66"/>
        <v>272.58999999999997</v>
      </c>
      <c r="Q854" t="s">
        <v>8323</v>
      </c>
      <c r="R854" t="s">
        <v>8324</v>
      </c>
      <c r="S854" s="14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65"/>
        <v>113</v>
      </c>
      <c r="P855" s="9">
        <f t="shared" si="66"/>
        <v>64.27</v>
      </c>
      <c r="Q855" t="s">
        <v>8323</v>
      </c>
      <c r="R855" t="s">
        <v>8326</v>
      </c>
      <c r="S855" s="14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65"/>
        <v>131</v>
      </c>
      <c r="P856" s="9">
        <f t="shared" si="66"/>
        <v>48.33</v>
      </c>
      <c r="Q856" t="s">
        <v>8323</v>
      </c>
      <c r="R856" t="s">
        <v>8326</v>
      </c>
      <c r="S856" s="14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65"/>
        <v>232</v>
      </c>
      <c r="P857" s="9">
        <f t="shared" si="66"/>
        <v>106.43</v>
      </c>
      <c r="Q857" t="s">
        <v>8321</v>
      </c>
      <c r="R857" t="s">
        <v>8322</v>
      </c>
      <c r="S857" s="14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65"/>
        <v>22</v>
      </c>
      <c r="P858" s="9">
        <f t="shared" si="66"/>
        <v>157.46</v>
      </c>
      <c r="Q858" t="s">
        <v>8308</v>
      </c>
      <c r="R858" t="s">
        <v>8310</v>
      </c>
      <c r="S858" s="14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65"/>
        <v>101</v>
      </c>
      <c r="P859" s="9">
        <f t="shared" si="66"/>
        <v>302.31</v>
      </c>
      <c r="Q859" t="s">
        <v>8323</v>
      </c>
      <c r="R859" t="s">
        <v>8326</v>
      </c>
      <c r="S859" s="14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65"/>
        <v>131</v>
      </c>
      <c r="P860" s="9">
        <f t="shared" si="66"/>
        <v>45.05</v>
      </c>
      <c r="Q860" t="s">
        <v>8321</v>
      </c>
      <c r="R860" t="s">
        <v>8322</v>
      </c>
      <c r="S860" s="14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65"/>
        <v>39</v>
      </c>
      <c r="P861" s="9">
        <f t="shared" si="66"/>
        <v>147.81</v>
      </c>
      <c r="Q861" t="s">
        <v>8327</v>
      </c>
      <c r="R861" t="s">
        <v>8328</v>
      </c>
      <c r="S861" s="14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65"/>
        <v>104</v>
      </c>
      <c r="P862" s="9">
        <f t="shared" si="66"/>
        <v>340.57</v>
      </c>
      <c r="Q862" t="s">
        <v>8308</v>
      </c>
      <c r="R862" t="s">
        <v>8309</v>
      </c>
      <c r="S862" s="14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65"/>
        <v>156</v>
      </c>
      <c r="P863" s="9">
        <f t="shared" si="66"/>
        <v>38.28</v>
      </c>
      <c r="Q863" t="s">
        <v>8323</v>
      </c>
      <c r="R863" t="s">
        <v>8326</v>
      </c>
      <c r="S863" s="14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65"/>
        <v>780</v>
      </c>
      <c r="P864" s="9">
        <f t="shared" si="66"/>
        <v>37.119999999999997</v>
      </c>
      <c r="Q864" t="s">
        <v>8316</v>
      </c>
      <c r="R864" t="s">
        <v>8317</v>
      </c>
      <c r="S864" s="14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65"/>
        <v>26</v>
      </c>
      <c r="P865" s="9">
        <f t="shared" si="66"/>
        <v>90.62</v>
      </c>
      <c r="Q865" t="s">
        <v>8308</v>
      </c>
      <c r="R865" t="s">
        <v>8310</v>
      </c>
      <c r="S865" s="14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65"/>
        <v>104</v>
      </c>
      <c r="P866" s="9">
        <f t="shared" si="66"/>
        <v>60.86</v>
      </c>
      <c r="Q866" t="s">
        <v>8327</v>
      </c>
      <c r="R866" t="s">
        <v>8331</v>
      </c>
      <c r="S866" s="14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65"/>
        <v>104</v>
      </c>
      <c r="P867" s="9">
        <f t="shared" si="66"/>
        <v>90.52</v>
      </c>
      <c r="Q867" t="s">
        <v>8327</v>
      </c>
      <c r="R867" t="s">
        <v>8328</v>
      </c>
      <c r="S867" s="14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65"/>
        <v>19</v>
      </c>
      <c r="P868" s="9">
        <f t="shared" si="66"/>
        <v>55.46</v>
      </c>
      <c r="Q868" t="s">
        <v>8321</v>
      </c>
      <c r="R868" t="s">
        <v>8339</v>
      </c>
      <c r="S868" s="14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65"/>
        <v>111</v>
      </c>
      <c r="P869" s="9">
        <f t="shared" si="66"/>
        <v>104.73</v>
      </c>
      <c r="Q869" t="s">
        <v>8327</v>
      </c>
      <c r="R869" t="s">
        <v>8331</v>
      </c>
      <c r="S869" s="14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65"/>
        <v>103</v>
      </c>
      <c r="P870" s="9">
        <f t="shared" si="66"/>
        <v>69.67</v>
      </c>
      <c r="Q870" t="s">
        <v>8327</v>
      </c>
      <c r="R870" t="s">
        <v>8329</v>
      </c>
      <c r="S870" s="14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65"/>
        <v>110</v>
      </c>
      <c r="P871" s="9">
        <f t="shared" si="66"/>
        <v>68.239999999999995</v>
      </c>
      <c r="Q871" t="s">
        <v>8321</v>
      </c>
      <c r="R871" t="s">
        <v>8322</v>
      </c>
      <c r="S871" s="14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65"/>
        <v>103</v>
      </c>
      <c r="P872" s="9">
        <f t="shared" si="66"/>
        <v>79.400000000000006</v>
      </c>
      <c r="Q872" t="s">
        <v>8321</v>
      </c>
      <c r="R872" t="s">
        <v>8322</v>
      </c>
      <c r="S872" s="14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65"/>
        <v>102</v>
      </c>
      <c r="P873" s="9">
        <f t="shared" si="66"/>
        <v>111.38</v>
      </c>
      <c r="Q873" t="s">
        <v>8321</v>
      </c>
      <c r="R873" t="s">
        <v>8343</v>
      </c>
      <c r="S873" s="14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65"/>
        <v>170</v>
      </c>
      <c r="P874" s="9">
        <f t="shared" si="66"/>
        <v>84.29</v>
      </c>
      <c r="Q874" t="s">
        <v>8323</v>
      </c>
      <c r="R874" t="s">
        <v>8326</v>
      </c>
      <c r="S874" s="14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65"/>
        <v>128</v>
      </c>
      <c r="P875" s="9">
        <f t="shared" si="66"/>
        <v>117.92</v>
      </c>
      <c r="Q875" t="s">
        <v>8321</v>
      </c>
      <c r="R875" t="s">
        <v>8343</v>
      </c>
      <c r="S875" s="14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65"/>
        <v>10</v>
      </c>
      <c r="P876" s="9">
        <f t="shared" si="66"/>
        <v>94.51</v>
      </c>
      <c r="Q876" t="s">
        <v>8321</v>
      </c>
      <c r="R876" t="s">
        <v>8337</v>
      </c>
      <c r="S876" s="14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65"/>
        <v>102</v>
      </c>
      <c r="P877" s="9">
        <f t="shared" si="66"/>
        <v>246.29</v>
      </c>
      <c r="Q877" t="s">
        <v>8327</v>
      </c>
      <c r="R877" t="s">
        <v>8331</v>
      </c>
      <c r="S877" s="14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65"/>
        <v>102</v>
      </c>
      <c r="P878" s="9">
        <f t="shared" si="66"/>
        <v>177.21</v>
      </c>
      <c r="Q878" t="s">
        <v>8327</v>
      </c>
      <c r="R878" t="s">
        <v>8341</v>
      </c>
      <c r="S878" s="14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65"/>
        <v>109</v>
      </c>
      <c r="P879" s="9">
        <f t="shared" si="66"/>
        <v>65.099999999999994</v>
      </c>
      <c r="Q879" t="s">
        <v>8323</v>
      </c>
      <c r="R879" t="s">
        <v>8326</v>
      </c>
      <c r="S879" s="14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65"/>
        <v>109</v>
      </c>
      <c r="P880" s="9">
        <f t="shared" si="66"/>
        <v>73.03</v>
      </c>
      <c r="Q880" t="s">
        <v>8323</v>
      </c>
      <c r="R880" t="s">
        <v>8324</v>
      </c>
      <c r="S880" s="14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65"/>
        <v>101</v>
      </c>
      <c r="P881" s="9">
        <f t="shared" si="66"/>
        <v>270.57</v>
      </c>
      <c r="Q881" t="s">
        <v>8308</v>
      </c>
      <c r="R881" t="s">
        <v>8315</v>
      </c>
      <c r="S881" s="14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65"/>
        <v>126</v>
      </c>
      <c r="P882" s="9">
        <f t="shared" si="66"/>
        <v>28.63</v>
      </c>
      <c r="Q882" t="s">
        <v>8311</v>
      </c>
      <c r="R882" t="s">
        <v>8333</v>
      </c>
      <c r="S882" s="14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65"/>
        <v>302</v>
      </c>
      <c r="P883" s="9">
        <f t="shared" si="66"/>
        <v>52.1</v>
      </c>
      <c r="Q883" t="s">
        <v>8323</v>
      </c>
      <c r="R883" t="s">
        <v>8324</v>
      </c>
      <c r="S883" s="14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65"/>
        <v>75</v>
      </c>
      <c r="P884" s="9">
        <f t="shared" si="66"/>
        <v>251.33</v>
      </c>
      <c r="Q884" t="s">
        <v>8323</v>
      </c>
      <c r="R884" t="s">
        <v>8326</v>
      </c>
      <c r="S884" s="14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65"/>
        <v>50</v>
      </c>
      <c r="P885" s="9">
        <f t="shared" si="66"/>
        <v>51.22</v>
      </c>
      <c r="Q885" t="s">
        <v>8321</v>
      </c>
      <c r="R885" t="s">
        <v>8339</v>
      </c>
      <c r="S885" s="14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65"/>
        <v>108</v>
      </c>
      <c r="P886" s="9">
        <f t="shared" si="66"/>
        <v>132.05000000000001</v>
      </c>
      <c r="Q886" t="s">
        <v>8321</v>
      </c>
      <c r="R886" t="s">
        <v>8343</v>
      </c>
      <c r="S886" s="14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65"/>
        <v>100</v>
      </c>
      <c r="P887" s="9">
        <f t="shared" si="66"/>
        <v>156.77000000000001</v>
      </c>
      <c r="Q887" t="s">
        <v>8327</v>
      </c>
      <c r="R887" t="s">
        <v>8338</v>
      </c>
      <c r="S887" s="14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65"/>
        <v>100</v>
      </c>
      <c r="P888" s="9">
        <f t="shared" si="66"/>
        <v>81.739999999999995</v>
      </c>
      <c r="Q888" t="s">
        <v>8327</v>
      </c>
      <c r="R888" t="s">
        <v>8331</v>
      </c>
      <c r="S888" s="14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65"/>
        <v>107</v>
      </c>
      <c r="P889" s="9">
        <f t="shared" si="66"/>
        <v>58.63</v>
      </c>
      <c r="Q889" t="s">
        <v>8316</v>
      </c>
      <c r="R889" t="s">
        <v>8317</v>
      </c>
      <c r="S889" s="14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65"/>
        <v>20</v>
      </c>
      <c r="P890" s="9">
        <f t="shared" si="66"/>
        <v>500</v>
      </c>
      <c r="Q890" t="s">
        <v>8323</v>
      </c>
      <c r="R890" t="s">
        <v>8326</v>
      </c>
      <c r="S890" s="14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65"/>
        <v>107</v>
      </c>
      <c r="P891" s="9">
        <f t="shared" si="66"/>
        <v>107.07</v>
      </c>
      <c r="Q891" t="s">
        <v>8327</v>
      </c>
      <c r="R891" t="s">
        <v>8331</v>
      </c>
      <c r="S891" s="14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65"/>
        <v>248</v>
      </c>
      <c r="P892" s="9">
        <f t="shared" si="66"/>
        <v>27.47</v>
      </c>
      <c r="Q892" t="s">
        <v>8308</v>
      </c>
      <c r="R892" t="s">
        <v>8309</v>
      </c>
      <c r="S892" s="14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65"/>
        <v>59</v>
      </c>
      <c r="P893" s="9">
        <f t="shared" si="66"/>
        <v>72.17</v>
      </c>
      <c r="Q893" t="s">
        <v>8313</v>
      </c>
      <c r="R893" t="s">
        <v>8314</v>
      </c>
      <c r="S893" s="14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65"/>
        <v>148</v>
      </c>
      <c r="P894" s="9">
        <f t="shared" si="66"/>
        <v>322.39</v>
      </c>
      <c r="Q894" t="s">
        <v>8321</v>
      </c>
      <c r="R894" t="s">
        <v>8343</v>
      </c>
      <c r="S894" s="14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65"/>
        <v>124</v>
      </c>
      <c r="P895" s="9">
        <f t="shared" si="66"/>
        <v>89.3</v>
      </c>
      <c r="Q895" t="s">
        <v>8327</v>
      </c>
      <c r="R895" t="s">
        <v>8328</v>
      </c>
      <c r="S895" s="14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65"/>
        <v>148</v>
      </c>
      <c r="P896" s="9">
        <f t="shared" si="66"/>
        <v>493.13</v>
      </c>
      <c r="Q896" t="s">
        <v>8308</v>
      </c>
      <c r="R896" t="s">
        <v>8309</v>
      </c>
      <c r="S896" s="14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65"/>
        <v>105</v>
      </c>
      <c r="P897" s="9">
        <f t="shared" si="66"/>
        <v>51.63</v>
      </c>
      <c r="Q897" t="s">
        <v>8311</v>
      </c>
      <c r="R897" t="s">
        <v>8333</v>
      </c>
      <c r="S897" s="14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65"/>
        <v>105</v>
      </c>
      <c r="P898" s="9">
        <f t="shared" si="66"/>
        <v>98.2</v>
      </c>
      <c r="Q898" t="s">
        <v>8323</v>
      </c>
      <c r="R898" t="s">
        <v>8326</v>
      </c>
      <c r="S898" s="14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70">ROUND(E899/D899*100,0)</f>
        <v>29</v>
      </c>
      <c r="P899" s="9">
        <f t="shared" ref="P899:P962" si="71">ROUND(E899/L899,2)</f>
        <v>43.98</v>
      </c>
      <c r="Q899" t="s">
        <v>8316</v>
      </c>
      <c r="R899" t="s">
        <v>8334</v>
      </c>
      <c r="S899" s="14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YEAR(S:S)</f>
        <v>2015</v>
      </c>
    </row>
    <row r="900" spans="1:21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70"/>
        <v>105</v>
      </c>
      <c r="P900" s="9">
        <f t="shared" si="71"/>
        <v>68.599999999999994</v>
      </c>
      <c r="Q900" t="s">
        <v>8327</v>
      </c>
      <c r="R900" t="s">
        <v>8328</v>
      </c>
      <c r="S900" s="14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70"/>
        <v>978</v>
      </c>
      <c r="P901" s="9">
        <f t="shared" si="71"/>
        <v>21.64</v>
      </c>
      <c r="Q901" t="s">
        <v>8308</v>
      </c>
      <c r="R901" t="s">
        <v>8309</v>
      </c>
      <c r="S901" s="14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70"/>
        <v>297</v>
      </c>
      <c r="P902" s="9">
        <f t="shared" si="71"/>
        <v>7.19</v>
      </c>
      <c r="Q902" t="s">
        <v>8308</v>
      </c>
      <c r="R902" t="s">
        <v>8309</v>
      </c>
      <c r="S902" s="14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70"/>
        <v>146</v>
      </c>
      <c r="P903" s="9">
        <f t="shared" si="71"/>
        <v>65.209999999999994</v>
      </c>
      <c r="Q903" t="s">
        <v>8327</v>
      </c>
      <c r="R903" t="s">
        <v>8331</v>
      </c>
      <c r="S903" s="14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70"/>
        <v>131</v>
      </c>
      <c r="P904" s="9">
        <f t="shared" si="71"/>
        <v>50.53</v>
      </c>
      <c r="Q904" t="s">
        <v>8323</v>
      </c>
      <c r="R904" t="s">
        <v>8324</v>
      </c>
      <c r="S904" s="14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70"/>
        <v>144</v>
      </c>
      <c r="P905" s="9">
        <f t="shared" si="71"/>
        <v>126.67</v>
      </c>
      <c r="Q905" t="s">
        <v>8323</v>
      </c>
      <c r="R905" t="s">
        <v>8326</v>
      </c>
      <c r="S905" s="14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70"/>
        <v>147</v>
      </c>
      <c r="P906" s="9">
        <f t="shared" si="71"/>
        <v>48.45</v>
      </c>
      <c r="Q906" t="s">
        <v>8311</v>
      </c>
      <c r="R906" t="s">
        <v>8333</v>
      </c>
      <c r="S906" s="14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70"/>
        <v>131</v>
      </c>
      <c r="P907" s="9">
        <f t="shared" si="71"/>
        <v>96.08</v>
      </c>
      <c r="Q907" t="s">
        <v>8327</v>
      </c>
      <c r="R907" t="s">
        <v>8331</v>
      </c>
      <c r="S907" s="14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70"/>
        <v>103</v>
      </c>
      <c r="P908" s="9">
        <f t="shared" si="71"/>
        <v>156.16999999999999</v>
      </c>
      <c r="Q908" t="s">
        <v>8313</v>
      </c>
      <c r="R908" t="s">
        <v>8314</v>
      </c>
      <c r="S908" s="14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70"/>
        <v>60</v>
      </c>
      <c r="P909" s="9">
        <f t="shared" si="71"/>
        <v>61.31</v>
      </c>
      <c r="Q909" t="s">
        <v>8323</v>
      </c>
      <c r="R909" t="s">
        <v>8324</v>
      </c>
      <c r="S909" s="14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70"/>
        <v>102</v>
      </c>
      <c r="P910" s="9">
        <f t="shared" si="71"/>
        <v>193.62</v>
      </c>
      <c r="Q910" t="s">
        <v>8323</v>
      </c>
      <c r="R910" t="s">
        <v>8326</v>
      </c>
      <c r="S910" s="14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70"/>
        <v>110</v>
      </c>
      <c r="P911" s="9">
        <f t="shared" si="71"/>
        <v>42.87</v>
      </c>
      <c r="Q911" t="s">
        <v>8321</v>
      </c>
      <c r="R911" t="s">
        <v>8322</v>
      </c>
      <c r="S911" s="14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5" hidden="1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9">
        <f t="shared" si="70"/>
        <v>119</v>
      </c>
      <c r="P912" s="9">
        <f t="shared" si="71"/>
        <v>66.11</v>
      </c>
      <c r="Q912" t="s">
        <v>8323</v>
      </c>
      <c r="R912" t="s">
        <v>8326</v>
      </c>
      <c r="S912" s="14">
        <f t="shared" si="72"/>
        <v>41920.787534722222</v>
      </c>
      <c r="T912" s="15">
        <f t="shared" si="73"/>
        <v>41941.787534722222</v>
      </c>
      <c r="U912">
        <f t="shared" si="74"/>
        <v>2014</v>
      </c>
    </row>
    <row r="913" spans="1:21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9">
        <f t="shared" si="70"/>
        <v>143</v>
      </c>
      <c r="P913" s="9">
        <f t="shared" si="71"/>
        <v>162.27000000000001</v>
      </c>
      <c r="Q913" t="s">
        <v>8327</v>
      </c>
      <c r="R913" t="s">
        <v>8331</v>
      </c>
      <c r="S913" s="14">
        <f t="shared" si="72"/>
        <v>40983.055949074071</v>
      </c>
      <c r="T913" s="15">
        <f t="shared" si="73"/>
        <v>41040.657638888886</v>
      </c>
      <c r="U913">
        <f t="shared" si="74"/>
        <v>2012</v>
      </c>
    </row>
    <row r="914" spans="1:21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70"/>
        <v>101</v>
      </c>
      <c r="P914" s="9">
        <f t="shared" si="71"/>
        <v>46.77</v>
      </c>
      <c r="Q914" t="s">
        <v>8323</v>
      </c>
      <c r="R914" t="s">
        <v>8326</v>
      </c>
      <c r="S914" s="14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70"/>
        <v>109</v>
      </c>
      <c r="P915" s="9">
        <f t="shared" si="71"/>
        <v>68.48</v>
      </c>
      <c r="Q915" t="s">
        <v>8327</v>
      </c>
      <c r="R915" t="s">
        <v>8328</v>
      </c>
      <c r="S915" s="14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70"/>
        <v>141</v>
      </c>
      <c r="P916" s="9">
        <f t="shared" si="71"/>
        <v>90.38</v>
      </c>
      <c r="Q916" t="s">
        <v>8321</v>
      </c>
      <c r="R916" t="s">
        <v>8343</v>
      </c>
      <c r="S916" s="14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70"/>
        <v>101</v>
      </c>
      <c r="P917" s="9">
        <f t="shared" si="71"/>
        <v>234.67</v>
      </c>
      <c r="Q917" t="s">
        <v>8323</v>
      </c>
      <c r="R917" t="s">
        <v>8324</v>
      </c>
      <c r="S917" s="14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70"/>
        <v>102</v>
      </c>
      <c r="P918" s="9">
        <f t="shared" si="71"/>
        <v>107.98</v>
      </c>
      <c r="Q918" t="s">
        <v>8327</v>
      </c>
      <c r="R918" t="s">
        <v>8331</v>
      </c>
      <c r="S918" s="14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70"/>
        <v>117</v>
      </c>
      <c r="P919" s="9">
        <f t="shared" si="71"/>
        <v>81.569999999999993</v>
      </c>
      <c r="Q919" t="s">
        <v>8323</v>
      </c>
      <c r="R919" t="s">
        <v>8326</v>
      </c>
      <c r="S919" s="14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70"/>
        <v>506</v>
      </c>
      <c r="P920" s="9">
        <f t="shared" si="71"/>
        <v>36.33</v>
      </c>
      <c r="Q920" t="s">
        <v>8308</v>
      </c>
      <c r="R920" t="s">
        <v>8309</v>
      </c>
      <c r="S920" s="14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70"/>
        <v>100</v>
      </c>
      <c r="P921" s="9">
        <f t="shared" si="71"/>
        <v>127.33</v>
      </c>
      <c r="Q921" t="s">
        <v>8311</v>
      </c>
      <c r="R921" t="s">
        <v>8333</v>
      </c>
      <c r="S921" s="14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70"/>
        <v>100</v>
      </c>
      <c r="P922" s="9">
        <f t="shared" si="71"/>
        <v>57.38</v>
      </c>
      <c r="Q922" t="s">
        <v>8327</v>
      </c>
      <c r="R922" t="s">
        <v>8329</v>
      </c>
      <c r="S922" s="14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70"/>
        <v>14</v>
      </c>
      <c r="P923" s="9">
        <f t="shared" si="71"/>
        <v>102.38</v>
      </c>
      <c r="Q923" t="s">
        <v>8321</v>
      </c>
      <c r="R923" t="s">
        <v>8339</v>
      </c>
      <c r="S923" s="14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70"/>
        <v>35</v>
      </c>
      <c r="P924" s="9">
        <f t="shared" si="71"/>
        <v>153.88999999999999</v>
      </c>
      <c r="Q924" t="s">
        <v>8308</v>
      </c>
      <c r="R924" t="s">
        <v>8310</v>
      </c>
      <c r="S924" s="14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70"/>
        <v>115</v>
      </c>
      <c r="P925" s="9">
        <f t="shared" si="71"/>
        <v>123.29</v>
      </c>
      <c r="Q925" t="s">
        <v>8321</v>
      </c>
      <c r="R925" t="s">
        <v>8343</v>
      </c>
      <c r="S925" s="14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70"/>
        <v>114</v>
      </c>
      <c r="P926" s="9">
        <f t="shared" si="71"/>
        <v>55.8</v>
      </c>
      <c r="Q926" t="s">
        <v>8327</v>
      </c>
      <c r="R926" t="s">
        <v>8329</v>
      </c>
      <c r="S926" s="14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70"/>
        <v>171</v>
      </c>
      <c r="P927" s="9">
        <f t="shared" si="71"/>
        <v>62.87</v>
      </c>
      <c r="Q927" t="s">
        <v>8327</v>
      </c>
      <c r="R927" t="s">
        <v>8331</v>
      </c>
      <c r="S927" s="14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70"/>
        <v>342</v>
      </c>
      <c r="P928" s="9">
        <f t="shared" si="71"/>
        <v>43.03</v>
      </c>
      <c r="Q928" t="s">
        <v>8327</v>
      </c>
      <c r="R928" t="s">
        <v>8329</v>
      </c>
      <c r="S928" s="14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70"/>
        <v>12</v>
      </c>
      <c r="P929" s="9">
        <f t="shared" si="71"/>
        <v>356.84</v>
      </c>
      <c r="Q929" t="s">
        <v>8323</v>
      </c>
      <c r="R929" t="s">
        <v>8335</v>
      </c>
      <c r="S929" s="14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70"/>
        <v>68</v>
      </c>
      <c r="P930" s="9">
        <f t="shared" si="71"/>
        <v>48.25</v>
      </c>
      <c r="Q930" t="s">
        <v>8313</v>
      </c>
      <c r="R930" t="s">
        <v>8314</v>
      </c>
      <c r="S930" s="14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70"/>
        <v>135</v>
      </c>
      <c r="P931" s="9">
        <f t="shared" si="71"/>
        <v>60.18</v>
      </c>
      <c r="Q931" t="s">
        <v>8327</v>
      </c>
      <c r="R931" t="s">
        <v>8331</v>
      </c>
      <c r="S931" s="14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70"/>
        <v>134</v>
      </c>
      <c r="P932" s="9">
        <f t="shared" si="71"/>
        <v>108.15</v>
      </c>
      <c r="Q932" t="s">
        <v>8321</v>
      </c>
      <c r="R932" t="s">
        <v>8322</v>
      </c>
      <c r="S932" s="14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70"/>
        <v>112</v>
      </c>
      <c r="P933" s="9">
        <f t="shared" si="71"/>
        <v>159.52000000000001</v>
      </c>
      <c r="Q933" t="s">
        <v>8327</v>
      </c>
      <c r="R933" t="s">
        <v>8338</v>
      </c>
      <c r="S933" s="14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70"/>
        <v>39</v>
      </c>
      <c r="P934" s="9">
        <f t="shared" si="71"/>
        <v>393.59</v>
      </c>
      <c r="Q934" t="s">
        <v>8321</v>
      </c>
      <c r="R934" t="s">
        <v>8339</v>
      </c>
      <c r="S934" s="14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70"/>
        <v>67</v>
      </c>
      <c r="P935" s="9">
        <f t="shared" si="71"/>
        <v>99.76</v>
      </c>
      <c r="Q935" t="s">
        <v>8323</v>
      </c>
      <c r="R935" t="s">
        <v>8324</v>
      </c>
      <c r="S935" s="14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70"/>
        <v>134</v>
      </c>
      <c r="P936" s="9">
        <f t="shared" si="71"/>
        <v>31.66</v>
      </c>
      <c r="Q936" t="s">
        <v>8327</v>
      </c>
      <c r="R936" t="s">
        <v>8328</v>
      </c>
      <c r="S936" s="14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70"/>
        <v>13</v>
      </c>
      <c r="P937" s="9">
        <f t="shared" si="71"/>
        <v>69.41</v>
      </c>
      <c r="Q937" t="s">
        <v>8308</v>
      </c>
      <c r="R937" t="s">
        <v>8310</v>
      </c>
      <c r="S937" s="14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70"/>
        <v>111</v>
      </c>
      <c r="P938" s="9">
        <f t="shared" si="71"/>
        <v>93.77</v>
      </c>
      <c r="Q938" t="s">
        <v>8323</v>
      </c>
      <c r="R938" t="s">
        <v>8335</v>
      </c>
      <c r="S938" s="14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70"/>
        <v>123</v>
      </c>
      <c r="P939" s="9">
        <f t="shared" si="71"/>
        <v>114.59</v>
      </c>
      <c r="Q939" t="s">
        <v>8321</v>
      </c>
      <c r="R939" t="s">
        <v>8322</v>
      </c>
      <c r="S939" s="14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70"/>
        <v>102</v>
      </c>
      <c r="P940" s="9">
        <f t="shared" si="71"/>
        <v>61.53</v>
      </c>
      <c r="Q940" t="s">
        <v>8313</v>
      </c>
      <c r="R940" t="s">
        <v>8314</v>
      </c>
      <c r="S940" s="14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70"/>
        <v>25</v>
      </c>
      <c r="P941" s="9">
        <f t="shared" si="71"/>
        <v>58.18</v>
      </c>
      <c r="Q941" t="s">
        <v>8323</v>
      </c>
      <c r="R941" t="s">
        <v>8324</v>
      </c>
      <c r="S941" s="14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70"/>
        <v>121</v>
      </c>
      <c r="P942" s="9">
        <f t="shared" si="71"/>
        <v>83.95</v>
      </c>
      <c r="Q942" t="s">
        <v>8321</v>
      </c>
      <c r="R942" t="s">
        <v>8322</v>
      </c>
      <c r="S942" s="14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70"/>
        <v>114</v>
      </c>
      <c r="P943" s="9">
        <f t="shared" si="71"/>
        <v>105.21</v>
      </c>
      <c r="Q943" t="s">
        <v>8323</v>
      </c>
      <c r="R943" t="s">
        <v>8326</v>
      </c>
      <c r="S943" s="14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70"/>
        <v>13</v>
      </c>
      <c r="P944" s="9">
        <f t="shared" si="71"/>
        <v>161.22</v>
      </c>
      <c r="Q944" t="s">
        <v>8308</v>
      </c>
      <c r="R944" t="s">
        <v>8310</v>
      </c>
      <c r="S944" s="14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70"/>
        <v>120</v>
      </c>
      <c r="P945" s="9">
        <f t="shared" si="71"/>
        <v>49.19</v>
      </c>
      <c r="Q945" t="s">
        <v>8327</v>
      </c>
      <c r="R945" t="s">
        <v>8341</v>
      </c>
      <c r="S945" s="14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65</v>
      </c>
      <c r="Q946" t="s">
        <v>8308</v>
      </c>
      <c r="R946" t="s">
        <v>8310</v>
      </c>
      <c r="S946" s="14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70"/>
        <v>101</v>
      </c>
      <c r="P947" s="9">
        <f t="shared" si="71"/>
        <v>43.7</v>
      </c>
      <c r="Q947" t="s">
        <v>8327</v>
      </c>
      <c r="R947" t="s">
        <v>8341</v>
      </c>
      <c r="S947" s="14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70"/>
        <v>12</v>
      </c>
      <c r="P948" s="9">
        <f t="shared" si="71"/>
        <v>38.479999999999997</v>
      </c>
      <c r="Q948" t="s">
        <v>8321</v>
      </c>
      <c r="R948" t="s">
        <v>8339</v>
      </c>
      <c r="S948" s="14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70"/>
        <v>109</v>
      </c>
      <c r="P949" s="9">
        <f t="shared" si="71"/>
        <v>94.64</v>
      </c>
      <c r="Q949" t="s">
        <v>8323</v>
      </c>
      <c r="R949" t="s">
        <v>8324</v>
      </c>
      <c r="S949" s="14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70"/>
        <v>118</v>
      </c>
      <c r="P950" s="9">
        <f t="shared" si="71"/>
        <v>93.07</v>
      </c>
      <c r="Q950" t="s">
        <v>8313</v>
      </c>
      <c r="R950" t="s">
        <v>8314</v>
      </c>
      <c r="S950" s="14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70"/>
        <v>43</v>
      </c>
      <c r="P951" s="9">
        <f t="shared" si="71"/>
        <v>89.19</v>
      </c>
      <c r="Q951" t="s">
        <v>8308</v>
      </c>
      <c r="R951" t="s">
        <v>8310</v>
      </c>
      <c r="S951" s="14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70"/>
        <v>102</v>
      </c>
      <c r="P952" s="9">
        <f t="shared" si="71"/>
        <v>35.549999999999997</v>
      </c>
      <c r="Q952" t="s">
        <v>8327</v>
      </c>
      <c r="R952" t="s">
        <v>8328</v>
      </c>
      <c r="S952" s="14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70"/>
        <v>100</v>
      </c>
      <c r="P953" s="9">
        <f t="shared" si="71"/>
        <v>209.84</v>
      </c>
      <c r="Q953" t="s">
        <v>8323</v>
      </c>
      <c r="R953" t="s">
        <v>8326</v>
      </c>
      <c r="S953" s="14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70"/>
        <v>130</v>
      </c>
      <c r="P954" s="9">
        <f t="shared" si="71"/>
        <v>39.159999999999997</v>
      </c>
      <c r="Q954" t="s">
        <v>8327</v>
      </c>
      <c r="R954" t="s">
        <v>8329</v>
      </c>
      <c r="S954" s="14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70"/>
        <v>100</v>
      </c>
      <c r="P955" s="9">
        <f t="shared" si="71"/>
        <v>135.41999999999999</v>
      </c>
      <c r="Q955" t="s">
        <v>8327</v>
      </c>
      <c r="R955" t="s">
        <v>8341</v>
      </c>
      <c r="S955" s="14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70"/>
        <v>108</v>
      </c>
      <c r="P956" s="9">
        <f t="shared" si="71"/>
        <v>72.87</v>
      </c>
      <c r="Q956" t="s">
        <v>8321</v>
      </c>
      <c r="R956" t="s">
        <v>8322</v>
      </c>
      <c r="S956" s="14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70"/>
        <v>107</v>
      </c>
      <c r="P957" s="9">
        <f t="shared" si="71"/>
        <v>88.19</v>
      </c>
      <c r="Q957" t="s">
        <v>8327</v>
      </c>
      <c r="R957" t="s">
        <v>8331</v>
      </c>
      <c r="S957" s="14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70"/>
        <v>107</v>
      </c>
      <c r="P958" s="9">
        <f t="shared" si="71"/>
        <v>59.82</v>
      </c>
      <c r="Q958" t="s">
        <v>8327</v>
      </c>
      <c r="R958" t="s">
        <v>8328</v>
      </c>
      <c r="S958" s="14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70"/>
        <v>106</v>
      </c>
      <c r="P959" s="9">
        <f t="shared" si="71"/>
        <v>375.76</v>
      </c>
      <c r="Q959" t="s">
        <v>8321</v>
      </c>
      <c r="R959" t="s">
        <v>8343</v>
      </c>
      <c r="S959" s="14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70"/>
        <v>128</v>
      </c>
      <c r="P960" s="9">
        <f t="shared" si="71"/>
        <v>63.87</v>
      </c>
      <c r="Q960" t="s">
        <v>8308</v>
      </c>
      <c r="R960" t="s">
        <v>8315</v>
      </c>
      <c r="S960" s="14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70"/>
        <v>14</v>
      </c>
      <c r="P961" s="9">
        <f t="shared" si="71"/>
        <v>43.42</v>
      </c>
      <c r="Q961" t="s">
        <v>8316</v>
      </c>
      <c r="R961" t="s">
        <v>8334</v>
      </c>
      <c r="S961" s="14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70"/>
        <v>21</v>
      </c>
      <c r="P962" s="9">
        <f t="shared" si="71"/>
        <v>108.05</v>
      </c>
      <c r="Q962" t="s">
        <v>8311</v>
      </c>
      <c r="R962" t="s">
        <v>8349</v>
      </c>
      <c r="S962" s="14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75">ROUND(E963/D963*100,0)</f>
        <v>106</v>
      </c>
      <c r="P963" s="9">
        <f t="shared" ref="P963:P1026" si="76">ROUND(E963/L963,2)</f>
        <v>108.02</v>
      </c>
      <c r="Q963" t="s">
        <v>8327</v>
      </c>
      <c r="R963" t="s">
        <v>8331</v>
      </c>
      <c r="S963" s="14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YEAR(S:S)</f>
        <v>2011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75"/>
        <v>106</v>
      </c>
      <c r="P964" s="9">
        <f t="shared" si="76"/>
        <v>138.26</v>
      </c>
      <c r="Q964" t="s">
        <v>8313</v>
      </c>
      <c r="R964" t="s">
        <v>8314</v>
      </c>
      <c r="S964" s="14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75"/>
        <v>106</v>
      </c>
      <c r="P965" s="9">
        <f t="shared" si="76"/>
        <v>69.89</v>
      </c>
      <c r="Q965" t="s">
        <v>8323</v>
      </c>
      <c r="R965" t="s">
        <v>8326</v>
      </c>
      <c r="S965" s="14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75"/>
        <v>126</v>
      </c>
      <c r="P966" s="9">
        <f t="shared" si="76"/>
        <v>88.85</v>
      </c>
      <c r="Q966" t="s">
        <v>8321</v>
      </c>
      <c r="R966" t="s">
        <v>8322</v>
      </c>
      <c r="S966" s="14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75"/>
        <v>42</v>
      </c>
      <c r="P967" s="9">
        <f t="shared" si="76"/>
        <v>105.03</v>
      </c>
      <c r="Q967" t="s">
        <v>8323</v>
      </c>
      <c r="R967" t="s">
        <v>8326</v>
      </c>
      <c r="S967" s="14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75"/>
        <v>126</v>
      </c>
      <c r="P968" s="9">
        <f t="shared" si="76"/>
        <v>88.75</v>
      </c>
      <c r="Q968" t="s">
        <v>8327</v>
      </c>
      <c r="R968" t="s">
        <v>8331</v>
      </c>
      <c r="S968" s="14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75"/>
        <v>126</v>
      </c>
      <c r="P969" s="9">
        <f t="shared" si="76"/>
        <v>88.73</v>
      </c>
      <c r="Q969" t="s">
        <v>8311</v>
      </c>
      <c r="R969" t="s">
        <v>8333</v>
      </c>
      <c r="S969" s="14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75"/>
        <v>126</v>
      </c>
      <c r="P970" s="9">
        <f t="shared" si="76"/>
        <v>67.739999999999995</v>
      </c>
      <c r="Q970" t="s">
        <v>8323</v>
      </c>
      <c r="R970" t="s">
        <v>8326</v>
      </c>
      <c r="S970" s="14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75"/>
        <v>39</v>
      </c>
      <c r="P971" s="9">
        <f t="shared" si="76"/>
        <v>69.53</v>
      </c>
      <c r="Q971" t="s">
        <v>8323</v>
      </c>
      <c r="R971" t="s">
        <v>8324</v>
      </c>
      <c r="S971" s="14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75"/>
        <v>104</v>
      </c>
      <c r="P972" s="9">
        <f t="shared" si="76"/>
        <v>82.33</v>
      </c>
      <c r="Q972" t="s">
        <v>8327</v>
      </c>
      <c r="R972" t="s">
        <v>8341</v>
      </c>
      <c r="S972" s="14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75"/>
        <v>156</v>
      </c>
      <c r="P973" s="9">
        <f t="shared" si="76"/>
        <v>55.22</v>
      </c>
      <c r="Q973" t="s">
        <v>8321</v>
      </c>
      <c r="R973" t="s">
        <v>8322</v>
      </c>
      <c r="S973" s="14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75"/>
        <v>125</v>
      </c>
      <c r="P974" s="9">
        <f t="shared" si="76"/>
        <v>168.51</v>
      </c>
      <c r="Q974" t="s">
        <v>8327</v>
      </c>
      <c r="R974" t="s">
        <v>8338</v>
      </c>
      <c r="S974" s="14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75"/>
        <v>104</v>
      </c>
      <c r="P975" s="9">
        <f t="shared" si="76"/>
        <v>75.849999999999994</v>
      </c>
      <c r="Q975" t="s">
        <v>8327</v>
      </c>
      <c r="R975" t="s">
        <v>8331</v>
      </c>
      <c r="S975" s="14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75"/>
        <v>183</v>
      </c>
      <c r="P976" s="9">
        <f t="shared" si="76"/>
        <v>71.44</v>
      </c>
      <c r="Q976" t="s">
        <v>8311</v>
      </c>
      <c r="R976" t="s">
        <v>8333</v>
      </c>
      <c r="S976" s="14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75"/>
        <v>104</v>
      </c>
      <c r="P977" s="9">
        <f t="shared" si="76"/>
        <v>81.78</v>
      </c>
      <c r="Q977" t="s">
        <v>8323</v>
      </c>
      <c r="R977" t="s">
        <v>8326</v>
      </c>
      <c r="S977" s="14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75"/>
        <v>207</v>
      </c>
      <c r="P978" s="9">
        <f t="shared" si="76"/>
        <v>221.79</v>
      </c>
      <c r="Q978" t="s">
        <v>8313</v>
      </c>
      <c r="R978" t="s">
        <v>8314</v>
      </c>
      <c r="S978" s="14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75"/>
        <v>106</v>
      </c>
      <c r="P979" s="9">
        <f t="shared" si="76"/>
        <v>59.7</v>
      </c>
      <c r="Q979" t="s">
        <v>8323</v>
      </c>
      <c r="R979" t="s">
        <v>8326</v>
      </c>
      <c r="S979" s="14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75"/>
        <v>155</v>
      </c>
      <c r="P980" s="9">
        <f t="shared" si="76"/>
        <v>46.67</v>
      </c>
      <c r="Q980" t="s">
        <v>8327</v>
      </c>
      <c r="R980" t="s">
        <v>8336</v>
      </c>
      <c r="S980" s="14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75"/>
        <v>124</v>
      </c>
      <c r="P981" s="9">
        <f t="shared" si="76"/>
        <v>80.27</v>
      </c>
      <c r="Q981" t="s">
        <v>8327</v>
      </c>
      <c r="R981" t="s">
        <v>8328</v>
      </c>
      <c r="S981" s="14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75"/>
        <v>106</v>
      </c>
      <c r="P982" s="9">
        <f t="shared" si="76"/>
        <v>136.78</v>
      </c>
      <c r="Q982" t="s">
        <v>8323</v>
      </c>
      <c r="R982" t="s">
        <v>8326</v>
      </c>
      <c r="S982" s="14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75"/>
        <v>102</v>
      </c>
      <c r="P983" s="9">
        <f t="shared" si="76"/>
        <v>55.37</v>
      </c>
      <c r="Q983" t="s">
        <v>8313</v>
      </c>
      <c r="R983" t="s">
        <v>8314</v>
      </c>
      <c r="S983" s="14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75"/>
        <v>26</v>
      </c>
      <c r="P984" s="9">
        <f t="shared" si="76"/>
        <v>65.34</v>
      </c>
      <c r="Q984" t="s">
        <v>8323</v>
      </c>
      <c r="R984" t="s">
        <v>8326</v>
      </c>
      <c r="S984" s="14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75"/>
        <v>15</v>
      </c>
      <c r="P985" s="9">
        <f t="shared" si="76"/>
        <v>45.41</v>
      </c>
      <c r="Q985" t="s">
        <v>8308</v>
      </c>
      <c r="R985" t="s">
        <v>8310</v>
      </c>
      <c r="S985" s="14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75"/>
        <v>122</v>
      </c>
      <c r="P986" s="9">
        <f t="shared" si="76"/>
        <v>56.67</v>
      </c>
      <c r="Q986" t="s">
        <v>8311</v>
      </c>
      <c r="R986" t="s">
        <v>8333</v>
      </c>
      <c r="S986" s="14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75"/>
        <v>27</v>
      </c>
      <c r="P987" s="9">
        <f t="shared" si="76"/>
        <v>291.33</v>
      </c>
      <c r="Q987" t="s">
        <v>8308</v>
      </c>
      <c r="R987" t="s">
        <v>8310</v>
      </c>
      <c r="S987" s="14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75"/>
        <v>102</v>
      </c>
      <c r="P988" s="9">
        <f t="shared" si="76"/>
        <v>165.16</v>
      </c>
      <c r="Q988" t="s">
        <v>8327</v>
      </c>
      <c r="R988" t="s">
        <v>8341</v>
      </c>
      <c r="S988" s="14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75"/>
        <v>102</v>
      </c>
      <c r="P989" s="9">
        <f t="shared" si="76"/>
        <v>82.54</v>
      </c>
      <c r="Q989" t="s">
        <v>8327</v>
      </c>
      <c r="R989" t="s">
        <v>8331</v>
      </c>
      <c r="S989" s="14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75"/>
        <v>102</v>
      </c>
      <c r="P990" s="9">
        <f t="shared" si="76"/>
        <v>148.78</v>
      </c>
      <c r="Q990" t="s">
        <v>8327</v>
      </c>
      <c r="R990" t="s">
        <v>8331</v>
      </c>
      <c r="S990" s="14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75"/>
        <v>102</v>
      </c>
      <c r="P991" s="9">
        <f t="shared" si="76"/>
        <v>78.209999999999994</v>
      </c>
      <c r="Q991" t="s">
        <v>8323</v>
      </c>
      <c r="R991" t="s">
        <v>8326</v>
      </c>
      <c r="S991" s="14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75"/>
        <v>101</v>
      </c>
      <c r="P992" s="9">
        <f t="shared" si="76"/>
        <v>160.16</v>
      </c>
      <c r="Q992" t="s">
        <v>8321</v>
      </c>
      <c r="R992" t="s">
        <v>8322</v>
      </c>
      <c r="S992" s="14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75"/>
        <v>101</v>
      </c>
      <c r="P993" s="9">
        <f t="shared" si="76"/>
        <v>81.069999999999993</v>
      </c>
      <c r="Q993" t="s">
        <v>8327</v>
      </c>
      <c r="R993" t="s">
        <v>8331</v>
      </c>
      <c r="S993" s="14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75"/>
        <v>122</v>
      </c>
      <c r="P994" s="9">
        <f t="shared" si="76"/>
        <v>129.36000000000001</v>
      </c>
      <c r="Q994" t="s">
        <v>8323</v>
      </c>
      <c r="R994" t="s">
        <v>8326</v>
      </c>
      <c r="S994" s="14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75"/>
        <v>101</v>
      </c>
      <c r="P995" s="9">
        <f t="shared" si="76"/>
        <v>110.49</v>
      </c>
      <c r="Q995" t="s">
        <v>8327</v>
      </c>
      <c r="R995" t="s">
        <v>8328</v>
      </c>
      <c r="S995" s="14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75"/>
        <v>202</v>
      </c>
      <c r="P996" s="9">
        <f t="shared" si="76"/>
        <v>55.7</v>
      </c>
      <c r="Q996" t="s">
        <v>8327</v>
      </c>
      <c r="R996" t="s">
        <v>8331</v>
      </c>
      <c r="S996" s="14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75"/>
        <v>26</v>
      </c>
      <c r="P997" s="9">
        <f t="shared" si="76"/>
        <v>116.56</v>
      </c>
      <c r="Q997" t="s">
        <v>8319</v>
      </c>
      <c r="R997" t="s">
        <v>8345</v>
      </c>
      <c r="S997" s="14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75"/>
        <v>121</v>
      </c>
      <c r="P998" s="9">
        <f t="shared" si="76"/>
        <v>163.78</v>
      </c>
      <c r="Q998" t="s">
        <v>8327</v>
      </c>
      <c r="R998" t="s">
        <v>8331</v>
      </c>
      <c r="S998" s="14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75"/>
        <v>101</v>
      </c>
      <c r="P999" s="9">
        <f t="shared" si="76"/>
        <v>147.71</v>
      </c>
      <c r="Q999" t="s">
        <v>8321</v>
      </c>
      <c r="R999" t="s">
        <v>8332</v>
      </c>
      <c r="S999" s="14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75"/>
        <v>121</v>
      </c>
      <c r="P1000" s="9">
        <f t="shared" si="76"/>
        <v>37.130000000000003</v>
      </c>
      <c r="Q1000" t="s">
        <v>8327</v>
      </c>
      <c r="R1000" t="s">
        <v>8328</v>
      </c>
      <c r="S1000" s="14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75"/>
        <v>101</v>
      </c>
      <c r="P1001" s="9">
        <f t="shared" si="76"/>
        <v>53.47</v>
      </c>
      <c r="Q1001" t="s">
        <v>8327</v>
      </c>
      <c r="R1001" t="s">
        <v>8328</v>
      </c>
      <c r="S1001" s="14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75"/>
        <v>101</v>
      </c>
      <c r="P1002" s="9">
        <f t="shared" si="76"/>
        <v>137.31</v>
      </c>
      <c r="Q1002" t="s">
        <v>8327</v>
      </c>
      <c r="R1002" t="s">
        <v>8331</v>
      </c>
      <c r="S1002" s="14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75"/>
        <v>109</v>
      </c>
      <c r="P1003" s="9">
        <f t="shared" si="76"/>
        <v>40.549999999999997</v>
      </c>
      <c r="Q1003" t="s">
        <v>8327</v>
      </c>
      <c r="R1003" t="s">
        <v>8331</v>
      </c>
      <c r="S1003" s="14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75"/>
        <v>503</v>
      </c>
      <c r="P1004" s="9">
        <f t="shared" si="76"/>
        <v>68.63</v>
      </c>
      <c r="Q1004" t="s">
        <v>8316</v>
      </c>
      <c r="R1004" t="s">
        <v>8317</v>
      </c>
      <c r="S1004" s="14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75"/>
        <v>121</v>
      </c>
      <c r="P1005" s="9">
        <f t="shared" si="76"/>
        <v>71.790000000000006</v>
      </c>
      <c r="Q1005" t="s">
        <v>8323</v>
      </c>
      <c r="R1005" t="s">
        <v>8326</v>
      </c>
      <c r="S1005" s="14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75"/>
        <v>126</v>
      </c>
      <c r="P1006" s="9">
        <f t="shared" si="76"/>
        <v>58.53</v>
      </c>
      <c r="Q1006" t="s">
        <v>8313</v>
      </c>
      <c r="R1006" t="s">
        <v>8314</v>
      </c>
      <c r="S1006" s="14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75"/>
        <v>100</v>
      </c>
      <c r="P1007" s="9">
        <f t="shared" si="76"/>
        <v>215.25</v>
      </c>
      <c r="Q1007" t="s">
        <v>8323</v>
      </c>
      <c r="R1007" t="s">
        <v>8335</v>
      </c>
      <c r="S1007" s="14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9">
        <f t="shared" si="75"/>
        <v>100</v>
      </c>
      <c r="P1008" s="9">
        <f t="shared" si="76"/>
        <v>89.93</v>
      </c>
      <c r="Q1008" t="s">
        <v>8313</v>
      </c>
      <c r="R1008" t="s">
        <v>8314</v>
      </c>
      <c r="S1008" s="14">
        <f t="shared" si="77"/>
        <v>42586.925636574073</v>
      </c>
      <c r="T1008" s="15">
        <f t="shared" si="78"/>
        <v>42609.165972222225</v>
      </c>
      <c r="U1008">
        <f t="shared" si="79"/>
        <v>2016</v>
      </c>
    </row>
    <row r="1009" spans="1:21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9">
        <f t="shared" si="75"/>
        <v>121</v>
      </c>
      <c r="P1009" s="9">
        <f t="shared" si="76"/>
        <v>80.33</v>
      </c>
      <c r="Q1009" t="s">
        <v>8321</v>
      </c>
      <c r="R1009" t="s">
        <v>8332</v>
      </c>
      <c r="S1009" s="14">
        <f t="shared" si="77"/>
        <v>42572.778495370367</v>
      </c>
      <c r="T1009" s="15">
        <f t="shared" si="78"/>
        <v>42604.125</v>
      </c>
      <c r="U1009">
        <f t="shared" si="79"/>
        <v>2016</v>
      </c>
    </row>
    <row r="1010" spans="1:21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75"/>
        <v>100</v>
      </c>
      <c r="P1010" s="9">
        <f t="shared" si="76"/>
        <v>188.13</v>
      </c>
      <c r="Q1010" t="s">
        <v>8327</v>
      </c>
      <c r="R1010" t="s">
        <v>8328</v>
      </c>
      <c r="S1010" s="14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75"/>
        <v>120</v>
      </c>
      <c r="P1011" s="9">
        <f t="shared" si="76"/>
        <v>34.01</v>
      </c>
      <c r="Q1011" t="s">
        <v>8327</v>
      </c>
      <c r="R1011" t="s">
        <v>8336</v>
      </c>
      <c r="S1011" s="14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75"/>
        <v>1</v>
      </c>
      <c r="P1012" s="9">
        <f t="shared" si="76"/>
        <v>859.86</v>
      </c>
      <c r="Q1012" t="s">
        <v>8308</v>
      </c>
      <c r="R1012" t="s">
        <v>8310</v>
      </c>
      <c r="S1012" s="14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75"/>
        <v>100</v>
      </c>
      <c r="P1013" s="9">
        <f t="shared" si="76"/>
        <v>127.81</v>
      </c>
      <c r="Q1013" t="s">
        <v>8323</v>
      </c>
      <c r="R1013" t="s">
        <v>8326</v>
      </c>
      <c r="S1013" s="14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75"/>
        <v>120</v>
      </c>
      <c r="P1014" s="9">
        <f t="shared" si="76"/>
        <v>46.88</v>
      </c>
      <c r="Q1014" t="s">
        <v>8321</v>
      </c>
      <c r="R1014" t="s">
        <v>8322</v>
      </c>
      <c r="S1014" s="14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75"/>
        <v>100</v>
      </c>
      <c r="P1015" s="9">
        <f t="shared" si="76"/>
        <v>93.76</v>
      </c>
      <c r="Q1015" t="s">
        <v>8323</v>
      </c>
      <c r="R1015" t="s">
        <v>8326</v>
      </c>
      <c r="S1015" s="14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9">
        <f t="shared" si="75"/>
        <v>100</v>
      </c>
      <c r="P1016" s="9">
        <f t="shared" si="76"/>
        <v>600</v>
      </c>
      <c r="Q1016" t="s">
        <v>8327</v>
      </c>
      <c r="R1016" t="s">
        <v>8328</v>
      </c>
      <c r="S1016" s="14">
        <f t="shared" si="77"/>
        <v>41327.996435185189</v>
      </c>
      <c r="T1016" s="15">
        <f t="shared" si="78"/>
        <v>41362.954768518517</v>
      </c>
      <c r="U1016">
        <f t="shared" si="79"/>
        <v>2013</v>
      </c>
    </row>
    <row r="1017" spans="1:21" ht="60" hidden="1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9">
        <f t="shared" si="75"/>
        <v>100</v>
      </c>
      <c r="P1017" s="9">
        <f t="shared" si="76"/>
        <v>63.83</v>
      </c>
      <c r="Q1017" t="s">
        <v>8323</v>
      </c>
      <c r="R1017" t="s">
        <v>8326</v>
      </c>
      <c r="S1017" s="14">
        <f t="shared" si="77"/>
        <v>42060.683935185181</v>
      </c>
      <c r="T1017" s="15">
        <f t="shared" si="78"/>
        <v>42090.642268518524</v>
      </c>
      <c r="U1017">
        <f t="shared" si="79"/>
        <v>2015</v>
      </c>
    </row>
    <row r="1018" spans="1:21" ht="45" hidden="1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9">
        <f t="shared" si="75"/>
        <v>100</v>
      </c>
      <c r="P1018" s="9">
        <f t="shared" si="76"/>
        <v>72.290000000000006</v>
      </c>
      <c r="Q1018" t="s">
        <v>8323</v>
      </c>
      <c r="R1018" t="s">
        <v>8326</v>
      </c>
      <c r="S1018" s="14">
        <f t="shared" si="77"/>
        <v>41809.860300925924</v>
      </c>
      <c r="T1018" s="15">
        <f t="shared" si="78"/>
        <v>41839.860300925924</v>
      </c>
      <c r="U1018">
        <f t="shared" si="79"/>
        <v>2014</v>
      </c>
    </row>
    <row r="1019" spans="1:21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9">
        <f t="shared" si="75"/>
        <v>120</v>
      </c>
      <c r="P1019" s="9">
        <f t="shared" si="76"/>
        <v>98.36</v>
      </c>
      <c r="Q1019" t="s">
        <v>8321</v>
      </c>
      <c r="R1019" t="s">
        <v>8332</v>
      </c>
      <c r="S1019" s="14">
        <f t="shared" si="77"/>
        <v>42457.623923611114</v>
      </c>
      <c r="T1019" s="15">
        <f t="shared" si="78"/>
        <v>42487.623923611114</v>
      </c>
      <c r="U1019">
        <f t="shared" si="79"/>
        <v>2016</v>
      </c>
    </row>
    <row r="1020" spans="1:21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9">
        <f t="shared" si="75"/>
        <v>240</v>
      </c>
      <c r="P1020" s="9">
        <f t="shared" si="76"/>
        <v>41.38</v>
      </c>
      <c r="Q1020" t="s">
        <v>8321</v>
      </c>
      <c r="R1020" t="s">
        <v>8322</v>
      </c>
      <c r="S1020" s="14">
        <f t="shared" si="77"/>
        <v>40555.24800925926</v>
      </c>
      <c r="T1020" s="15">
        <f t="shared" si="78"/>
        <v>40600.24800925926</v>
      </c>
      <c r="U1020">
        <f t="shared" si="79"/>
        <v>2011</v>
      </c>
    </row>
    <row r="1021" spans="1:21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75"/>
        <v>102</v>
      </c>
      <c r="P1021" s="9">
        <f t="shared" si="76"/>
        <v>230.19</v>
      </c>
      <c r="Q1021" t="s">
        <v>8311</v>
      </c>
      <c r="R1021" t="s">
        <v>8333</v>
      </c>
      <c r="S1021" s="14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75"/>
        <v>119</v>
      </c>
      <c r="P1022" s="9">
        <f t="shared" si="76"/>
        <v>97.38</v>
      </c>
      <c r="Q1022" t="s">
        <v>8323</v>
      </c>
      <c r="R1022" t="s">
        <v>8326</v>
      </c>
      <c r="S1022" s="14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75"/>
        <v>148</v>
      </c>
      <c r="P1023" s="9">
        <f t="shared" si="76"/>
        <v>120.86</v>
      </c>
      <c r="Q1023" t="s">
        <v>8308</v>
      </c>
      <c r="R1023" t="s">
        <v>8309</v>
      </c>
      <c r="S1023" s="14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75"/>
        <v>118</v>
      </c>
      <c r="P1024" s="9">
        <f t="shared" si="76"/>
        <v>64.95</v>
      </c>
      <c r="Q1024" t="s">
        <v>8321</v>
      </c>
      <c r="R1024" t="s">
        <v>8322</v>
      </c>
      <c r="S1024" s="14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75"/>
        <v>169</v>
      </c>
      <c r="P1025" s="9">
        <f t="shared" si="76"/>
        <v>32.82</v>
      </c>
      <c r="Q1025" t="s">
        <v>8316</v>
      </c>
      <c r="R1025" t="s">
        <v>8317</v>
      </c>
      <c r="S1025" s="14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75"/>
        <v>148</v>
      </c>
      <c r="P1026" s="9">
        <f t="shared" si="76"/>
        <v>95.23</v>
      </c>
      <c r="Q1026" t="s">
        <v>8321</v>
      </c>
      <c r="R1026" t="s">
        <v>8322</v>
      </c>
      <c r="S1026" s="14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80">ROUND(E1027/D1027*100,0)</f>
        <v>49</v>
      </c>
      <c r="P1027" s="9">
        <f t="shared" ref="P1027:P1090" si="81">ROUND(E1027/L1027,2)</f>
        <v>42.16</v>
      </c>
      <c r="Q1027" t="s">
        <v>8313</v>
      </c>
      <c r="R1027" t="s">
        <v>8314</v>
      </c>
      <c r="S1027" s="14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YEAR(S:S)</f>
        <v>2015</v>
      </c>
    </row>
    <row r="1028" spans="1:21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80"/>
        <v>12</v>
      </c>
      <c r="P1028" s="9">
        <f t="shared" si="81"/>
        <v>83.94</v>
      </c>
      <c r="Q1028" t="s">
        <v>8308</v>
      </c>
      <c r="R1028" t="s">
        <v>8315</v>
      </c>
      <c r="S1028" s="14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80"/>
        <v>12</v>
      </c>
      <c r="P1029" s="9">
        <f t="shared" si="81"/>
        <v>69.12</v>
      </c>
      <c r="Q1029" t="s">
        <v>8319</v>
      </c>
      <c r="R1029" t="s">
        <v>8345</v>
      </c>
      <c r="S1029" s="14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80"/>
        <v>108</v>
      </c>
      <c r="P1030" s="9">
        <f t="shared" si="81"/>
        <v>61.03</v>
      </c>
      <c r="Q1030" t="s">
        <v>8327</v>
      </c>
      <c r="R1030" t="s">
        <v>8329</v>
      </c>
      <c r="S1030" s="14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80"/>
        <v>23</v>
      </c>
      <c r="P1031" s="9">
        <f t="shared" si="81"/>
        <v>130.09</v>
      </c>
      <c r="Q1031" t="s">
        <v>8323</v>
      </c>
      <c r="R1031" t="s">
        <v>8324</v>
      </c>
      <c r="S1031" s="14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80"/>
        <v>106</v>
      </c>
      <c r="P1032" s="9">
        <f t="shared" si="81"/>
        <v>56.2</v>
      </c>
      <c r="Q1032" t="s">
        <v>8323</v>
      </c>
      <c r="R1032" t="s">
        <v>8326</v>
      </c>
      <c r="S1032" s="14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80"/>
        <v>117</v>
      </c>
      <c r="P1033" s="9">
        <f t="shared" si="81"/>
        <v>44.86</v>
      </c>
      <c r="Q1033" t="s">
        <v>8323</v>
      </c>
      <c r="R1033" t="s">
        <v>8326</v>
      </c>
      <c r="S1033" s="14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80"/>
        <v>117</v>
      </c>
      <c r="P1034" s="9">
        <f t="shared" si="81"/>
        <v>60.74</v>
      </c>
      <c r="Q1034" t="s">
        <v>8327</v>
      </c>
      <c r="R1034" t="s">
        <v>8331</v>
      </c>
      <c r="S1034" s="14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80"/>
        <v>194</v>
      </c>
      <c r="P1035" s="9">
        <f t="shared" si="81"/>
        <v>36.630000000000003</v>
      </c>
      <c r="Q1035" t="s">
        <v>8327</v>
      </c>
      <c r="R1035" t="s">
        <v>8336</v>
      </c>
      <c r="S1035" s="14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80"/>
        <v>116</v>
      </c>
      <c r="P1036" s="9">
        <f t="shared" si="81"/>
        <v>73.58</v>
      </c>
      <c r="Q1036" t="s">
        <v>8323</v>
      </c>
      <c r="R1036" t="s">
        <v>8326</v>
      </c>
      <c r="S1036" s="14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80"/>
        <v>116</v>
      </c>
      <c r="P1037" s="9">
        <f t="shared" si="81"/>
        <v>414.29</v>
      </c>
      <c r="Q1037" t="s">
        <v>8313</v>
      </c>
      <c r="R1037" t="s">
        <v>8314</v>
      </c>
      <c r="S1037" s="14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80"/>
        <v>105</v>
      </c>
      <c r="P1038" s="9">
        <f t="shared" si="81"/>
        <v>65.58</v>
      </c>
      <c r="Q1038" t="s">
        <v>8323</v>
      </c>
      <c r="R1038" t="s">
        <v>8326</v>
      </c>
      <c r="S1038" s="14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80"/>
        <v>12</v>
      </c>
      <c r="P1039" s="9">
        <f t="shared" si="81"/>
        <v>127.93</v>
      </c>
      <c r="Q1039" t="s">
        <v>8308</v>
      </c>
      <c r="R1039" t="s">
        <v>8310</v>
      </c>
      <c r="S1039" s="14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80"/>
        <v>191</v>
      </c>
      <c r="P1040" s="9">
        <f t="shared" si="81"/>
        <v>358.69</v>
      </c>
      <c r="Q1040" t="s">
        <v>8323</v>
      </c>
      <c r="R1040" t="s">
        <v>8326</v>
      </c>
      <c r="S1040" s="14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80"/>
        <v>114</v>
      </c>
      <c r="P1041" s="9">
        <f t="shared" si="81"/>
        <v>63.48</v>
      </c>
      <c r="Q1041" t="s">
        <v>8327</v>
      </c>
      <c r="R1041" t="s">
        <v>8331</v>
      </c>
      <c r="S1041" s="14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80"/>
        <v>114</v>
      </c>
      <c r="P1042" s="9">
        <f t="shared" si="81"/>
        <v>82.61</v>
      </c>
      <c r="Q1042" t="s">
        <v>8323</v>
      </c>
      <c r="R1042" t="s">
        <v>8326</v>
      </c>
      <c r="S1042" s="14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80"/>
        <v>114</v>
      </c>
      <c r="P1043" s="9">
        <f t="shared" si="81"/>
        <v>80.23</v>
      </c>
      <c r="Q1043" t="s">
        <v>8323</v>
      </c>
      <c r="R1043" t="s">
        <v>8326</v>
      </c>
      <c r="S1043" s="14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80"/>
        <v>21</v>
      </c>
      <c r="P1044" s="9">
        <f t="shared" si="81"/>
        <v>189.33</v>
      </c>
      <c r="Q1044" t="s">
        <v>8327</v>
      </c>
      <c r="R1044" t="s">
        <v>8350</v>
      </c>
      <c r="S1044" s="14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80"/>
        <v>113</v>
      </c>
      <c r="P1045" s="9">
        <f t="shared" si="81"/>
        <v>83.43</v>
      </c>
      <c r="Q1045" t="s">
        <v>8323</v>
      </c>
      <c r="R1045" t="s">
        <v>8326</v>
      </c>
      <c r="S1045" s="14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80"/>
        <v>113</v>
      </c>
      <c r="P1046" s="9">
        <f t="shared" si="81"/>
        <v>107</v>
      </c>
      <c r="Q1046" t="s">
        <v>8323</v>
      </c>
      <c r="R1046" t="s">
        <v>8326</v>
      </c>
      <c r="S1046" s="14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80"/>
        <v>378</v>
      </c>
      <c r="P1047" s="9">
        <f t="shared" si="81"/>
        <v>40.76</v>
      </c>
      <c r="Q1047" t="s">
        <v>8311</v>
      </c>
      <c r="R1047" t="s">
        <v>8333</v>
      </c>
      <c r="S1047" s="14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80"/>
        <v>113</v>
      </c>
      <c r="P1048" s="9">
        <f t="shared" si="81"/>
        <v>68.25</v>
      </c>
      <c r="Q1048" t="s">
        <v>8323</v>
      </c>
      <c r="R1048" t="s">
        <v>8326</v>
      </c>
      <c r="S1048" s="14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80"/>
        <v>142</v>
      </c>
      <c r="P1049" s="9">
        <f t="shared" si="81"/>
        <v>115.51</v>
      </c>
      <c r="Q1049" t="s">
        <v>8321</v>
      </c>
      <c r="R1049" t="s">
        <v>8322</v>
      </c>
      <c r="S1049" s="14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80"/>
        <v>103</v>
      </c>
      <c r="P1050" s="9">
        <f t="shared" si="81"/>
        <v>47.13</v>
      </c>
      <c r="Q1050" t="s">
        <v>8313</v>
      </c>
      <c r="R1050" t="s">
        <v>8314</v>
      </c>
      <c r="S1050" s="14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80"/>
        <v>113</v>
      </c>
      <c r="P1051" s="9">
        <f t="shared" si="81"/>
        <v>144.91</v>
      </c>
      <c r="Q1051" t="s">
        <v>8321</v>
      </c>
      <c r="R1051" t="s">
        <v>8343</v>
      </c>
      <c r="S1051" s="14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80"/>
        <v>103</v>
      </c>
      <c r="P1052" s="9">
        <f t="shared" si="81"/>
        <v>68.010000000000005</v>
      </c>
      <c r="Q1052" t="s">
        <v>8327</v>
      </c>
      <c r="R1052" t="s">
        <v>8331</v>
      </c>
      <c r="S1052" s="14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80"/>
        <v>113</v>
      </c>
      <c r="P1053" s="9">
        <f t="shared" si="81"/>
        <v>78.260000000000005</v>
      </c>
      <c r="Q1053" t="s">
        <v>8323</v>
      </c>
      <c r="R1053" t="s">
        <v>8326</v>
      </c>
      <c r="S1053" s="14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80"/>
        <v>113</v>
      </c>
      <c r="P1054" s="9">
        <f t="shared" si="81"/>
        <v>110.47</v>
      </c>
      <c r="Q1054" t="s">
        <v>8321</v>
      </c>
      <c r="R1054" t="s">
        <v>8322</v>
      </c>
      <c r="S1054" s="14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80"/>
        <v>102</v>
      </c>
      <c r="P1055" s="9">
        <f t="shared" si="81"/>
        <v>66.150000000000006</v>
      </c>
      <c r="Q1055" t="s">
        <v>8323</v>
      </c>
      <c r="R1055" t="s">
        <v>8326</v>
      </c>
      <c r="S1055" s="14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80"/>
        <v>19</v>
      </c>
      <c r="P1056" s="9">
        <f t="shared" si="81"/>
        <v>95.28</v>
      </c>
      <c r="Q1056" t="s">
        <v>8308</v>
      </c>
      <c r="R1056" t="s">
        <v>8315</v>
      </c>
      <c r="S1056" s="14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80"/>
        <v>107</v>
      </c>
      <c r="P1057" s="9">
        <f t="shared" si="81"/>
        <v>70.209999999999994</v>
      </c>
      <c r="Q1057" t="s">
        <v>8327</v>
      </c>
      <c r="R1057" t="s">
        <v>8328</v>
      </c>
      <c r="S1057" s="14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80"/>
        <v>112</v>
      </c>
      <c r="P1058" s="9">
        <f t="shared" si="81"/>
        <v>69.19</v>
      </c>
      <c r="Q1058" t="s">
        <v>8323</v>
      </c>
      <c r="R1058" t="s">
        <v>8326</v>
      </c>
      <c r="S1058" s="14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80"/>
        <v>102</v>
      </c>
      <c r="P1059" s="9">
        <f t="shared" si="81"/>
        <v>62.92</v>
      </c>
      <c r="Q1059" t="s">
        <v>8323</v>
      </c>
      <c r="R1059" t="s">
        <v>8326</v>
      </c>
      <c r="S1059" s="14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80"/>
        <v>160</v>
      </c>
      <c r="P1060" s="9">
        <f t="shared" si="81"/>
        <v>109.78</v>
      </c>
      <c r="Q1060" t="s">
        <v>8321</v>
      </c>
      <c r="R1060" t="s">
        <v>8332</v>
      </c>
      <c r="S1060" s="14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80"/>
        <v>112</v>
      </c>
      <c r="P1061" s="9">
        <f t="shared" si="81"/>
        <v>53.19</v>
      </c>
      <c r="Q1061" t="s">
        <v>8311</v>
      </c>
      <c r="R1061" t="s">
        <v>8333</v>
      </c>
      <c r="S1061" s="14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80"/>
        <v>101</v>
      </c>
      <c r="P1062" s="9">
        <f t="shared" si="81"/>
        <v>113.88</v>
      </c>
      <c r="Q1062" t="s">
        <v>8327</v>
      </c>
      <c r="R1062" t="s">
        <v>8331</v>
      </c>
      <c r="S1062" s="14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80"/>
        <v>279</v>
      </c>
      <c r="P1063" s="9">
        <f t="shared" si="81"/>
        <v>23.52</v>
      </c>
      <c r="Q1063" t="s">
        <v>8308</v>
      </c>
      <c r="R1063" t="s">
        <v>8310</v>
      </c>
      <c r="S1063" s="14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80"/>
        <v>111</v>
      </c>
      <c r="P1064" s="9">
        <f t="shared" si="81"/>
        <v>50.18</v>
      </c>
      <c r="Q1064" t="s">
        <v>8321</v>
      </c>
      <c r="R1064" t="s">
        <v>8322</v>
      </c>
      <c r="S1064" s="14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80"/>
        <v>25</v>
      </c>
      <c r="P1065" s="9">
        <f t="shared" si="81"/>
        <v>168.39</v>
      </c>
      <c r="Q1065" t="s">
        <v>8319</v>
      </c>
      <c r="R1065" t="s">
        <v>8345</v>
      </c>
      <c r="S1065" s="14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80"/>
        <v>111</v>
      </c>
      <c r="P1066" s="9">
        <f t="shared" si="81"/>
        <v>95.78</v>
      </c>
      <c r="Q1066" t="s">
        <v>8321</v>
      </c>
      <c r="R1066" t="s">
        <v>8322</v>
      </c>
      <c r="S1066" s="14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80"/>
        <v>111</v>
      </c>
      <c r="P1067" s="9">
        <f t="shared" si="81"/>
        <v>554</v>
      </c>
      <c r="Q1067" t="s">
        <v>8327</v>
      </c>
      <c r="R1067" t="s">
        <v>8338</v>
      </c>
      <c r="S1067" s="14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80"/>
        <v>111</v>
      </c>
      <c r="P1068" s="9">
        <f t="shared" si="81"/>
        <v>63.62</v>
      </c>
      <c r="Q1068" t="s">
        <v>8327</v>
      </c>
      <c r="R1068" t="s">
        <v>8331</v>
      </c>
      <c r="S1068" s="14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80"/>
        <v>120</v>
      </c>
      <c r="P1069" s="9">
        <f t="shared" si="81"/>
        <v>48.13</v>
      </c>
      <c r="Q1069" t="s">
        <v>8316</v>
      </c>
      <c r="R1069" t="s">
        <v>8317</v>
      </c>
      <c r="S1069" s="14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80"/>
        <v>111</v>
      </c>
      <c r="P1070" s="9">
        <f t="shared" si="81"/>
        <v>40.630000000000003</v>
      </c>
      <c r="Q1070" t="s">
        <v>8323</v>
      </c>
      <c r="R1070" t="s">
        <v>8326</v>
      </c>
      <c r="S1070" s="14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80"/>
        <v>100</v>
      </c>
      <c r="P1071" s="9">
        <f t="shared" si="81"/>
        <v>69.819999999999993</v>
      </c>
      <c r="Q1071" t="s">
        <v>8323</v>
      </c>
      <c r="R1071" t="s">
        <v>8326</v>
      </c>
      <c r="S1071" s="14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80"/>
        <v>110</v>
      </c>
      <c r="P1072" s="9">
        <f t="shared" si="81"/>
        <v>166.97</v>
      </c>
      <c r="Q1072" t="s">
        <v>8323</v>
      </c>
      <c r="R1072" t="s">
        <v>8335</v>
      </c>
      <c r="S1072" s="14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9">
        <f t="shared" si="80"/>
        <v>110</v>
      </c>
      <c r="P1073" s="9">
        <f t="shared" si="81"/>
        <v>68.86</v>
      </c>
      <c r="Q1073" t="s">
        <v>8319</v>
      </c>
      <c r="R1073" t="s">
        <v>8320</v>
      </c>
      <c r="S1073" s="14">
        <f t="shared" si="82"/>
        <v>42495.871736111112</v>
      </c>
      <c r="T1073" s="15">
        <f t="shared" si="83"/>
        <v>42530.791666666672</v>
      </c>
      <c r="U1073">
        <f t="shared" si="84"/>
        <v>2016</v>
      </c>
    </row>
    <row r="1074" spans="1:21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9">
        <f t="shared" si="80"/>
        <v>220</v>
      </c>
      <c r="P1074" s="9">
        <f t="shared" si="81"/>
        <v>37.479999999999997</v>
      </c>
      <c r="Q1074" t="s">
        <v>8316</v>
      </c>
      <c r="R1074" t="s">
        <v>8317</v>
      </c>
      <c r="S1074" s="14">
        <f t="shared" si="82"/>
        <v>42781.549097222218</v>
      </c>
      <c r="T1074" s="15">
        <f t="shared" si="83"/>
        <v>42806.507430555561</v>
      </c>
      <c r="U1074">
        <f t="shared" si="84"/>
        <v>2017</v>
      </c>
    </row>
    <row r="1075" spans="1:21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80"/>
        <v>100</v>
      </c>
      <c r="P1075" s="9">
        <f t="shared" si="81"/>
        <v>125.09</v>
      </c>
      <c r="Q1075" t="s">
        <v>8323</v>
      </c>
      <c r="R1075" t="s">
        <v>8326</v>
      </c>
      <c r="S1075" s="14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80"/>
        <v>110</v>
      </c>
      <c r="P1076" s="9">
        <f t="shared" si="81"/>
        <v>72.38</v>
      </c>
      <c r="Q1076" t="s">
        <v>8323</v>
      </c>
      <c r="R1076" t="s">
        <v>8326</v>
      </c>
      <c r="S1076" s="14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80"/>
        <v>100</v>
      </c>
      <c r="P1077" s="9">
        <f t="shared" si="81"/>
        <v>305.56</v>
      </c>
      <c r="Q1077" t="s">
        <v>8327</v>
      </c>
      <c r="R1077" t="s">
        <v>8331</v>
      </c>
      <c r="S1077" s="14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80"/>
        <v>137</v>
      </c>
      <c r="P1078" s="9">
        <f t="shared" si="81"/>
        <v>69.569999999999993</v>
      </c>
      <c r="Q1078" t="s">
        <v>8316</v>
      </c>
      <c r="R1078" t="s">
        <v>8317</v>
      </c>
      <c r="S1078" s="14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80"/>
        <v>110</v>
      </c>
      <c r="P1079" s="9">
        <f t="shared" si="81"/>
        <v>50.75</v>
      </c>
      <c r="Q1079" t="s">
        <v>8323</v>
      </c>
      <c r="R1079" t="s">
        <v>8326</v>
      </c>
      <c r="S1079" s="14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80"/>
        <v>110</v>
      </c>
      <c r="P1080" s="9">
        <f t="shared" si="81"/>
        <v>91.3</v>
      </c>
      <c r="Q1080" t="s">
        <v>8323</v>
      </c>
      <c r="R1080" t="s">
        <v>8326</v>
      </c>
      <c r="S1080" s="14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80"/>
        <v>109</v>
      </c>
      <c r="P1081" s="9">
        <f t="shared" si="81"/>
        <v>54.69</v>
      </c>
      <c r="Q1081" t="s">
        <v>8311</v>
      </c>
      <c r="R1081" t="s">
        <v>8333</v>
      </c>
      <c r="S1081" s="14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80"/>
        <v>137</v>
      </c>
      <c r="P1082" s="9">
        <f t="shared" si="81"/>
        <v>70.06</v>
      </c>
      <c r="Q1082" t="s">
        <v>8327</v>
      </c>
      <c r="R1082" t="s">
        <v>8331</v>
      </c>
      <c r="S1082" s="14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80"/>
        <v>109</v>
      </c>
      <c r="P1083" s="9">
        <f t="shared" si="81"/>
        <v>74.819999999999993</v>
      </c>
      <c r="Q1083" t="s">
        <v>8323</v>
      </c>
      <c r="R1083" t="s">
        <v>8326</v>
      </c>
      <c r="S1083" s="14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80"/>
        <v>136</v>
      </c>
      <c r="P1084" s="9">
        <f t="shared" si="81"/>
        <v>160.47</v>
      </c>
      <c r="Q1084" t="s">
        <v>8321</v>
      </c>
      <c r="R1084" t="s">
        <v>8322</v>
      </c>
      <c r="S1084" s="14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80"/>
        <v>35</v>
      </c>
      <c r="P1085" s="9">
        <f t="shared" si="81"/>
        <v>104.85</v>
      </c>
      <c r="Q1085" t="s">
        <v>8313</v>
      </c>
      <c r="R1085" t="s">
        <v>8314</v>
      </c>
      <c r="S1085" s="14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80"/>
        <v>156</v>
      </c>
      <c r="P1086" s="9">
        <f t="shared" si="81"/>
        <v>36.53</v>
      </c>
      <c r="Q1086" t="s">
        <v>8311</v>
      </c>
      <c r="R1086" t="s">
        <v>8333</v>
      </c>
      <c r="S1086" s="14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80"/>
        <v>272</v>
      </c>
      <c r="P1087" s="9">
        <f t="shared" si="81"/>
        <v>48.54</v>
      </c>
      <c r="Q1087" t="s">
        <v>8327</v>
      </c>
      <c r="R1087" t="s">
        <v>8331</v>
      </c>
      <c r="S1087" s="14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80"/>
        <v>109</v>
      </c>
      <c r="P1088" s="9">
        <f t="shared" si="81"/>
        <v>61.04</v>
      </c>
      <c r="Q1088" t="s">
        <v>8327</v>
      </c>
      <c r="R1088" t="s">
        <v>8328</v>
      </c>
      <c r="S1088" s="14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80"/>
        <v>32</v>
      </c>
      <c r="P1089" s="9">
        <f t="shared" si="81"/>
        <v>115.55</v>
      </c>
      <c r="Q1089" t="s">
        <v>8311</v>
      </c>
      <c r="R1089" t="s">
        <v>8348</v>
      </c>
      <c r="S1089" s="14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80"/>
        <v>109</v>
      </c>
      <c r="P1090" s="9">
        <f t="shared" si="81"/>
        <v>54.3</v>
      </c>
      <c r="Q1090" t="s">
        <v>8323</v>
      </c>
      <c r="R1090" t="s">
        <v>8326</v>
      </c>
      <c r="S1090" s="14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85">ROUND(E1091/D1091*100,0)</f>
        <v>15</v>
      </c>
      <c r="P1091" s="9">
        <f t="shared" ref="P1091:P1154" si="86">ROUND(E1091/L1091,2)</f>
        <v>71.34</v>
      </c>
      <c r="Q1091" t="s">
        <v>8313</v>
      </c>
      <c r="R1091" t="s">
        <v>8314</v>
      </c>
      <c r="S1091" s="14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YEAR(S:S)</f>
        <v>2016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85"/>
        <v>271</v>
      </c>
      <c r="P1092" s="9">
        <f t="shared" si="86"/>
        <v>53.08</v>
      </c>
      <c r="Q1092" t="s">
        <v>8316</v>
      </c>
      <c r="R1092" t="s">
        <v>8317</v>
      </c>
      <c r="S1092" s="14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9">
        <f t="shared" si="85"/>
        <v>108</v>
      </c>
      <c r="P1093" s="9">
        <f t="shared" si="86"/>
        <v>94.91</v>
      </c>
      <c r="Q1093" t="s">
        <v>8323</v>
      </c>
      <c r="R1093" t="s">
        <v>8335</v>
      </c>
      <c r="S1093" s="14">
        <f t="shared" si="87"/>
        <v>42656.005173611105</v>
      </c>
      <c r="T1093" s="15">
        <f t="shared" si="88"/>
        <v>42689.088888888888</v>
      </c>
      <c r="U1093">
        <f t="shared" si="89"/>
        <v>2016</v>
      </c>
    </row>
    <row r="1094" spans="1:21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9">
        <f t="shared" si="85"/>
        <v>155</v>
      </c>
      <c r="P1094" s="9">
        <f t="shared" si="86"/>
        <v>102.08</v>
      </c>
      <c r="Q1094" t="s">
        <v>8321</v>
      </c>
      <c r="R1094" t="s">
        <v>8343</v>
      </c>
      <c r="S1094" s="14">
        <f t="shared" si="87"/>
        <v>42125.333182870367</v>
      </c>
      <c r="T1094" s="15">
        <f t="shared" si="88"/>
        <v>42155.333182870367</v>
      </c>
      <c r="U1094">
        <f t="shared" si="89"/>
        <v>2015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85"/>
        <v>120</v>
      </c>
      <c r="P1095" s="9">
        <f t="shared" si="86"/>
        <v>50.93</v>
      </c>
      <c r="Q1095" t="s">
        <v>8327</v>
      </c>
      <c r="R1095" t="s">
        <v>8331</v>
      </c>
      <c r="S1095" s="14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85"/>
        <v>108</v>
      </c>
      <c r="P1096" s="9">
        <f t="shared" si="86"/>
        <v>154.16999999999999</v>
      </c>
      <c r="Q1096" t="s">
        <v>8308</v>
      </c>
      <c r="R1096" t="s">
        <v>8309</v>
      </c>
      <c r="S1096" s="14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85"/>
        <v>31</v>
      </c>
      <c r="P1097" s="9">
        <f t="shared" si="86"/>
        <v>71.87</v>
      </c>
      <c r="Q1097" t="s">
        <v>8313</v>
      </c>
      <c r="R1097" t="s">
        <v>8314</v>
      </c>
      <c r="S1097" s="14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85"/>
        <v>108</v>
      </c>
      <c r="P1098" s="9">
        <f t="shared" si="86"/>
        <v>45.67</v>
      </c>
      <c r="Q1098" t="s">
        <v>8321</v>
      </c>
      <c r="R1098" t="s">
        <v>8322</v>
      </c>
      <c r="S1098" s="14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85"/>
        <v>108</v>
      </c>
      <c r="P1099" s="9">
        <f t="shared" si="86"/>
        <v>76.87</v>
      </c>
      <c r="Q1099" t="s">
        <v>8321</v>
      </c>
      <c r="R1099" t="s">
        <v>8332</v>
      </c>
      <c r="S1099" s="14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85"/>
        <v>90</v>
      </c>
      <c r="P1100" s="9">
        <f t="shared" si="86"/>
        <v>145.41</v>
      </c>
      <c r="Q1100" t="s">
        <v>8323</v>
      </c>
      <c r="R1100" t="s">
        <v>8335</v>
      </c>
      <c r="S1100" s="14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85"/>
        <v>108</v>
      </c>
      <c r="P1101" s="9">
        <f t="shared" si="86"/>
        <v>76.8</v>
      </c>
      <c r="Q1101" t="s">
        <v>8323</v>
      </c>
      <c r="R1101" t="s">
        <v>8326</v>
      </c>
      <c r="S1101" s="14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85"/>
        <v>139</v>
      </c>
      <c r="P1102" s="9">
        <f t="shared" si="86"/>
        <v>116.65</v>
      </c>
      <c r="Q1102" t="s">
        <v>8323</v>
      </c>
      <c r="R1102" t="s">
        <v>8326</v>
      </c>
      <c r="S1102" s="14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85"/>
        <v>102</v>
      </c>
      <c r="P1103" s="9">
        <f t="shared" si="86"/>
        <v>83.75</v>
      </c>
      <c r="Q1103" t="s">
        <v>8321</v>
      </c>
      <c r="R1103" t="s">
        <v>8332</v>
      </c>
      <c r="S1103" s="14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85"/>
        <v>107</v>
      </c>
      <c r="P1104" s="9">
        <f t="shared" si="86"/>
        <v>68.709999999999994</v>
      </c>
      <c r="Q1104" t="s">
        <v>8327</v>
      </c>
      <c r="R1104" t="s">
        <v>8331</v>
      </c>
      <c r="S1104" s="14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85"/>
        <v>160</v>
      </c>
      <c r="P1105" s="9">
        <f t="shared" si="86"/>
        <v>40.29</v>
      </c>
      <c r="Q1105" t="s">
        <v>8323</v>
      </c>
      <c r="R1105" t="s">
        <v>8326</v>
      </c>
      <c r="S1105" s="14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85"/>
        <v>107</v>
      </c>
      <c r="P1106" s="9">
        <f t="shared" si="86"/>
        <v>73.36</v>
      </c>
      <c r="Q1106" t="s">
        <v>8327</v>
      </c>
      <c r="R1106" t="s">
        <v>8331</v>
      </c>
      <c r="S1106" s="14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85"/>
        <v>107</v>
      </c>
      <c r="P1107" s="9">
        <f t="shared" si="86"/>
        <v>74.209999999999994</v>
      </c>
      <c r="Q1107" t="s">
        <v>8323</v>
      </c>
      <c r="R1107" t="s">
        <v>8326</v>
      </c>
      <c r="S1107" s="14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85"/>
        <v>127</v>
      </c>
      <c r="P1108" s="9">
        <f t="shared" si="86"/>
        <v>59.23</v>
      </c>
      <c r="Q1108" t="s">
        <v>8327</v>
      </c>
      <c r="R1108" t="s">
        <v>8331</v>
      </c>
      <c r="S1108" s="14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85"/>
        <v>107</v>
      </c>
      <c r="P1109" s="9">
        <f t="shared" si="86"/>
        <v>108.78</v>
      </c>
      <c r="Q1109" t="s">
        <v>8313</v>
      </c>
      <c r="R1109" t="s">
        <v>8314</v>
      </c>
      <c r="S1109" s="14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85"/>
        <v>27</v>
      </c>
      <c r="P1110" s="9">
        <f t="shared" si="86"/>
        <v>70.11</v>
      </c>
      <c r="Q1110" t="s">
        <v>8323</v>
      </c>
      <c r="R1110" t="s">
        <v>8324</v>
      </c>
      <c r="S1110" s="14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85"/>
        <v>177</v>
      </c>
      <c r="P1111" s="9">
        <f t="shared" si="86"/>
        <v>81.89</v>
      </c>
      <c r="Q1111" t="s">
        <v>8321</v>
      </c>
      <c r="R1111" t="s">
        <v>8322</v>
      </c>
      <c r="S1111" s="14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85"/>
        <v>116</v>
      </c>
      <c r="P1112" s="9">
        <f t="shared" si="86"/>
        <v>50.69</v>
      </c>
      <c r="Q1112" t="s">
        <v>8327</v>
      </c>
      <c r="R1112" t="s">
        <v>8328</v>
      </c>
      <c r="S1112" s="14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85"/>
        <v>133</v>
      </c>
      <c r="P1113" s="9">
        <f t="shared" si="86"/>
        <v>82.94</v>
      </c>
      <c r="Q1113" t="s">
        <v>8323</v>
      </c>
      <c r="R1113" t="s">
        <v>8324</v>
      </c>
      <c r="S1113" s="14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85"/>
        <v>106</v>
      </c>
      <c r="P1114" s="9">
        <f t="shared" si="86"/>
        <v>189.29</v>
      </c>
      <c r="Q1114" t="s">
        <v>8327</v>
      </c>
      <c r="R1114" t="s">
        <v>8331</v>
      </c>
      <c r="S1114" s="14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85"/>
        <v>132</v>
      </c>
      <c r="P1115" s="9">
        <f t="shared" si="86"/>
        <v>48.15</v>
      </c>
      <c r="Q1115" t="s">
        <v>8313</v>
      </c>
      <c r="R1115" t="s">
        <v>8314</v>
      </c>
      <c r="S1115" s="14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85"/>
        <v>106</v>
      </c>
      <c r="P1116" s="9">
        <f t="shared" si="86"/>
        <v>143.11000000000001</v>
      </c>
      <c r="Q1116" t="s">
        <v>8323</v>
      </c>
      <c r="R1116" t="s">
        <v>8326</v>
      </c>
      <c r="S1116" s="14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85"/>
        <v>106</v>
      </c>
      <c r="P1117" s="9">
        <f t="shared" si="86"/>
        <v>115.02</v>
      </c>
      <c r="Q1117" t="s">
        <v>8323</v>
      </c>
      <c r="R1117" t="s">
        <v>8326</v>
      </c>
      <c r="S1117" s="14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85"/>
        <v>106</v>
      </c>
      <c r="P1118" s="9">
        <f t="shared" si="86"/>
        <v>41.94</v>
      </c>
      <c r="Q1118" t="s">
        <v>8323</v>
      </c>
      <c r="R1118" t="s">
        <v>8326</v>
      </c>
      <c r="S1118" s="14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85"/>
        <v>105</v>
      </c>
      <c r="P1119" s="9">
        <f t="shared" si="86"/>
        <v>107.57</v>
      </c>
      <c r="Q1119" t="s">
        <v>8323</v>
      </c>
      <c r="R1119" t="s">
        <v>8326</v>
      </c>
      <c r="S1119" s="14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85"/>
        <v>105</v>
      </c>
      <c r="P1120" s="9">
        <f t="shared" si="86"/>
        <v>75.19</v>
      </c>
      <c r="Q1120" t="s">
        <v>8321</v>
      </c>
      <c r="R1120" t="s">
        <v>8322</v>
      </c>
      <c r="S1120" s="14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85"/>
        <v>105</v>
      </c>
      <c r="P1121" s="9">
        <f t="shared" si="86"/>
        <v>64.16</v>
      </c>
      <c r="Q1121" t="s">
        <v>8323</v>
      </c>
      <c r="R1121" t="s">
        <v>8326</v>
      </c>
      <c r="S1121" s="14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85"/>
        <v>105</v>
      </c>
      <c r="P1122" s="9">
        <f t="shared" si="86"/>
        <v>122.33</v>
      </c>
      <c r="Q1122" t="s">
        <v>8321</v>
      </c>
      <c r="R1122" t="s">
        <v>8343</v>
      </c>
      <c r="S1122" s="14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85"/>
        <v>112</v>
      </c>
      <c r="P1123" s="9">
        <f t="shared" si="86"/>
        <v>105.18</v>
      </c>
      <c r="Q1123" t="s">
        <v>8321</v>
      </c>
      <c r="R1123" t="s">
        <v>8322</v>
      </c>
      <c r="S1123" s="14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85"/>
        <v>117</v>
      </c>
      <c r="P1124" s="9">
        <f t="shared" si="86"/>
        <v>52.58</v>
      </c>
      <c r="Q1124" t="s">
        <v>8323</v>
      </c>
      <c r="R1124" t="s">
        <v>8326</v>
      </c>
      <c r="S1124" s="14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85"/>
        <v>11</v>
      </c>
      <c r="P1125" s="9">
        <f t="shared" si="86"/>
        <v>437.5</v>
      </c>
      <c r="Q1125" t="s">
        <v>8323</v>
      </c>
      <c r="R1125" t="s">
        <v>8326</v>
      </c>
      <c r="S1125" s="14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85"/>
        <v>105</v>
      </c>
      <c r="P1126" s="9">
        <f t="shared" si="86"/>
        <v>50.38</v>
      </c>
      <c r="Q1126" t="s">
        <v>8323</v>
      </c>
      <c r="R1126" t="s">
        <v>8326</v>
      </c>
      <c r="S1126" s="14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85"/>
        <v>105</v>
      </c>
      <c r="P1127" s="9">
        <f t="shared" si="86"/>
        <v>113.83</v>
      </c>
      <c r="Q1127" t="s">
        <v>8327</v>
      </c>
      <c r="R1127" t="s">
        <v>8338</v>
      </c>
      <c r="S1127" s="14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85"/>
        <v>105</v>
      </c>
      <c r="P1128" s="9">
        <f t="shared" si="86"/>
        <v>35.61</v>
      </c>
      <c r="Q1128" t="s">
        <v>8327</v>
      </c>
      <c r="R1128" t="s">
        <v>8328</v>
      </c>
      <c r="S1128" s="14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85"/>
        <v>105</v>
      </c>
      <c r="P1129" s="9">
        <f t="shared" si="86"/>
        <v>36.86</v>
      </c>
      <c r="Q1129" t="s">
        <v>8323</v>
      </c>
      <c r="R1129" t="s">
        <v>8326</v>
      </c>
      <c r="S1129" s="14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85"/>
        <v>2</v>
      </c>
      <c r="P1130" s="9">
        <f t="shared" si="86"/>
        <v>307.82</v>
      </c>
      <c r="Q1130" t="s">
        <v>8308</v>
      </c>
      <c r="R1130" t="s">
        <v>8315</v>
      </c>
      <c r="S1130" s="14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85"/>
        <v>105</v>
      </c>
      <c r="P1131" s="9">
        <f t="shared" si="86"/>
        <v>93.43</v>
      </c>
      <c r="Q1131" t="s">
        <v>8323</v>
      </c>
      <c r="R1131" t="s">
        <v>8326</v>
      </c>
      <c r="S1131" s="14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60" hidden="1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9">
        <f t="shared" si="85"/>
        <v>105</v>
      </c>
      <c r="P1132" s="9">
        <f t="shared" si="86"/>
        <v>80.400000000000006</v>
      </c>
      <c r="Q1132" t="s">
        <v>8323</v>
      </c>
      <c r="R1132" t="s">
        <v>8326</v>
      </c>
      <c r="S1132" s="14">
        <f t="shared" si="87"/>
        <v>42248.697754629626</v>
      </c>
      <c r="T1132" s="15">
        <f t="shared" si="88"/>
        <v>42283.697754629626</v>
      </c>
      <c r="U1132">
        <f t="shared" si="89"/>
        <v>2015</v>
      </c>
    </row>
    <row r="1133" spans="1:21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9">
        <f t="shared" si="85"/>
        <v>131</v>
      </c>
      <c r="P1133" s="9">
        <f t="shared" si="86"/>
        <v>43.55</v>
      </c>
      <c r="Q1133" t="s">
        <v>8311</v>
      </c>
      <c r="R1133" t="s">
        <v>8333</v>
      </c>
      <c r="S1133" s="14">
        <f t="shared" si="87"/>
        <v>41111.185891203706</v>
      </c>
      <c r="T1133" s="15">
        <f t="shared" si="88"/>
        <v>41171.185891203706</v>
      </c>
      <c r="U1133">
        <f t="shared" si="89"/>
        <v>2012</v>
      </c>
    </row>
    <row r="1134" spans="1:21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85"/>
        <v>104</v>
      </c>
      <c r="P1134" s="9">
        <f t="shared" si="86"/>
        <v>64.47</v>
      </c>
      <c r="Q1134" t="s">
        <v>8327</v>
      </c>
      <c r="R1134" t="s">
        <v>8331</v>
      </c>
      <c r="S1134" s="14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85"/>
        <v>116</v>
      </c>
      <c r="P1135" s="9">
        <f t="shared" si="86"/>
        <v>50.69</v>
      </c>
      <c r="Q1135" t="s">
        <v>8323</v>
      </c>
      <c r="R1135" t="s">
        <v>8324</v>
      </c>
      <c r="S1135" s="14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85"/>
        <v>116</v>
      </c>
      <c r="P1136" s="9">
        <f t="shared" si="86"/>
        <v>50.2</v>
      </c>
      <c r="Q1136" t="s">
        <v>8323</v>
      </c>
      <c r="R1136" t="s">
        <v>8326</v>
      </c>
      <c r="S1136" s="14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85"/>
        <v>26</v>
      </c>
      <c r="P1137" s="9">
        <f t="shared" si="86"/>
        <v>65.97</v>
      </c>
      <c r="Q1137" t="s">
        <v>8327</v>
      </c>
      <c r="R1137" t="s">
        <v>8330</v>
      </c>
      <c r="S1137" s="14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85"/>
        <v>104</v>
      </c>
      <c r="P1138" s="9">
        <f t="shared" si="86"/>
        <v>66.7</v>
      </c>
      <c r="Q1138" t="s">
        <v>8311</v>
      </c>
      <c r="R1138" t="s">
        <v>8333</v>
      </c>
      <c r="S1138" s="14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85"/>
        <v>104</v>
      </c>
      <c r="P1139" s="9">
        <f t="shared" si="86"/>
        <v>64.2</v>
      </c>
      <c r="Q1139" t="s">
        <v>8321</v>
      </c>
      <c r="R1139" t="s">
        <v>8343</v>
      </c>
      <c r="S1139" s="14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85"/>
        <v>104</v>
      </c>
      <c r="P1140" s="9">
        <f t="shared" si="86"/>
        <v>1300</v>
      </c>
      <c r="Q1140" t="s">
        <v>8308</v>
      </c>
      <c r="R1140" t="s">
        <v>8310</v>
      </c>
      <c r="S1140" s="14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85"/>
        <v>104</v>
      </c>
      <c r="P1141" s="9">
        <f t="shared" si="86"/>
        <v>96.2</v>
      </c>
      <c r="Q1141" t="s">
        <v>8323</v>
      </c>
      <c r="R1141" t="s">
        <v>8326</v>
      </c>
      <c r="S1141" s="14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85"/>
        <v>104</v>
      </c>
      <c r="P1142" s="9">
        <f t="shared" si="86"/>
        <v>54.02</v>
      </c>
      <c r="Q1142" t="s">
        <v>8321</v>
      </c>
      <c r="R1142" t="s">
        <v>8322</v>
      </c>
      <c r="S1142" s="14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85"/>
        <v>104</v>
      </c>
      <c r="P1143" s="9">
        <f t="shared" si="86"/>
        <v>99.54</v>
      </c>
      <c r="Q1143" t="s">
        <v>8323</v>
      </c>
      <c r="R1143" t="s">
        <v>8335</v>
      </c>
      <c r="S1143" s="14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85"/>
        <v>104</v>
      </c>
      <c r="P1144" s="9">
        <f t="shared" si="86"/>
        <v>63.11</v>
      </c>
      <c r="Q1144" t="s">
        <v>8323</v>
      </c>
      <c r="R1144" t="s">
        <v>8326</v>
      </c>
      <c r="S1144" s="14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85"/>
        <v>103</v>
      </c>
      <c r="P1145" s="9">
        <f t="shared" si="86"/>
        <v>172.23</v>
      </c>
      <c r="Q1145" t="s">
        <v>8323</v>
      </c>
      <c r="R1145" t="s">
        <v>8335</v>
      </c>
      <c r="S1145" s="14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85"/>
        <v>129</v>
      </c>
      <c r="P1146" s="9">
        <f t="shared" si="86"/>
        <v>53.16</v>
      </c>
      <c r="Q1146" t="s">
        <v>8323</v>
      </c>
      <c r="R1146" t="s">
        <v>8324</v>
      </c>
      <c r="S1146" s="14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85"/>
        <v>103</v>
      </c>
      <c r="P1147" s="9">
        <f t="shared" si="86"/>
        <v>85.75</v>
      </c>
      <c r="Q1147" t="s">
        <v>8308</v>
      </c>
      <c r="R1147" t="s">
        <v>8340</v>
      </c>
      <c r="S1147" s="14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85"/>
        <v>103</v>
      </c>
      <c r="P1148" s="9">
        <f t="shared" si="86"/>
        <v>66.69</v>
      </c>
      <c r="Q1148" t="s">
        <v>8327</v>
      </c>
      <c r="R1148" t="s">
        <v>8331</v>
      </c>
      <c r="S1148" s="14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85"/>
        <v>102</v>
      </c>
      <c r="P1149" s="9">
        <f t="shared" si="86"/>
        <v>55.01</v>
      </c>
      <c r="Q1149" t="s">
        <v>8323</v>
      </c>
      <c r="R1149" t="s">
        <v>8326</v>
      </c>
      <c r="S1149" s="14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85"/>
        <v>102</v>
      </c>
      <c r="P1150" s="9">
        <f t="shared" si="86"/>
        <v>82.52</v>
      </c>
      <c r="Q1150" t="s">
        <v>8311</v>
      </c>
      <c r="R1150" t="s">
        <v>8333</v>
      </c>
      <c r="S1150" s="14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85"/>
        <v>102</v>
      </c>
      <c r="P1151" s="9">
        <f t="shared" si="86"/>
        <v>150.15</v>
      </c>
      <c r="Q1151" t="s">
        <v>8323</v>
      </c>
      <c r="R1151" t="s">
        <v>8326</v>
      </c>
      <c r="S1151" s="14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85"/>
        <v>102</v>
      </c>
      <c r="P1152" s="9">
        <f t="shared" si="86"/>
        <v>86.49</v>
      </c>
      <c r="Q1152" t="s">
        <v>8323</v>
      </c>
      <c r="R1152" t="s">
        <v>8324</v>
      </c>
      <c r="S1152" s="14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85"/>
        <v>102</v>
      </c>
      <c r="P1153" s="9">
        <f t="shared" si="86"/>
        <v>58.62</v>
      </c>
      <c r="Q1153" t="s">
        <v>8323</v>
      </c>
      <c r="R1153" t="s">
        <v>8326</v>
      </c>
      <c r="S1153" s="14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85"/>
        <v>128</v>
      </c>
      <c r="P1154" s="9">
        <f t="shared" si="86"/>
        <v>82.26</v>
      </c>
      <c r="Q1154" t="s">
        <v>8323</v>
      </c>
      <c r="R1154" t="s">
        <v>8326</v>
      </c>
      <c r="S1154" s="14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90">ROUND(E1155/D1155*100,0)</f>
        <v>102</v>
      </c>
      <c r="P1155" s="9">
        <f t="shared" ref="P1155:P1218" si="91">ROUND(E1155/L1155,2)</f>
        <v>51.47</v>
      </c>
      <c r="Q1155" t="s">
        <v>8311</v>
      </c>
      <c r="R1155" t="s">
        <v>8333</v>
      </c>
      <c r="S1155" s="14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YEAR(S:S)</f>
        <v>2014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90"/>
        <v>154</v>
      </c>
      <c r="P1156" s="9">
        <f t="shared" si="91"/>
        <v>28.1</v>
      </c>
      <c r="Q1156" t="s">
        <v>8316</v>
      </c>
      <c r="R1156" t="s">
        <v>8317</v>
      </c>
      <c r="S1156" s="14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90"/>
        <v>127</v>
      </c>
      <c r="P1157" s="9">
        <f t="shared" si="91"/>
        <v>80.73</v>
      </c>
      <c r="Q1157" t="s">
        <v>8323</v>
      </c>
      <c r="R1157" t="s">
        <v>8326</v>
      </c>
      <c r="S1157" s="14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90"/>
        <v>254</v>
      </c>
      <c r="P1158" s="9">
        <f t="shared" si="91"/>
        <v>51.31</v>
      </c>
      <c r="Q1158" t="s">
        <v>8327</v>
      </c>
      <c r="R1158" t="s">
        <v>8328</v>
      </c>
      <c r="S1158" s="14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90"/>
        <v>508</v>
      </c>
      <c r="P1159" s="9">
        <f t="shared" si="91"/>
        <v>101.56</v>
      </c>
      <c r="Q1159" t="s">
        <v>8308</v>
      </c>
      <c r="R1159" t="s">
        <v>8309</v>
      </c>
      <c r="S1159" s="14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90"/>
        <v>101</v>
      </c>
      <c r="P1160" s="9">
        <f t="shared" si="91"/>
        <v>36.47</v>
      </c>
      <c r="Q1160" t="s">
        <v>8323</v>
      </c>
      <c r="R1160" t="s">
        <v>8326</v>
      </c>
      <c r="S1160" s="14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90"/>
        <v>101</v>
      </c>
      <c r="P1161" s="9">
        <f t="shared" si="91"/>
        <v>110.22</v>
      </c>
      <c r="Q1161" t="s">
        <v>8323</v>
      </c>
      <c r="R1161" t="s">
        <v>8326</v>
      </c>
      <c r="S1161" s="14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90"/>
        <v>101</v>
      </c>
      <c r="P1162" s="9">
        <f t="shared" si="91"/>
        <v>53.89</v>
      </c>
      <c r="Q1162" t="s">
        <v>8327</v>
      </c>
      <c r="R1162" t="s">
        <v>8336</v>
      </c>
      <c r="S1162" s="14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90"/>
        <v>112</v>
      </c>
      <c r="P1163" s="9">
        <f t="shared" si="91"/>
        <v>23.96</v>
      </c>
      <c r="Q1163" t="s">
        <v>8327</v>
      </c>
      <c r="R1163" t="s">
        <v>8329</v>
      </c>
      <c r="S1163" s="14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90"/>
        <v>101</v>
      </c>
      <c r="P1164" s="9">
        <f t="shared" si="91"/>
        <v>93.61</v>
      </c>
      <c r="Q1164" t="s">
        <v>8323</v>
      </c>
      <c r="R1164" t="s">
        <v>8326</v>
      </c>
      <c r="S1164" s="14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90"/>
        <v>112</v>
      </c>
      <c r="P1165" s="9">
        <f t="shared" si="91"/>
        <v>87.1</v>
      </c>
      <c r="Q1165" t="s">
        <v>8327</v>
      </c>
      <c r="R1165" t="s">
        <v>8331</v>
      </c>
      <c r="S1165" s="14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90"/>
        <v>3</v>
      </c>
      <c r="P1166" s="9">
        <f t="shared" si="91"/>
        <v>34.130000000000003</v>
      </c>
      <c r="Q1166" t="s">
        <v>8316</v>
      </c>
      <c r="R1166" t="s">
        <v>8334</v>
      </c>
      <c r="S1166" s="14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90"/>
        <v>101</v>
      </c>
      <c r="P1167" s="9">
        <f t="shared" si="91"/>
        <v>41.74</v>
      </c>
      <c r="Q1167" t="s">
        <v>8308</v>
      </c>
      <c r="R1167" t="s">
        <v>8309</v>
      </c>
      <c r="S1167" s="14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90"/>
        <v>101</v>
      </c>
      <c r="P1168" s="9">
        <f t="shared" si="91"/>
        <v>55.5</v>
      </c>
      <c r="Q1168" t="s">
        <v>8323</v>
      </c>
      <c r="R1168" t="s">
        <v>8335</v>
      </c>
      <c r="S1168" s="14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90"/>
        <v>126</v>
      </c>
      <c r="P1169" s="9">
        <f t="shared" si="91"/>
        <v>53.72</v>
      </c>
      <c r="Q1169" t="s">
        <v>8323</v>
      </c>
      <c r="R1169" t="s">
        <v>8326</v>
      </c>
      <c r="S1169" s="14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90"/>
        <v>101</v>
      </c>
      <c r="P1170" s="9">
        <f t="shared" si="91"/>
        <v>109.71</v>
      </c>
      <c r="Q1170" t="s">
        <v>8327</v>
      </c>
      <c r="R1170" t="s">
        <v>8331</v>
      </c>
      <c r="S1170" s="14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90"/>
        <v>126</v>
      </c>
      <c r="P1171" s="9">
        <f t="shared" si="91"/>
        <v>84.08</v>
      </c>
      <c r="Q1171" t="s">
        <v>8327</v>
      </c>
      <c r="R1171" t="s">
        <v>8341</v>
      </c>
      <c r="S1171" s="14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90"/>
        <v>101</v>
      </c>
      <c r="P1172" s="9">
        <f t="shared" si="91"/>
        <v>88.44</v>
      </c>
      <c r="Q1172" t="s">
        <v>8327</v>
      </c>
      <c r="R1172" t="s">
        <v>8341</v>
      </c>
      <c r="S1172" s="14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90"/>
        <v>101</v>
      </c>
      <c r="P1173" s="9">
        <f t="shared" si="91"/>
        <v>114.55</v>
      </c>
      <c r="Q1173" t="s">
        <v>8323</v>
      </c>
      <c r="R1173" t="s">
        <v>8326</v>
      </c>
      <c r="S1173" s="14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90"/>
        <v>101</v>
      </c>
      <c r="P1174" s="9">
        <f t="shared" si="91"/>
        <v>25.69</v>
      </c>
      <c r="Q1174" t="s">
        <v>8323</v>
      </c>
      <c r="R1174" t="s">
        <v>8326</v>
      </c>
      <c r="S1174" s="14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90"/>
        <v>101</v>
      </c>
      <c r="P1175" s="9">
        <f t="shared" si="91"/>
        <v>186.11</v>
      </c>
      <c r="Q1175" t="s">
        <v>8321</v>
      </c>
      <c r="R1175" t="s">
        <v>8343</v>
      </c>
      <c r="S1175" s="14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90"/>
        <v>100</v>
      </c>
      <c r="P1176" s="9">
        <f t="shared" si="91"/>
        <v>122.54</v>
      </c>
      <c r="Q1176" t="s">
        <v>8323</v>
      </c>
      <c r="R1176" t="s">
        <v>8326</v>
      </c>
      <c r="S1176" s="14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90"/>
        <v>100</v>
      </c>
      <c r="P1177" s="9">
        <f t="shared" si="91"/>
        <v>79.62</v>
      </c>
      <c r="Q1177" t="s">
        <v>8323</v>
      </c>
      <c r="R1177" t="s">
        <v>8326</v>
      </c>
      <c r="S1177" s="14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90"/>
        <v>100</v>
      </c>
      <c r="P1178" s="9">
        <f t="shared" si="91"/>
        <v>200.49</v>
      </c>
      <c r="Q1178" t="s">
        <v>8323</v>
      </c>
      <c r="R1178" t="s">
        <v>8326</v>
      </c>
      <c r="S1178" s="14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90"/>
        <v>10</v>
      </c>
      <c r="P1179" s="9">
        <f t="shared" si="91"/>
        <v>178.93</v>
      </c>
      <c r="Q1179" t="s">
        <v>8308</v>
      </c>
      <c r="R1179" t="s">
        <v>8310</v>
      </c>
      <c r="S1179" s="14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90"/>
        <v>100</v>
      </c>
      <c r="P1180" s="9">
        <f t="shared" si="91"/>
        <v>68.53</v>
      </c>
      <c r="Q1180" t="s">
        <v>8323</v>
      </c>
      <c r="R1180" t="s">
        <v>8326</v>
      </c>
      <c r="S1180" s="14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90"/>
        <v>100</v>
      </c>
      <c r="P1181" s="9">
        <f t="shared" si="91"/>
        <v>178.61</v>
      </c>
      <c r="Q1181" t="s">
        <v>8327</v>
      </c>
      <c r="R1181" t="s">
        <v>8331</v>
      </c>
      <c r="S1181" s="14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90"/>
        <v>100</v>
      </c>
      <c r="P1182" s="9">
        <f t="shared" si="91"/>
        <v>131.58000000000001</v>
      </c>
      <c r="Q1182" t="s">
        <v>8327</v>
      </c>
      <c r="R1182" t="s">
        <v>8328</v>
      </c>
      <c r="S1182" s="14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90"/>
        <v>100</v>
      </c>
      <c r="P1183" s="9">
        <f t="shared" si="91"/>
        <v>192.31</v>
      </c>
      <c r="Q1183" t="s">
        <v>8321</v>
      </c>
      <c r="R1183" t="s">
        <v>8343</v>
      </c>
      <c r="S1183" s="14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90"/>
        <v>100</v>
      </c>
      <c r="P1184" s="9">
        <f t="shared" si="91"/>
        <v>100</v>
      </c>
      <c r="Q1184" t="s">
        <v>8321</v>
      </c>
      <c r="R1184" t="s">
        <v>8322</v>
      </c>
      <c r="S1184" s="14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90"/>
        <v>100</v>
      </c>
      <c r="P1185" s="9">
        <f t="shared" si="91"/>
        <v>185.19</v>
      </c>
      <c r="Q1185" t="s">
        <v>8327</v>
      </c>
      <c r="R1185" t="s">
        <v>8341</v>
      </c>
      <c r="S1185" s="14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90"/>
        <v>100</v>
      </c>
      <c r="P1186" s="9">
        <f t="shared" si="91"/>
        <v>64.94</v>
      </c>
      <c r="Q1186" t="s">
        <v>8323</v>
      </c>
      <c r="R1186" t="s">
        <v>8335</v>
      </c>
      <c r="S1186" s="14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90"/>
        <v>100</v>
      </c>
      <c r="P1187" s="9">
        <f t="shared" si="91"/>
        <v>178.57</v>
      </c>
      <c r="Q1187" t="s">
        <v>8323</v>
      </c>
      <c r="R1187" t="s">
        <v>8326</v>
      </c>
      <c r="S1187" s="14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90"/>
        <v>108</v>
      </c>
      <c r="P1188" s="9">
        <f t="shared" si="91"/>
        <v>65.16</v>
      </c>
      <c r="Q1188" t="s">
        <v>8327</v>
      </c>
      <c r="R1188" t="s">
        <v>8329</v>
      </c>
      <c r="S1188" s="14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90"/>
        <v>20</v>
      </c>
      <c r="P1189" s="9">
        <f t="shared" si="91"/>
        <v>308.75</v>
      </c>
      <c r="Q1189" t="s">
        <v>8308</v>
      </c>
      <c r="R1189" t="s">
        <v>8310</v>
      </c>
      <c r="S1189" s="14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90"/>
        <v>14</v>
      </c>
      <c r="P1190" s="9">
        <f t="shared" si="91"/>
        <v>129.97</v>
      </c>
      <c r="Q1190" t="s">
        <v>8308</v>
      </c>
      <c r="R1190" t="s">
        <v>8318</v>
      </c>
      <c r="S1190" s="14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90"/>
        <v>110</v>
      </c>
      <c r="P1191" s="9">
        <f t="shared" si="91"/>
        <v>94.9</v>
      </c>
      <c r="Q1191" t="s">
        <v>8323</v>
      </c>
      <c r="R1191" t="s">
        <v>8335</v>
      </c>
      <c r="S1191" s="14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90"/>
        <v>10</v>
      </c>
      <c r="P1192" s="9">
        <f t="shared" si="91"/>
        <v>54.67</v>
      </c>
      <c r="Q1192" t="s">
        <v>8308</v>
      </c>
      <c r="R1192" t="s">
        <v>8310</v>
      </c>
      <c r="S1192" s="14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90"/>
        <v>2</v>
      </c>
      <c r="P1193" s="9">
        <f t="shared" si="91"/>
        <v>39.57</v>
      </c>
      <c r="Q1193" t="s">
        <v>8321</v>
      </c>
      <c r="R1193" t="s">
        <v>8339</v>
      </c>
      <c r="S1193" s="14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90"/>
        <v>100</v>
      </c>
      <c r="P1194" s="9">
        <f t="shared" si="91"/>
        <v>148.47999999999999</v>
      </c>
      <c r="Q1194" t="s">
        <v>8323</v>
      </c>
      <c r="R1194" t="s">
        <v>8326</v>
      </c>
      <c r="S1194" s="14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90"/>
        <v>196</v>
      </c>
      <c r="P1195" s="9">
        <f t="shared" si="91"/>
        <v>40.75</v>
      </c>
      <c r="Q1195" t="s">
        <v>8327</v>
      </c>
      <c r="R1195" t="s">
        <v>8329</v>
      </c>
      <c r="S1195" s="14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90"/>
        <v>33</v>
      </c>
      <c r="P1196" s="9">
        <f t="shared" si="91"/>
        <v>88.8</v>
      </c>
      <c r="Q1196" t="s">
        <v>8321</v>
      </c>
      <c r="R1196" t="s">
        <v>8339</v>
      </c>
      <c r="S1196" s="14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90"/>
        <v>106</v>
      </c>
      <c r="P1197" s="9">
        <f t="shared" si="91"/>
        <v>64.75</v>
      </c>
      <c r="Q1197" t="s">
        <v>8316</v>
      </c>
      <c r="R1197" t="s">
        <v>8317</v>
      </c>
      <c r="S1197" s="14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90"/>
        <v>20</v>
      </c>
      <c r="P1198" s="9">
        <f t="shared" si="91"/>
        <v>44.94</v>
      </c>
      <c r="Q1198" t="s">
        <v>8313</v>
      </c>
      <c r="R1198" t="s">
        <v>8314</v>
      </c>
      <c r="S1198" s="14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90"/>
        <v>110</v>
      </c>
      <c r="P1199" s="9">
        <f t="shared" si="91"/>
        <v>74.25</v>
      </c>
      <c r="Q1199" t="s">
        <v>8327</v>
      </c>
      <c r="R1199" t="s">
        <v>8331</v>
      </c>
      <c r="S1199" s="14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90"/>
        <v>138</v>
      </c>
      <c r="P1200" s="9">
        <f t="shared" si="91"/>
        <v>34.17</v>
      </c>
      <c r="Q1200" t="s">
        <v>8327</v>
      </c>
      <c r="R1200" t="s">
        <v>8331</v>
      </c>
      <c r="S1200" s="14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90"/>
        <v>320</v>
      </c>
      <c r="P1201" s="9">
        <f t="shared" si="91"/>
        <v>24.76</v>
      </c>
      <c r="Q1201" t="s">
        <v>8316</v>
      </c>
      <c r="R1201" t="s">
        <v>8317</v>
      </c>
      <c r="S1201" s="14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90"/>
        <v>107</v>
      </c>
      <c r="P1202" s="9">
        <f t="shared" si="91"/>
        <v>28.58</v>
      </c>
      <c r="Q1202" t="s">
        <v>8321</v>
      </c>
      <c r="R1202" t="s">
        <v>8322</v>
      </c>
      <c r="S1202" s="14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90"/>
        <v>120</v>
      </c>
      <c r="P1203" s="9">
        <f t="shared" si="91"/>
        <v>41.7</v>
      </c>
      <c r="Q1203" t="s">
        <v>8327</v>
      </c>
      <c r="R1203" t="s">
        <v>8336</v>
      </c>
      <c r="S1203" s="14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90"/>
        <v>114</v>
      </c>
      <c r="P1204" s="9">
        <f t="shared" si="91"/>
        <v>77.34</v>
      </c>
      <c r="Q1204" t="s">
        <v>8323</v>
      </c>
      <c r="R1204" t="s">
        <v>8326</v>
      </c>
      <c r="S1204" s="14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90"/>
        <v>120</v>
      </c>
      <c r="P1205" s="9">
        <f t="shared" si="91"/>
        <v>159.47</v>
      </c>
      <c r="Q1205" t="s">
        <v>8323</v>
      </c>
      <c r="R1205" t="s">
        <v>8326</v>
      </c>
      <c r="S1205" s="14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90"/>
        <v>237</v>
      </c>
      <c r="P1206" s="9">
        <f t="shared" si="91"/>
        <v>36.21</v>
      </c>
      <c r="Q1206" t="s">
        <v>8327</v>
      </c>
      <c r="R1206" t="s">
        <v>8329</v>
      </c>
      <c r="S1206" s="14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90"/>
        <v>3</v>
      </c>
      <c r="P1207" s="9">
        <f t="shared" si="91"/>
        <v>81.239999999999995</v>
      </c>
      <c r="Q1207" t="s">
        <v>8321</v>
      </c>
      <c r="R1207" t="s">
        <v>8337</v>
      </c>
      <c r="S1207" s="14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90"/>
        <v>117</v>
      </c>
      <c r="P1208" s="9">
        <f t="shared" si="91"/>
        <v>85.18</v>
      </c>
      <c r="Q1208" t="s">
        <v>8323</v>
      </c>
      <c r="R1208" t="s">
        <v>8324</v>
      </c>
      <c r="S1208" s="14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90"/>
        <v>134</v>
      </c>
      <c r="P1209" s="9">
        <f t="shared" si="91"/>
        <v>62.38</v>
      </c>
      <c r="Q1209" t="s">
        <v>8327</v>
      </c>
      <c r="R1209" t="s">
        <v>8328</v>
      </c>
      <c r="S1209" s="14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90"/>
        <v>212</v>
      </c>
      <c r="P1210" s="9">
        <f t="shared" si="91"/>
        <v>50.25</v>
      </c>
      <c r="Q1210" t="s">
        <v>8327</v>
      </c>
      <c r="R1210" t="s">
        <v>8331</v>
      </c>
      <c r="S1210" s="14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90"/>
        <v>2</v>
      </c>
      <c r="P1211" s="9">
        <f t="shared" si="91"/>
        <v>424.45</v>
      </c>
      <c r="Q1211" t="s">
        <v>8308</v>
      </c>
      <c r="R1211" t="s">
        <v>8310</v>
      </c>
      <c r="S1211" s="14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90"/>
        <v>72</v>
      </c>
      <c r="P1212" s="9">
        <f t="shared" si="91"/>
        <v>49.12</v>
      </c>
      <c r="Q1212" t="s">
        <v>8316</v>
      </c>
      <c r="R1212" t="s">
        <v>8344</v>
      </c>
      <c r="S1212" s="14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90"/>
        <v>104</v>
      </c>
      <c r="P1213" s="9">
        <f t="shared" si="91"/>
        <v>53.56</v>
      </c>
      <c r="Q1213" t="s">
        <v>8327</v>
      </c>
      <c r="R1213" t="s">
        <v>8331</v>
      </c>
      <c r="S1213" s="14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90"/>
        <v>155</v>
      </c>
      <c r="P1214" s="9">
        <f t="shared" si="91"/>
        <v>83.14</v>
      </c>
      <c r="Q1214" t="s">
        <v>8323</v>
      </c>
      <c r="R1214" t="s">
        <v>8326</v>
      </c>
      <c r="S1214" s="14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90"/>
        <v>103</v>
      </c>
      <c r="P1215" s="9">
        <f t="shared" si="91"/>
        <v>43.04</v>
      </c>
      <c r="Q1215" t="s">
        <v>8321</v>
      </c>
      <c r="R1215" t="s">
        <v>8343</v>
      </c>
      <c r="S1215" s="14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90"/>
        <v>155</v>
      </c>
      <c r="P1216" s="9">
        <f t="shared" si="91"/>
        <v>96.71</v>
      </c>
      <c r="Q1216" t="s">
        <v>8321</v>
      </c>
      <c r="R1216" t="s">
        <v>8343</v>
      </c>
      <c r="S1216" s="14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90"/>
        <v>155</v>
      </c>
      <c r="P1217" s="9">
        <f t="shared" si="91"/>
        <v>69.27</v>
      </c>
      <c r="Q1217" t="s">
        <v>8319</v>
      </c>
      <c r="R1217" t="s">
        <v>8320</v>
      </c>
      <c r="S1217" s="14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9">
        <f t="shared" si="90"/>
        <v>4</v>
      </c>
      <c r="P1218" s="9">
        <f t="shared" si="91"/>
        <v>125.27</v>
      </c>
      <c r="Q1218" t="s">
        <v>8323</v>
      </c>
      <c r="R1218" t="s">
        <v>8324</v>
      </c>
      <c r="S1218" s="14">
        <f t="shared" si="92"/>
        <v>42081.731273148151</v>
      </c>
      <c r="T1218" s="15">
        <f t="shared" si="93"/>
        <v>42111.731273148151</v>
      </c>
      <c r="U1218">
        <f t="shared" si="94"/>
        <v>2015</v>
      </c>
    </row>
    <row r="1219" spans="1:21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9">
        <f t="shared" ref="O1219:O1282" si="95">ROUND(E1219/D1219*100,0)</f>
        <v>31</v>
      </c>
      <c r="P1219" s="9">
        <f t="shared" ref="P1219:P1282" si="96">ROUND(E1219/L1219,2)</f>
        <v>231.75</v>
      </c>
      <c r="Q1219" t="s">
        <v>8327</v>
      </c>
      <c r="R1219" t="s">
        <v>8350</v>
      </c>
      <c r="S1219" s="14">
        <f t="shared" ref="S1219:S1282" si="97">(((J1219/60)/60)/24)+DATE(1970,1,1)</f>
        <v>40847.171018518515</v>
      </c>
      <c r="T1219" s="15">
        <f t="shared" ref="T1219:T1282" si="98">(((I1219/60)/60)/24)+DATE(1970,1,1)</f>
        <v>40889.212685185186</v>
      </c>
      <c r="U1219">
        <f t="shared" ref="U1219:U1282" si="99">YEAR(S:S)</f>
        <v>2011</v>
      </c>
    </row>
    <row r="1220" spans="1:21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95"/>
        <v>31</v>
      </c>
      <c r="P1220" s="9">
        <f t="shared" si="96"/>
        <v>124.92</v>
      </c>
      <c r="Q1220" t="s">
        <v>8308</v>
      </c>
      <c r="R1220" t="s">
        <v>8310</v>
      </c>
      <c r="S1220" s="14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95"/>
        <v>107</v>
      </c>
      <c r="P1221" s="9">
        <f t="shared" si="96"/>
        <v>100.22</v>
      </c>
      <c r="Q1221" t="s">
        <v>8323</v>
      </c>
      <c r="R1221" t="s">
        <v>8326</v>
      </c>
      <c r="S1221" s="14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95"/>
        <v>102</v>
      </c>
      <c r="P1222" s="9">
        <f t="shared" si="96"/>
        <v>72.89</v>
      </c>
      <c r="Q1222" t="s">
        <v>8323</v>
      </c>
      <c r="R1222" t="s">
        <v>8326</v>
      </c>
      <c r="S1222" s="14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95"/>
        <v>153</v>
      </c>
      <c r="P1223" s="9">
        <f t="shared" si="96"/>
        <v>70.459999999999994</v>
      </c>
      <c r="Q1223" t="s">
        <v>8323</v>
      </c>
      <c r="R1223" t="s">
        <v>8326</v>
      </c>
      <c r="S1223" s="14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95"/>
        <v>102</v>
      </c>
      <c r="P1224" s="9">
        <f t="shared" si="96"/>
        <v>80.16</v>
      </c>
      <c r="Q1224" t="s">
        <v>8323</v>
      </c>
      <c r="R1224" t="s">
        <v>8326</v>
      </c>
      <c r="S1224" s="14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95"/>
        <v>30</v>
      </c>
      <c r="P1225" s="9">
        <f t="shared" si="96"/>
        <v>51.29</v>
      </c>
      <c r="Q1225" t="s">
        <v>8316</v>
      </c>
      <c r="R1225" t="s">
        <v>8334</v>
      </c>
      <c r="S1225" s="14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95"/>
        <v>101</v>
      </c>
      <c r="P1226" s="9">
        <f t="shared" si="96"/>
        <v>114.13</v>
      </c>
      <c r="Q1226" t="s">
        <v>8323</v>
      </c>
      <c r="R1226" t="s">
        <v>8326</v>
      </c>
      <c r="S1226" s="14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95"/>
        <v>130</v>
      </c>
      <c r="P1227" s="9">
        <f t="shared" si="96"/>
        <v>42.21</v>
      </c>
      <c r="Q1227" t="s">
        <v>8323</v>
      </c>
      <c r="R1227" t="s">
        <v>8326</v>
      </c>
      <c r="S1227" s="14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95"/>
        <v>103</v>
      </c>
      <c r="P1228" s="9">
        <f t="shared" si="96"/>
        <v>77.27</v>
      </c>
      <c r="Q1228" t="s">
        <v>8311</v>
      </c>
      <c r="R1228" t="s">
        <v>8333</v>
      </c>
      <c r="S1228" s="14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95"/>
        <v>101</v>
      </c>
      <c r="P1229" s="9">
        <f t="shared" si="96"/>
        <v>267.64999999999998</v>
      </c>
      <c r="Q1229" t="s">
        <v>8323</v>
      </c>
      <c r="R1229" t="s">
        <v>8335</v>
      </c>
      <c r="S1229" s="14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95"/>
        <v>114</v>
      </c>
      <c r="P1230" s="9">
        <f t="shared" si="96"/>
        <v>56.83</v>
      </c>
      <c r="Q1230" t="s">
        <v>8323</v>
      </c>
      <c r="R1230" t="s">
        <v>8326</v>
      </c>
      <c r="S1230" s="14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95"/>
        <v>114</v>
      </c>
      <c r="P1231" s="9">
        <f t="shared" si="96"/>
        <v>39.869999999999997</v>
      </c>
      <c r="Q1231" t="s">
        <v>8323</v>
      </c>
      <c r="R1231" t="s">
        <v>8326</v>
      </c>
      <c r="S1231" s="14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95"/>
        <v>101</v>
      </c>
      <c r="P1232" s="9">
        <f t="shared" si="96"/>
        <v>64.709999999999994</v>
      </c>
      <c r="Q1232" t="s">
        <v>8327</v>
      </c>
      <c r="R1232" t="s">
        <v>8338</v>
      </c>
      <c r="S1232" s="14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95"/>
        <v>174</v>
      </c>
      <c r="P1233" s="9">
        <f t="shared" si="96"/>
        <v>32.32</v>
      </c>
      <c r="Q1233" t="s">
        <v>8313</v>
      </c>
      <c r="R1233" t="s">
        <v>8314</v>
      </c>
      <c r="S1233" s="14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95"/>
        <v>100</v>
      </c>
      <c r="P1234" s="9">
        <f t="shared" si="96"/>
        <v>167.49</v>
      </c>
      <c r="Q1234" t="s">
        <v>8321</v>
      </c>
      <c r="R1234" t="s">
        <v>8343</v>
      </c>
      <c r="S1234" s="14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9">
        <f t="shared" si="95"/>
        <v>100</v>
      </c>
      <c r="P1235" s="9">
        <f t="shared" si="96"/>
        <v>74.069999999999993</v>
      </c>
      <c r="Q1235" t="s">
        <v>8327</v>
      </c>
      <c r="R1235" t="s">
        <v>8341</v>
      </c>
      <c r="S1235" s="14">
        <f t="shared" si="97"/>
        <v>42208.680023148147</v>
      </c>
      <c r="T1235" s="15">
        <f t="shared" si="98"/>
        <v>42231.165972222225</v>
      </c>
      <c r="U1235">
        <f t="shared" si="99"/>
        <v>2015</v>
      </c>
    </row>
    <row r="1236" spans="1:21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9">
        <f t="shared" si="95"/>
        <v>113</v>
      </c>
      <c r="P1236" s="9">
        <f t="shared" si="96"/>
        <v>136.91</v>
      </c>
      <c r="Q1236" t="s">
        <v>8327</v>
      </c>
      <c r="R1236" t="s">
        <v>8341</v>
      </c>
      <c r="S1236" s="14">
        <f t="shared" si="97"/>
        <v>41953.091134259259</v>
      </c>
      <c r="T1236" s="15">
        <f t="shared" si="98"/>
        <v>41981.207638888889</v>
      </c>
      <c r="U1236">
        <f t="shared" si="99"/>
        <v>2014</v>
      </c>
    </row>
    <row r="1237" spans="1:21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95"/>
        <v>113</v>
      </c>
      <c r="P1237" s="9">
        <f t="shared" si="96"/>
        <v>47.54</v>
      </c>
      <c r="Q1237" t="s">
        <v>8327</v>
      </c>
      <c r="R1237" t="s">
        <v>8328</v>
      </c>
      <c r="S1237" s="14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95"/>
        <v>100</v>
      </c>
      <c r="P1238" s="9">
        <f t="shared" si="96"/>
        <v>65.38</v>
      </c>
      <c r="Q1238" t="s">
        <v>8323</v>
      </c>
      <c r="R1238" t="s">
        <v>8326</v>
      </c>
      <c r="S1238" s="14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95"/>
        <v>113</v>
      </c>
      <c r="P1239" s="9">
        <f t="shared" si="96"/>
        <v>80.55</v>
      </c>
      <c r="Q1239" t="s">
        <v>8327</v>
      </c>
      <c r="R1239" t="s">
        <v>8328</v>
      </c>
      <c r="S1239" s="14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95"/>
        <v>100</v>
      </c>
      <c r="P1240" s="9">
        <f t="shared" si="96"/>
        <v>104.65</v>
      </c>
      <c r="Q1240" t="s">
        <v>8327</v>
      </c>
      <c r="R1240" t="s">
        <v>8331</v>
      </c>
      <c r="S1240" s="14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95"/>
        <v>100</v>
      </c>
      <c r="P1241" s="9">
        <f t="shared" si="96"/>
        <v>145.16</v>
      </c>
      <c r="Q1241" t="s">
        <v>8323</v>
      </c>
      <c r="R1241" t="s">
        <v>8326</v>
      </c>
      <c r="S1241" s="14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95"/>
        <v>36</v>
      </c>
      <c r="P1242" s="9">
        <f t="shared" si="96"/>
        <v>373.5</v>
      </c>
      <c r="Q1242" t="s">
        <v>8321</v>
      </c>
      <c r="R1242" t="s">
        <v>8325</v>
      </c>
      <c r="S1242" s="14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95"/>
        <v>111</v>
      </c>
      <c r="P1243" s="9">
        <f t="shared" si="96"/>
        <v>61.9</v>
      </c>
      <c r="Q1243" t="s">
        <v>8327</v>
      </c>
      <c r="R1243" t="s">
        <v>8329</v>
      </c>
      <c r="S1243" s="14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95"/>
        <v>127</v>
      </c>
      <c r="P1244" s="9">
        <f t="shared" si="96"/>
        <v>72.95</v>
      </c>
      <c r="Q1244" t="s">
        <v>8323</v>
      </c>
      <c r="R1244" t="s">
        <v>8326</v>
      </c>
      <c r="S1244" s="14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95"/>
        <v>111</v>
      </c>
      <c r="P1245" s="9">
        <f t="shared" si="96"/>
        <v>68.349999999999994</v>
      </c>
      <c r="Q1245" t="s">
        <v>8323</v>
      </c>
      <c r="R1245" t="s">
        <v>8326</v>
      </c>
      <c r="S1245" s="14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95"/>
        <v>164</v>
      </c>
      <c r="P1246" s="9">
        <f t="shared" si="96"/>
        <v>70.290000000000006</v>
      </c>
      <c r="Q1246" t="s">
        <v>8323</v>
      </c>
      <c r="R1246" t="s">
        <v>8326</v>
      </c>
      <c r="S1246" s="14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95"/>
        <v>110</v>
      </c>
      <c r="P1247" s="9">
        <f t="shared" si="96"/>
        <v>50.11</v>
      </c>
      <c r="Q1247" t="s">
        <v>8323</v>
      </c>
      <c r="R1247" t="s">
        <v>8335</v>
      </c>
      <c r="S1247" s="14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95"/>
        <v>103</v>
      </c>
      <c r="P1248" s="9">
        <f t="shared" si="96"/>
        <v>49.55</v>
      </c>
      <c r="Q1248" t="s">
        <v>8323</v>
      </c>
      <c r="R1248" t="s">
        <v>8326</v>
      </c>
      <c r="S1248" s="14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95"/>
        <v>110</v>
      </c>
      <c r="P1249" s="9">
        <f t="shared" si="96"/>
        <v>49.44</v>
      </c>
      <c r="Q1249" t="s">
        <v>8323</v>
      </c>
      <c r="R1249" t="s">
        <v>8326</v>
      </c>
      <c r="S1249" s="14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95"/>
        <v>147</v>
      </c>
      <c r="P1250" s="9">
        <f t="shared" si="96"/>
        <v>191.13</v>
      </c>
      <c r="Q1250" t="s">
        <v>8323</v>
      </c>
      <c r="R1250" t="s">
        <v>8324</v>
      </c>
      <c r="S1250" s="14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95"/>
        <v>126</v>
      </c>
      <c r="P1251" s="9">
        <f t="shared" si="96"/>
        <v>57.08</v>
      </c>
      <c r="Q1251" t="s">
        <v>8321</v>
      </c>
      <c r="R1251" t="s">
        <v>8322</v>
      </c>
      <c r="S1251" s="14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95"/>
        <v>110</v>
      </c>
      <c r="P1252" s="9">
        <f t="shared" si="96"/>
        <v>93.4</v>
      </c>
      <c r="Q1252" t="s">
        <v>8321</v>
      </c>
      <c r="R1252" t="s">
        <v>8332</v>
      </c>
      <c r="S1252" s="14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95"/>
        <v>878</v>
      </c>
      <c r="P1253" s="9">
        <f t="shared" si="96"/>
        <v>27.6</v>
      </c>
      <c r="Q1253" t="s">
        <v>8308</v>
      </c>
      <c r="R1253" t="s">
        <v>8315</v>
      </c>
      <c r="S1253" s="14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95"/>
        <v>219</v>
      </c>
      <c r="P1254" s="9">
        <f t="shared" si="96"/>
        <v>67.260000000000005</v>
      </c>
      <c r="Q1254" t="s">
        <v>8308</v>
      </c>
      <c r="R1254" t="s">
        <v>8309</v>
      </c>
      <c r="S1254" s="14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95"/>
        <v>146</v>
      </c>
      <c r="P1255" s="9">
        <f t="shared" si="96"/>
        <v>104.07</v>
      </c>
      <c r="Q1255" t="s">
        <v>8323</v>
      </c>
      <c r="R1255" t="s">
        <v>8326</v>
      </c>
      <c r="S1255" s="14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95"/>
        <v>17</v>
      </c>
      <c r="P1256" s="9">
        <f t="shared" si="96"/>
        <v>111.41</v>
      </c>
      <c r="Q1256" t="s">
        <v>8308</v>
      </c>
      <c r="R1256" t="s">
        <v>8342</v>
      </c>
      <c r="S1256" s="14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95"/>
        <v>124</v>
      </c>
      <c r="P1257" s="9">
        <f t="shared" si="96"/>
        <v>68.94</v>
      </c>
      <c r="Q1257" t="s">
        <v>8327</v>
      </c>
      <c r="R1257" t="s">
        <v>8331</v>
      </c>
      <c r="S1257" s="14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95"/>
        <v>109</v>
      </c>
      <c r="P1258" s="9">
        <f t="shared" si="96"/>
        <v>28.94</v>
      </c>
      <c r="Q1258" t="s">
        <v>8311</v>
      </c>
      <c r="R1258" t="s">
        <v>8312</v>
      </c>
      <c r="S1258" s="14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95"/>
        <v>124</v>
      </c>
      <c r="P1259" s="9">
        <f t="shared" si="96"/>
        <v>135.63</v>
      </c>
      <c r="Q1259" t="s">
        <v>8323</v>
      </c>
      <c r="R1259" t="s">
        <v>8326</v>
      </c>
      <c r="S1259" s="14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95"/>
        <v>173</v>
      </c>
      <c r="P1260" s="9">
        <f t="shared" si="96"/>
        <v>100.47</v>
      </c>
      <c r="Q1260" t="s">
        <v>8327</v>
      </c>
      <c r="R1260" t="s">
        <v>8331</v>
      </c>
      <c r="S1260" s="14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95"/>
        <v>22</v>
      </c>
      <c r="P1261" s="9">
        <f t="shared" si="96"/>
        <v>110.64</v>
      </c>
      <c r="Q1261" t="s">
        <v>8321</v>
      </c>
      <c r="R1261" t="s">
        <v>8339</v>
      </c>
      <c r="S1261" s="14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95"/>
        <v>127</v>
      </c>
      <c r="P1262" s="9">
        <f t="shared" si="96"/>
        <v>52.6</v>
      </c>
      <c r="Q1262" t="s">
        <v>8327</v>
      </c>
      <c r="R1262" t="s">
        <v>8338</v>
      </c>
      <c r="S1262" s="14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95"/>
        <v>123</v>
      </c>
      <c r="P1263" s="9">
        <f t="shared" si="96"/>
        <v>93.7</v>
      </c>
      <c r="Q1263" t="s">
        <v>8308</v>
      </c>
      <c r="R1263" t="s">
        <v>8340</v>
      </c>
      <c r="S1263" s="14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95"/>
        <v>168</v>
      </c>
      <c r="P1264" s="9">
        <f t="shared" si="96"/>
        <v>10.51</v>
      </c>
      <c r="Q1264" t="s">
        <v>8308</v>
      </c>
      <c r="R1264" t="s">
        <v>8309</v>
      </c>
      <c r="S1264" s="14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95"/>
        <v>108</v>
      </c>
      <c r="P1265" s="9">
        <f t="shared" si="96"/>
        <v>74.239999999999995</v>
      </c>
      <c r="Q1265" t="s">
        <v>8323</v>
      </c>
      <c r="R1265" t="s">
        <v>8335</v>
      </c>
      <c r="S1265" s="14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95"/>
        <v>43</v>
      </c>
      <c r="P1266" s="9">
        <f t="shared" si="96"/>
        <v>40.98</v>
      </c>
      <c r="Q1266" t="s">
        <v>8308</v>
      </c>
      <c r="R1266" t="s">
        <v>8318</v>
      </c>
      <c r="S1266" s="14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95"/>
        <v>107</v>
      </c>
      <c r="P1267" s="9">
        <f t="shared" si="96"/>
        <v>204.57</v>
      </c>
      <c r="Q1267" t="s">
        <v>8323</v>
      </c>
      <c r="R1267" t="s">
        <v>8326</v>
      </c>
      <c r="S1267" s="14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95"/>
        <v>107</v>
      </c>
      <c r="P1268" s="9">
        <f t="shared" si="96"/>
        <v>52.96</v>
      </c>
      <c r="Q1268" t="s">
        <v>8327</v>
      </c>
      <c r="R1268" t="s">
        <v>8341</v>
      </c>
      <c r="S1268" s="14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95"/>
        <v>107</v>
      </c>
      <c r="P1269" s="9">
        <f t="shared" si="96"/>
        <v>99.53</v>
      </c>
      <c r="Q1269" t="s">
        <v>8327</v>
      </c>
      <c r="R1269" t="s">
        <v>8331</v>
      </c>
      <c r="S1269" s="14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95"/>
        <v>122</v>
      </c>
      <c r="P1270" s="9">
        <f t="shared" si="96"/>
        <v>75.09</v>
      </c>
      <c r="Q1270" t="s">
        <v>8323</v>
      </c>
      <c r="R1270" t="s">
        <v>8326</v>
      </c>
      <c r="S1270" s="14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95"/>
        <v>122</v>
      </c>
      <c r="P1271" s="9">
        <f t="shared" si="96"/>
        <v>85.5</v>
      </c>
      <c r="Q1271" t="s">
        <v>8327</v>
      </c>
      <c r="R1271" t="s">
        <v>8331</v>
      </c>
      <c r="S1271" s="14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95"/>
        <v>107</v>
      </c>
      <c r="P1272" s="9">
        <f t="shared" si="96"/>
        <v>106.53</v>
      </c>
      <c r="Q1272" t="s">
        <v>8327</v>
      </c>
      <c r="R1272" t="s">
        <v>8328</v>
      </c>
      <c r="S1272" s="14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95"/>
        <v>106</v>
      </c>
      <c r="P1273" s="9">
        <f t="shared" si="96"/>
        <v>184.78</v>
      </c>
      <c r="Q1273" t="s">
        <v>8323</v>
      </c>
      <c r="R1273" t="s">
        <v>8326</v>
      </c>
      <c r="S1273" s="14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95"/>
        <v>142</v>
      </c>
      <c r="P1274" s="9">
        <f t="shared" si="96"/>
        <v>25.13</v>
      </c>
      <c r="Q1274" t="s">
        <v>8323</v>
      </c>
      <c r="R1274" t="s">
        <v>8326</v>
      </c>
      <c r="S1274" s="14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95"/>
        <v>106</v>
      </c>
      <c r="P1275" s="9">
        <f t="shared" si="96"/>
        <v>90.28</v>
      </c>
      <c r="Q1275" t="s">
        <v>8327</v>
      </c>
      <c r="R1275" t="s">
        <v>8331</v>
      </c>
      <c r="S1275" s="14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95"/>
        <v>101</v>
      </c>
      <c r="P1276" s="9">
        <f t="shared" si="96"/>
        <v>103.17</v>
      </c>
      <c r="Q1276" t="s">
        <v>8323</v>
      </c>
      <c r="R1276" t="s">
        <v>8324</v>
      </c>
      <c r="S1276" s="14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95"/>
        <v>384</v>
      </c>
      <c r="P1277" s="9">
        <f t="shared" si="96"/>
        <v>22.12</v>
      </c>
      <c r="Q1277" t="s">
        <v>8308</v>
      </c>
      <c r="R1277" t="s">
        <v>8309</v>
      </c>
      <c r="S1277" s="14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95"/>
        <v>121</v>
      </c>
      <c r="P1278" s="9">
        <f t="shared" si="96"/>
        <v>58.6</v>
      </c>
      <c r="Q1278" t="s">
        <v>8327</v>
      </c>
      <c r="R1278" t="s">
        <v>8328</v>
      </c>
      <c r="S1278" s="14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95"/>
        <v>105</v>
      </c>
      <c r="P1279" s="9">
        <f t="shared" si="96"/>
        <v>136</v>
      </c>
      <c r="Q1279" t="s">
        <v>8323</v>
      </c>
      <c r="R1279" t="s">
        <v>8326</v>
      </c>
      <c r="S1279" s="14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95"/>
        <v>105</v>
      </c>
      <c r="P1280" s="9">
        <f t="shared" si="96"/>
        <v>73.77</v>
      </c>
      <c r="Q1280" t="s">
        <v>8327</v>
      </c>
      <c r="R1280" t="s">
        <v>8331</v>
      </c>
      <c r="S1280" s="14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95"/>
        <v>22</v>
      </c>
      <c r="P1281" s="9">
        <f t="shared" si="96"/>
        <v>48.72</v>
      </c>
      <c r="Q1281" t="s">
        <v>8313</v>
      </c>
      <c r="R1281" t="s">
        <v>8314</v>
      </c>
      <c r="S1281" s="14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95"/>
        <v>105</v>
      </c>
      <c r="P1282" s="9">
        <f t="shared" si="96"/>
        <v>42.72</v>
      </c>
      <c r="Q1282" t="s">
        <v>8327</v>
      </c>
      <c r="R1282" t="s">
        <v>8336</v>
      </c>
      <c r="S1282" s="14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100">ROUND(E1283/D1283*100,0)</f>
        <v>119</v>
      </c>
      <c r="P1283" s="9">
        <f t="shared" ref="P1283:P1346" si="101">ROUND(E1283/L1283,2)</f>
        <v>44.96</v>
      </c>
      <c r="Q1283" t="s">
        <v>8327</v>
      </c>
      <c r="R1283" t="s">
        <v>8338</v>
      </c>
      <c r="S1283" s="14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YEAR(S:S)</f>
        <v>2011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100"/>
        <v>119</v>
      </c>
      <c r="P1284" s="9">
        <f t="shared" si="101"/>
        <v>46.4</v>
      </c>
      <c r="Q1284" t="s">
        <v>8327</v>
      </c>
      <c r="R1284" t="s">
        <v>8328</v>
      </c>
      <c r="S1284" s="14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9">
        <f t="shared" si="100"/>
        <v>60</v>
      </c>
      <c r="P1285" s="9">
        <f t="shared" si="101"/>
        <v>174</v>
      </c>
      <c r="Q1285" t="s">
        <v>8323</v>
      </c>
      <c r="R1285" t="s">
        <v>8335</v>
      </c>
      <c r="S1285" s="14">
        <f t="shared" si="102"/>
        <v>41968.938993055555</v>
      </c>
      <c r="T1285" s="15">
        <f t="shared" si="103"/>
        <v>41989.938993055555</v>
      </c>
      <c r="U1285">
        <f t="shared" si="104"/>
        <v>2014</v>
      </c>
    </row>
    <row r="1286" spans="1:21" ht="45" hidden="1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9">
        <f t="shared" si="100"/>
        <v>139</v>
      </c>
      <c r="P1286" s="9">
        <f t="shared" si="101"/>
        <v>62.33</v>
      </c>
      <c r="Q1286" t="s">
        <v>8323</v>
      </c>
      <c r="R1286" t="s">
        <v>8326</v>
      </c>
      <c r="S1286" s="14">
        <f t="shared" si="102"/>
        <v>41772.685393518521</v>
      </c>
      <c r="T1286" s="15">
        <f t="shared" si="103"/>
        <v>41806.290972222225</v>
      </c>
      <c r="U1286">
        <f t="shared" si="104"/>
        <v>2014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100"/>
        <v>119</v>
      </c>
      <c r="P1287" s="9">
        <f t="shared" si="101"/>
        <v>63.18</v>
      </c>
      <c r="Q1287" t="s">
        <v>8327</v>
      </c>
      <c r="R1287" t="s">
        <v>8331</v>
      </c>
      <c r="S1287" s="14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100"/>
        <v>166</v>
      </c>
      <c r="P1288" s="9">
        <f t="shared" si="101"/>
        <v>46.65</v>
      </c>
      <c r="Q1288" t="s">
        <v>8327</v>
      </c>
      <c r="R1288" t="s">
        <v>8328</v>
      </c>
      <c r="S1288" s="14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100"/>
        <v>104</v>
      </c>
      <c r="P1289" s="9">
        <f t="shared" si="101"/>
        <v>79.83</v>
      </c>
      <c r="Q1289" t="s">
        <v>8327</v>
      </c>
      <c r="R1289" t="s">
        <v>8331</v>
      </c>
      <c r="S1289" s="14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100"/>
        <v>138</v>
      </c>
      <c r="P1290" s="9">
        <f t="shared" si="101"/>
        <v>51.88</v>
      </c>
      <c r="Q1290" t="s">
        <v>8323</v>
      </c>
      <c r="R1290" t="s">
        <v>8326</v>
      </c>
      <c r="S1290" s="14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100"/>
        <v>138</v>
      </c>
      <c r="P1291" s="9">
        <f t="shared" si="101"/>
        <v>109.08</v>
      </c>
      <c r="Q1291" t="s">
        <v>8323</v>
      </c>
      <c r="R1291" t="s">
        <v>8326</v>
      </c>
      <c r="S1291" s="14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100"/>
        <v>104</v>
      </c>
      <c r="P1292" s="9">
        <f t="shared" si="101"/>
        <v>76.67</v>
      </c>
      <c r="Q1292" t="s">
        <v>8327</v>
      </c>
      <c r="R1292" t="s">
        <v>8331</v>
      </c>
      <c r="S1292" s="14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100"/>
        <v>103</v>
      </c>
      <c r="P1293" s="9">
        <f t="shared" si="101"/>
        <v>36.61</v>
      </c>
      <c r="Q1293" t="s">
        <v>8323</v>
      </c>
      <c r="R1293" t="s">
        <v>8326</v>
      </c>
      <c r="S1293" s="14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100"/>
        <v>176</v>
      </c>
      <c r="P1294" s="9">
        <f t="shared" si="101"/>
        <v>56.64</v>
      </c>
      <c r="Q1294" t="s">
        <v>8313</v>
      </c>
      <c r="R1294" t="s">
        <v>8314</v>
      </c>
      <c r="S1294" s="14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100"/>
        <v>39</v>
      </c>
      <c r="P1295" s="9">
        <f t="shared" si="101"/>
        <v>64.53</v>
      </c>
      <c r="Q1295" t="s">
        <v>8319</v>
      </c>
      <c r="R1295" t="s">
        <v>8320</v>
      </c>
      <c r="S1295" s="14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100"/>
        <v>137</v>
      </c>
      <c r="P1296" s="9">
        <f t="shared" si="101"/>
        <v>50.29</v>
      </c>
      <c r="Q1296" t="s">
        <v>8321</v>
      </c>
      <c r="R1296" t="s">
        <v>8322</v>
      </c>
      <c r="S1296" s="14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100"/>
        <v>103</v>
      </c>
      <c r="P1297" s="9">
        <f t="shared" si="101"/>
        <v>65.38</v>
      </c>
      <c r="Q1297" t="s">
        <v>8327</v>
      </c>
      <c r="R1297" t="s">
        <v>8331</v>
      </c>
      <c r="S1297" s="14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100"/>
        <v>103</v>
      </c>
      <c r="P1298" s="9">
        <f t="shared" si="101"/>
        <v>62.17</v>
      </c>
      <c r="Q1298" t="s">
        <v>8327</v>
      </c>
      <c r="R1298" t="s">
        <v>8331</v>
      </c>
      <c r="S1298" s="14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100"/>
        <v>29</v>
      </c>
      <c r="P1299" s="9">
        <f t="shared" si="101"/>
        <v>44.48</v>
      </c>
      <c r="Q1299" t="s">
        <v>8313</v>
      </c>
      <c r="R1299" t="s">
        <v>8351</v>
      </c>
      <c r="S1299" s="14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100"/>
        <v>102</v>
      </c>
      <c r="P1300" s="9">
        <f t="shared" si="101"/>
        <v>85.21</v>
      </c>
      <c r="Q1300" t="s">
        <v>8323</v>
      </c>
      <c r="R1300" t="s">
        <v>8326</v>
      </c>
      <c r="S1300" s="14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100"/>
        <v>102</v>
      </c>
      <c r="P1301" s="9">
        <f t="shared" si="101"/>
        <v>57.54</v>
      </c>
      <c r="Q1301" t="s">
        <v>8327</v>
      </c>
      <c r="R1301" t="s">
        <v>8341</v>
      </c>
      <c r="S1301" s="14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100"/>
        <v>136</v>
      </c>
      <c r="P1302" s="9">
        <f t="shared" si="101"/>
        <v>46.42</v>
      </c>
      <c r="Q1302" t="s">
        <v>8323</v>
      </c>
      <c r="R1302" t="s">
        <v>8326</v>
      </c>
      <c r="S1302" s="14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100"/>
        <v>102</v>
      </c>
      <c r="P1303" s="9">
        <f t="shared" si="101"/>
        <v>204.05</v>
      </c>
      <c r="Q1303" t="s">
        <v>8323</v>
      </c>
      <c r="R1303" t="s">
        <v>8326</v>
      </c>
      <c r="S1303" s="14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100"/>
        <v>102</v>
      </c>
      <c r="P1304" s="9">
        <f t="shared" si="101"/>
        <v>60.87</v>
      </c>
      <c r="Q1304" t="s">
        <v>8319</v>
      </c>
      <c r="R1304" t="s">
        <v>8320</v>
      </c>
      <c r="S1304" s="14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100"/>
        <v>102</v>
      </c>
      <c r="P1305" s="9">
        <f t="shared" si="101"/>
        <v>84.85</v>
      </c>
      <c r="Q1305" t="s">
        <v>8323</v>
      </c>
      <c r="R1305" t="s">
        <v>8326</v>
      </c>
      <c r="S1305" s="14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100"/>
        <v>203</v>
      </c>
      <c r="P1306" s="9">
        <f t="shared" si="101"/>
        <v>30.58</v>
      </c>
      <c r="Q1306" t="s">
        <v>8327</v>
      </c>
      <c r="R1306" t="s">
        <v>8331</v>
      </c>
      <c r="S1306" s="14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100"/>
        <v>41</v>
      </c>
      <c r="P1307" s="9">
        <f t="shared" si="101"/>
        <v>81.319999999999993</v>
      </c>
      <c r="Q1307" t="s">
        <v>8323</v>
      </c>
      <c r="R1307" t="s">
        <v>8326</v>
      </c>
      <c r="S1307" s="14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100"/>
        <v>102</v>
      </c>
      <c r="P1308" s="9">
        <f t="shared" si="101"/>
        <v>86.49</v>
      </c>
      <c r="Q1308" t="s">
        <v>8327</v>
      </c>
      <c r="R1308" t="s">
        <v>8331</v>
      </c>
      <c r="S1308" s="14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100"/>
        <v>101</v>
      </c>
      <c r="P1309" s="9">
        <f t="shared" si="101"/>
        <v>126.72</v>
      </c>
      <c r="Q1309" t="s">
        <v>8323</v>
      </c>
      <c r="R1309" t="s">
        <v>8335</v>
      </c>
      <c r="S1309" s="14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100"/>
        <v>108</v>
      </c>
      <c r="P1310" s="9">
        <f t="shared" si="101"/>
        <v>46.61</v>
      </c>
      <c r="Q1310" t="s">
        <v>8323</v>
      </c>
      <c r="R1310" t="s">
        <v>8326</v>
      </c>
      <c r="S1310" s="14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100"/>
        <v>101</v>
      </c>
      <c r="P1311" s="9">
        <f t="shared" si="101"/>
        <v>76.45</v>
      </c>
      <c r="Q1311" t="s">
        <v>8321</v>
      </c>
      <c r="R1311" t="s">
        <v>8332</v>
      </c>
      <c r="S1311" s="14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5" hidden="1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9">
        <f t="shared" si="100"/>
        <v>119</v>
      </c>
      <c r="P1312" s="9">
        <f t="shared" si="101"/>
        <v>176.09</v>
      </c>
      <c r="Q1312" t="s">
        <v>8323</v>
      </c>
      <c r="R1312" t="s">
        <v>8326</v>
      </c>
      <c r="S1312" s="14">
        <f t="shared" si="102"/>
        <v>41964.716319444444</v>
      </c>
      <c r="T1312" s="15">
        <f t="shared" si="103"/>
        <v>41994.716319444444</v>
      </c>
      <c r="U1312">
        <f t="shared" si="104"/>
        <v>2014</v>
      </c>
    </row>
    <row r="1313" spans="1:21" ht="60" hidden="1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9">
        <f t="shared" si="100"/>
        <v>135</v>
      </c>
      <c r="P1313" s="9">
        <f t="shared" si="101"/>
        <v>168.75</v>
      </c>
      <c r="Q1313" t="s">
        <v>8323</v>
      </c>
      <c r="R1313" t="s">
        <v>8326</v>
      </c>
      <c r="S1313" s="14">
        <f t="shared" si="102"/>
        <v>42483.675208333334</v>
      </c>
      <c r="T1313" s="15">
        <f t="shared" si="103"/>
        <v>42522.789583333331</v>
      </c>
      <c r="U1313">
        <f t="shared" si="104"/>
        <v>2016</v>
      </c>
    </row>
    <row r="1314" spans="1:21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100"/>
        <v>108</v>
      </c>
      <c r="P1314" s="9">
        <f t="shared" si="101"/>
        <v>56.98</v>
      </c>
      <c r="Q1314" t="s">
        <v>8313</v>
      </c>
      <c r="R1314" t="s">
        <v>8314</v>
      </c>
      <c r="S1314" s="14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30" hidden="1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9">
        <f t="shared" si="100"/>
        <v>101</v>
      </c>
      <c r="P1315" s="9">
        <f t="shared" si="101"/>
        <v>98.54</v>
      </c>
      <c r="Q1315" t="s">
        <v>8323</v>
      </c>
      <c r="R1315" t="s">
        <v>8326</v>
      </c>
      <c r="S1315" s="14">
        <f t="shared" si="102"/>
        <v>41829.788252314815</v>
      </c>
      <c r="T1315" s="15">
        <f t="shared" si="103"/>
        <v>41839.208333333336</v>
      </c>
      <c r="U1315">
        <f t="shared" si="104"/>
        <v>2014</v>
      </c>
    </row>
    <row r="1316" spans="1:21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9">
        <f t="shared" si="100"/>
        <v>115</v>
      </c>
      <c r="P1316" s="9">
        <f t="shared" si="101"/>
        <v>85.96</v>
      </c>
      <c r="Q1316" t="s">
        <v>8321</v>
      </c>
      <c r="R1316" t="s">
        <v>8343</v>
      </c>
      <c r="S1316" s="14">
        <f t="shared" si="102"/>
        <v>41357.209166666667</v>
      </c>
      <c r="T1316" s="15">
        <f t="shared" si="103"/>
        <v>41387.209166666667</v>
      </c>
      <c r="U1316">
        <f t="shared" si="104"/>
        <v>2013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100"/>
        <v>101</v>
      </c>
      <c r="P1317" s="9">
        <f t="shared" si="101"/>
        <v>45.88</v>
      </c>
      <c r="Q1317" t="s">
        <v>8327</v>
      </c>
      <c r="R1317" t="s">
        <v>8331</v>
      </c>
      <c r="S1317" s="14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100"/>
        <v>101</v>
      </c>
      <c r="P1318" s="9">
        <f t="shared" si="101"/>
        <v>72.05</v>
      </c>
      <c r="Q1318" t="s">
        <v>8323</v>
      </c>
      <c r="R1318" t="s">
        <v>8326</v>
      </c>
      <c r="S1318" s="14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100"/>
        <v>101</v>
      </c>
      <c r="P1319" s="9">
        <f t="shared" si="101"/>
        <v>310</v>
      </c>
      <c r="Q1319" t="s">
        <v>8323</v>
      </c>
      <c r="R1319" t="s">
        <v>8326</v>
      </c>
      <c r="S1319" s="14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100"/>
        <v>101</v>
      </c>
      <c r="P1320" s="9">
        <f t="shared" si="101"/>
        <v>115.09</v>
      </c>
      <c r="Q1320" t="s">
        <v>8327</v>
      </c>
      <c r="R1320" t="s">
        <v>8328</v>
      </c>
      <c r="S1320" s="14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100"/>
        <v>161</v>
      </c>
      <c r="P1321" s="9">
        <f t="shared" si="101"/>
        <v>41.04</v>
      </c>
      <c r="Q1321" t="s">
        <v>8327</v>
      </c>
      <c r="R1321" t="s">
        <v>8338</v>
      </c>
      <c r="S1321" s="14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100"/>
        <v>115</v>
      </c>
      <c r="P1322" s="9">
        <f t="shared" si="101"/>
        <v>46.22</v>
      </c>
      <c r="Q1322" t="s">
        <v>8327</v>
      </c>
      <c r="R1322" t="s">
        <v>8331</v>
      </c>
      <c r="S1322" s="14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100"/>
        <v>100</v>
      </c>
      <c r="P1323" s="9">
        <f t="shared" si="101"/>
        <v>65.87</v>
      </c>
      <c r="Q1323" t="s">
        <v>8323</v>
      </c>
      <c r="R1323" t="s">
        <v>8326</v>
      </c>
      <c r="S1323" s="14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100"/>
        <v>100</v>
      </c>
      <c r="P1324" s="9">
        <f t="shared" si="101"/>
        <v>34.92</v>
      </c>
      <c r="Q1324" t="s">
        <v>8323</v>
      </c>
      <c r="R1324" t="s">
        <v>8326</v>
      </c>
      <c r="S1324" s="14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100"/>
        <v>115</v>
      </c>
      <c r="P1325" s="9">
        <f t="shared" si="101"/>
        <v>72.91</v>
      </c>
      <c r="Q1325" t="s">
        <v>8327</v>
      </c>
      <c r="R1325" t="s">
        <v>8328</v>
      </c>
      <c r="S1325" s="14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100"/>
        <v>100</v>
      </c>
      <c r="P1326" s="9">
        <f t="shared" si="101"/>
        <v>121.36</v>
      </c>
      <c r="Q1326" t="s">
        <v>8323</v>
      </c>
      <c r="R1326" t="s">
        <v>8326</v>
      </c>
      <c r="S1326" s="14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100"/>
        <v>133</v>
      </c>
      <c r="P1327" s="9">
        <f t="shared" si="101"/>
        <v>57.2</v>
      </c>
      <c r="Q1327" t="s">
        <v>8323</v>
      </c>
      <c r="R1327" t="s">
        <v>8326</v>
      </c>
      <c r="S1327" s="14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100"/>
        <v>100</v>
      </c>
      <c r="P1328" s="9">
        <f t="shared" si="101"/>
        <v>81.67</v>
      </c>
      <c r="Q1328" t="s">
        <v>8323</v>
      </c>
      <c r="R1328" t="s">
        <v>8326</v>
      </c>
      <c r="S1328" s="14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100"/>
        <v>100</v>
      </c>
      <c r="P1329" s="9">
        <f t="shared" si="101"/>
        <v>40.01</v>
      </c>
      <c r="Q1329" t="s">
        <v>8321</v>
      </c>
      <c r="R1329" t="s">
        <v>8343</v>
      </c>
      <c r="S1329" s="14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100"/>
        <v>105</v>
      </c>
      <c r="P1330" s="9">
        <f t="shared" si="101"/>
        <v>114.29</v>
      </c>
      <c r="Q1330" t="s">
        <v>8323</v>
      </c>
      <c r="R1330" t="s">
        <v>8326</v>
      </c>
      <c r="S1330" s="14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100"/>
        <v>100</v>
      </c>
      <c r="P1331" s="9">
        <f t="shared" si="101"/>
        <v>129.03</v>
      </c>
      <c r="Q1331" t="s">
        <v>8323</v>
      </c>
      <c r="R1331" t="s">
        <v>8326</v>
      </c>
      <c r="S1331" s="14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5" hidden="1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9">
        <f t="shared" si="100"/>
        <v>100</v>
      </c>
      <c r="P1332" s="9">
        <f t="shared" si="101"/>
        <v>307.69</v>
      </c>
      <c r="Q1332" t="s">
        <v>8323</v>
      </c>
      <c r="R1332" t="s">
        <v>8326</v>
      </c>
      <c r="S1332" s="14">
        <f t="shared" si="102"/>
        <v>41794.817523148151</v>
      </c>
      <c r="T1332" s="15">
        <f t="shared" si="103"/>
        <v>41824.458333333336</v>
      </c>
      <c r="U1332">
        <f t="shared" si="104"/>
        <v>2014</v>
      </c>
    </row>
    <row r="1333" spans="1:21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9">
        <f t="shared" si="100"/>
        <v>107</v>
      </c>
      <c r="P1333" s="9">
        <f t="shared" si="101"/>
        <v>74.069999999999993</v>
      </c>
      <c r="Q1333" t="s">
        <v>8323</v>
      </c>
      <c r="R1333" t="s">
        <v>8324</v>
      </c>
      <c r="S1333" s="14">
        <f t="shared" si="102"/>
        <v>42139.014525462961</v>
      </c>
      <c r="T1333" s="15">
        <f t="shared" si="103"/>
        <v>42169.014525462961</v>
      </c>
      <c r="U1333">
        <f t="shared" si="104"/>
        <v>2015</v>
      </c>
    </row>
    <row r="1334" spans="1:21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100"/>
        <v>36</v>
      </c>
      <c r="P1334" s="9">
        <f t="shared" si="101"/>
        <v>104.89</v>
      </c>
      <c r="Q1334" t="s">
        <v>8313</v>
      </c>
      <c r="R1334" t="s">
        <v>8314</v>
      </c>
      <c r="S1334" s="14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100"/>
        <v>114</v>
      </c>
      <c r="P1335" s="9">
        <f t="shared" si="101"/>
        <v>47.4</v>
      </c>
      <c r="Q1335" t="s">
        <v>8321</v>
      </c>
      <c r="R1335" t="s">
        <v>8322</v>
      </c>
      <c r="S1335" s="14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100"/>
        <v>114</v>
      </c>
      <c r="P1336" s="9">
        <f t="shared" si="101"/>
        <v>69.790000000000006</v>
      </c>
      <c r="Q1336" t="s">
        <v>8321</v>
      </c>
      <c r="R1336" t="s">
        <v>8343</v>
      </c>
      <c r="S1336" s="14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100"/>
        <v>179</v>
      </c>
      <c r="P1337" s="9">
        <f t="shared" si="101"/>
        <v>53.73</v>
      </c>
      <c r="Q1337" t="s">
        <v>8311</v>
      </c>
      <c r="R1337" t="s">
        <v>8333</v>
      </c>
      <c r="S1337" s="14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100"/>
        <v>132</v>
      </c>
      <c r="P1338" s="9">
        <f t="shared" si="101"/>
        <v>63.03</v>
      </c>
      <c r="Q1338" t="s">
        <v>8327</v>
      </c>
      <c r="R1338" t="s">
        <v>8328</v>
      </c>
      <c r="S1338" s="14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100"/>
        <v>132</v>
      </c>
      <c r="P1339" s="9">
        <f t="shared" si="101"/>
        <v>70.63</v>
      </c>
      <c r="Q1339" t="s">
        <v>8327</v>
      </c>
      <c r="R1339" t="s">
        <v>8331</v>
      </c>
      <c r="S1339" s="14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100"/>
        <v>101</v>
      </c>
      <c r="P1340" s="9">
        <f t="shared" si="101"/>
        <v>53.95</v>
      </c>
      <c r="Q1340" t="s">
        <v>8323</v>
      </c>
      <c r="R1340" t="s">
        <v>8324</v>
      </c>
      <c r="S1340" s="14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100"/>
        <v>171</v>
      </c>
      <c r="P1341" s="9">
        <f t="shared" si="101"/>
        <v>46.18</v>
      </c>
      <c r="Q1341" t="s">
        <v>8327</v>
      </c>
      <c r="R1341" t="s">
        <v>8328</v>
      </c>
      <c r="S1341" s="14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100"/>
        <v>112</v>
      </c>
      <c r="P1342" s="9">
        <f t="shared" si="101"/>
        <v>47.76</v>
      </c>
      <c r="Q1342" t="s">
        <v>8327</v>
      </c>
      <c r="R1342" t="s">
        <v>8331</v>
      </c>
      <c r="S1342" s="14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100"/>
        <v>112</v>
      </c>
      <c r="P1343" s="9">
        <f t="shared" si="101"/>
        <v>60.15</v>
      </c>
      <c r="Q1343" t="s">
        <v>8327</v>
      </c>
      <c r="R1343" t="s">
        <v>8341</v>
      </c>
      <c r="S1343" s="14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100"/>
        <v>130</v>
      </c>
      <c r="P1344" s="9">
        <f t="shared" si="101"/>
        <v>61.06</v>
      </c>
      <c r="Q1344" t="s">
        <v>8323</v>
      </c>
      <c r="R1344" t="s">
        <v>8326</v>
      </c>
      <c r="S1344" s="14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100"/>
        <v>195</v>
      </c>
      <c r="P1345" s="9">
        <f t="shared" si="101"/>
        <v>64.03</v>
      </c>
      <c r="Q1345" t="s">
        <v>8327</v>
      </c>
      <c r="R1345" t="s">
        <v>8341</v>
      </c>
      <c r="S1345" s="14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100"/>
        <v>78</v>
      </c>
      <c r="P1346" s="9">
        <f t="shared" si="101"/>
        <v>105.54</v>
      </c>
      <c r="Q1346" t="s">
        <v>8323</v>
      </c>
      <c r="R1346" t="s">
        <v>8326</v>
      </c>
      <c r="S1346" s="14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105">ROUND(E1347/D1347*100,0)</f>
        <v>118</v>
      </c>
      <c r="P1347" s="9">
        <f t="shared" ref="P1347:P1410" si="106">ROUND(E1347/L1347,2)</f>
        <v>100.06</v>
      </c>
      <c r="Q1347" t="s">
        <v>8323</v>
      </c>
      <c r="R1347" t="s">
        <v>8326</v>
      </c>
      <c r="S1347" s="14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YEAR(S:S)</f>
        <v>2015</v>
      </c>
    </row>
    <row r="1348" spans="1:21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105"/>
        <v>111</v>
      </c>
      <c r="P1348" s="9">
        <f t="shared" si="106"/>
        <v>125.81</v>
      </c>
      <c r="Q1348" t="s">
        <v>8323</v>
      </c>
      <c r="R1348" t="s">
        <v>8326</v>
      </c>
      <c r="S1348" s="14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105"/>
        <v>111</v>
      </c>
      <c r="P1349" s="9">
        <f t="shared" si="106"/>
        <v>58.79</v>
      </c>
      <c r="Q1349" t="s">
        <v>8323</v>
      </c>
      <c r="R1349" t="s">
        <v>8326</v>
      </c>
      <c r="S1349" s="14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105"/>
        <v>35</v>
      </c>
      <c r="P1350" s="9">
        <f t="shared" si="106"/>
        <v>84.28</v>
      </c>
      <c r="Q1350" t="s">
        <v>8323</v>
      </c>
      <c r="R1350" t="s">
        <v>8326</v>
      </c>
      <c r="S1350" s="14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105"/>
        <v>110</v>
      </c>
      <c r="P1351" s="9">
        <f t="shared" si="106"/>
        <v>55.22</v>
      </c>
      <c r="Q1351" t="s">
        <v>8313</v>
      </c>
      <c r="R1351" t="s">
        <v>8314</v>
      </c>
      <c r="S1351" s="14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105"/>
        <v>385</v>
      </c>
      <c r="P1352" s="9">
        <f t="shared" si="106"/>
        <v>32.1</v>
      </c>
      <c r="Q1352" t="s">
        <v>8321</v>
      </c>
      <c r="R1352" t="s">
        <v>8322</v>
      </c>
      <c r="S1352" s="14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105"/>
        <v>101</v>
      </c>
      <c r="P1353" s="9">
        <f t="shared" si="106"/>
        <v>47.19</v>
      </c>
      <c r="Q1353" t="s">
        <v>8327</v>
      </c>
      <c r="R1353" t="s">
        <v>8338</v>
      </c>
      <c r="S1353" s="14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105"/>
        <v>109</v>
      </c>
      <c r="P1354" s="9">
        <f t="shared" si="106"/>
        <v>29.26</v>
      </c>
      <c r="Q1354" t="s">
        <v>8323</v>
      </c>
      <c r="R1354" t="s">
        <v>8326</v>
      </c>
      <c r="S1354" s="14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105"/>
        <v>109</v>
      </c>
      <c r="P1355" s="9">
        <f t="shared" si="106"/>
        <v>44.19</v>
      </c>
      <c r="Q1355" t="s">
        <v>8323</v>
      </c>
      <c r="R1355" t="s">
        <v>8326</v>
      </c>
      <c r="S1355" s="14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105"/>
        <v>109</v>
      </c>
      <c r="P1356" s="9">
        <f t="shared" si="106"/>
        <v>75.959999999999994</v>
      </c>
      <c r="Q1356" t="s">
        <v>8323</v>
      </c>
      <c r="R1356" t="s">
        <v>8335</v>
      </c>
      <c r="S1356" s="14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105"/>
        <v>152</v>
      </c>
      <c r="P1357" s="9">
        <f t="shared" si="106"/>
        <v>64.25</v>
      </c>
      <c r="Q1357" t="s">
        <v>8327</v>
      </c>
      <c r="R1357" t="s">
        <v>8331</v>
      </c>
      <c r="S1357" s="14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105"/>
        <v>126</v>
      </c>
      <c r="P1358" s="9">
        <f t="shared" si="106"/>
        <v>47.91</v>
      </c>
      <c r="Q1358" t="s">
        <v>8308</v>
      </c>
      <c r="R1358" t="s">
        <v>8309</v>
      </c>
      <c r="S1358" s="14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105"/>
        <v>5</v>
      </c>
      <c r="P1359" s="9">
        <f t="shared" si="106"/>
        <v>135.04</v>
      </c>
      <c r="Q1359" t="s">
        <v>8308</v>
      </c>
      <c r="R1359" t="s">
        <v>8342</v>
      </c>
      <c r="S1359" s="14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105"/>
        <v>103</v>
      </c>
      <c r="P1360" s="9">
        <f t="shared" si="106"/>
        <v>67.42</v>
      </c>
      <c r="Q1360" t="s">
        <v>8327</v>
      </c>
      <c r="R1360" t="s">
        <v>8341</v>
      </c>
      <c r="S1360" s="14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105"/>
        <v>126</v>
      </c>
      <c r="P1361" s="9">
        <f t="shared" si="106"/>
        <v>62.88</v>
      </c>
      <c r="Q1361" t="s">
        <v>8323</v>
      </c>
      <c r="R1361" t="s">
        <v>8326</v>
      </c>
      <c r="S1361" s="14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105"/>
        <v>107</v>
      </c>
      <c r="P1362" s="9">
        <f t="shared" si="106"/>
        <v>62.67</v>
      </c>
      <c r="Q1362" t="s">
        <v>8323</v>
      </c>
      <c r="R1362" t="s">
        <v>8326</v>
      </c>
      <c r="S1362" s="14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105"/>
        <v>114</v>
      </c>
      <c r="P1363" s="9">
        <f t="shared" si="106"/>
        <v>50.69</v>
      </c>
      <c r="Q1363" t="s">
        <v>8327</v>
      </c>
      <c r="R1363" t="s">
        <v>8331</v>
      </c>
      <c r="S1363" s="14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105"/>
        <v>125</v>
      </c>
      <c r="P1364" s="9">
        <f t="shared" si="106"/>
        <v>75</v>
      </c>
      <c r="Q1364" t="s">
        <v>8323</v>
      </c>
      <c r="R1364" t="s">
        <v>8335</v>
      </c>
      <c r="S1364" s="14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105"/>
        <v>107</v>
      </c>
      <c r="P1365" s="9">
        <f t="shared" si="106"/>
        <v>59.46</v>
      </c>
      <c r="Q1365" t="s">
        <v>8327</v>
      </c>
      <c r="R1365" t="s">
        <v>8341</v>
      </c>
      <c r="S1365" s="14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105"/>
        <v>107</v>
      </c>
      <c r="P1366" s="9">
        <f t="shared" si="106"/>
        <v>51.19</v>
      </c>
      <c r="Q1366" t="s">
        <v>8327</v>
      </c>
      <c r="R1366" t="s">
        <v>8328</v>
      </c>
      <c r="S1366" s="14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105"/>
        <v>107</v>
      </c>
      <c r="P1367" s="9">
        <f t="shared" si="106"/>
        <v>67.91</v>
      </c>
      <c r="Q1367" t="s">
        <v>8321</v>
      </c>
      <c r="R1367" t="s">
        <v>8322</v>
      </c>
      <c r="S1367" s="14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105"/>
        <v>124</v>
      </c>
      <c r="P1368" s="9">
        <f t="shared" si="106"/>
        <v>47.85</v>
      </c>
      <c r="Q1368" t="s">
        <v>8323</v>
      </c>
      <c r="R1368" t="s">
        <v>8326</v>
      </c>
      <c r="S1368" s="14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105"/>
        <v>107</v>
      </c>
      <c r="P1369" s="9">
        <f t="shared" si="106"/>
        <v>71.73</v>
      </c>
      <c r="Q1369" t="s">
        <v>8323</v>
      </c>
      <c r="R1369" t="s">
        <v>8326</v>
      </c>
      <c r="S1369" s="14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105"/>
        <v>106</v>
      </c>
      <c r="P1370" s="9">
        <f t="shared" si="106"/>
        <v>78.94</v>
      </c>
      <c r="Q1370" t="s">
        <v>8323</v>
      </c>
      <c r="R1370" t="s">
        <v>8326</v>
      </c>
      <c r="S1370" s="14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105"/>
        <v>123</v>
      </c>
      <c r="P1371" s="9">
        <f t="shared" si="106"/>
        <v>31.62</v>
      </c>
      <c r="Q1371" t="s">
        <v>8321</v>
      </c>
      <c r="R1371" t="s">
        <v>8332</v>
      </c>
      <c r="S1371" s="14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105"/>
        <v>247</v>
      </c>
      <c r="P1372" s="9">
        <f t="shared" si="106"/>
        <v>78.72</v>
      </c>
      <c r="Q1372" t="s">
        <v>8321</v>
      </c>
      <c r="R1372" t="s">
        <v>8343</v>
      </c>
      <c r="S1372" s="14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105"/>
        <v>37</v>
      </c>
      <c r="P1373" s="9">
        <f t="shared" si="106"/>
        <v>147.4</v>
      </c>
      <c r="Q1373" t="s">
        <v>8323</v>
      </c>
      <c r="R1373" t="s">
        <v>8326</v>
      </c>
      <c r="S1373" s="14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105"/>
        <v>123</v>
      </c>
      <c r="P1374" s="9">
        <f t="shared" si="106"/>
        <v>54.99</v>
      </c>
      <c r="Q1374" t="s">
        <v>8327</v>
      </c>
      <c r="R1374" t="s">
        <v>8341</v>
      </c>
      <c r="S1374" s="14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105"/>
        <v>105</v>
      </c>
      <c r="P1375" s="9">
        <f t="shared" si="106"/>
        <v>59.26</v>
      </c>
      <c r="Q1375" t="s">
        <v>8327</v>
      </c>
      <c r="R1375" t="s">
        <v>8336</v>
      </c>
      <c r="S1375" s="14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105"/>
        <v>108</v>
      </c>
      <c r="P1376" s="9">
        <f t="shared" si="106"/>
        <v>126.55</v>
      </c>
      <c r="Q1376" t="s">
        <v>8323</v>
      </c>
      <c r="R1376" t="s">
        <v>8326</v>
      </c>
      <c r="S1376" s="14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105"/>
        <v>105</v>
      </c>
      <c r="P1377" s="9">
        <f t="shared" si="106"/>
        <v>32.97</v>
      </c>
      <c r="Q1377" t="s">
        <v>8323</v>
      </c>
      <c r="R1377" t="s">
        <v>8326</v>
      </c>
      <c r="S1377" s="14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105"/>
        <v>105</v>
      </c>
      <c r="P1378" s="9">
        <f t="shared" si="106"/>
        <v>79.540000000000006</v>
      </c>
      <c r="Q1378" t="s">
        <v>8323</v>
      </c>
      <c r="R1378" t="s">
        <v>8326</v>
      </c>
      <c r="S1378" s="14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105"/>
        <v>104</v>
      </c>
      <c r="P1379" s="9">
        <f t="shared" si="106"/>
        <v>71.67</v>
      </c>
      <c r="Q1379" t="s">
        <v>8323</v>
      </c>
      <c r="R1379" t="s">
        <v>8326</v>
      </c>
      <c r="S1379" s="14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105"/>
        <v>121</v>
      </c>
      <c r="P1380" s="9">
        <f t="shared" si="106"/>
        <v>46.09</v>
      </c>
      <c r="Q1380" t="s">
        <v>8327</v>
      </c>
      <c r="R1380" t="s">
        <v>8331</v>
      </c>
      <c r="S1380" s="14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105"/>
        <v>104</v>
      </c>
      <c r="P1381" s="9">
        <f t="shared" si="106"/>
        <v>125.45</v>
      </c>
      <c r="Q1381" t="s">
        <v>8321</v>
      </c>
      <c r="R1381" t="s">
        <v>8322</v>
      </c>
      <c r="S1381" s="14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105"/>
        <v>121</v>
      </c>
      <c r="P1382" s="9">
        <f t="shared" si="106"/>
        <v>125.38</v>
      </c>
      <c r="Q1382" t="s">
        <v>8323</v>
      </c>
      <c r="R1382" t="s">
        <v>8326</v>
      </c>
      <c r="S1382" s="14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105"/>
        <v>103</v>
      </c>
      <c r="P1383" s="9">
        <f t="shared" si="106"/>
        <v>60</v>
      </c>
      <c r="Q1383" t="s">
        <v>8321</v>
      </c>
      <c r="R1383" t="s">
        <v>8343</v>
      </c>
      <c r="S1383" s="14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105"/>
        <v>120</v>
      </c>
      <c r="P1384" s="9">
        <f t="shared" si="106"/>
        <v>78.260000000000005</v>
      </c>
      <c r="Q1384" t="s">
        <v>8321</v>
      </c>
      <c r="R1384" t="s">
        <v>8343</v>
      </c>
      <c r="S1384" s="14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105"/>
        <v>51</v>
      </c>
      <c r="P1385" s="9">
        <f t="shared" si="106"/>
        <v>63.12</v>
      </c>
      <c r="Q1385" t="s">
        <v>8311</v>
      </c>
      <c r="R1385" t="s">
        <v>8352</v>
      </c>
      <c r="S1385" s="14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105"/>
        <v>103</v>
      </c>
      <c r="P1386" s="9">
        <f t="shared" si="106"/>
        <v>132.96</v>
      </c>
      <c r="Q1386" t="s">
        <v>8323</v>
      </c>
      <c r="R1386" t="s">
        <v>8326</v>
      </c>
      <c r="S1386" s="14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105"/>
        <v>119</v>
      </c>
      <c r="P1387" s="9">
        <f t="shared" si="106"/>
        <v>51.81</v>
      </c>
      <c r="Q1387" t="s">
        <v>8327</v>
      </c>
      <c r="R1387" t="s">
        <v>8331</v>
      </c>
      <c r="S1387" s="14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105"/>
        <v>128</v>
      </c>
      <c r="P1388" s="9">
        <f t="shared" si="106"/>
        <v>37.21</v>
      </c>
      <c r="Q1388" t="s">
        <v>8323</v>
      </c>
      <c r="R1388" t="s">
        <v>8326</v>
      </c>
      <c r="S1388" s="14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105"/>
        <v>18</v>
      </c>
      <c r="P1389" s="9">
        <f t="shared" si="106"/>
        <v>43.98</v>
      </c>
      <c r="Q1389" t="s">
        <v>8308</v>
      </c>
      <c r="R1389" t="s">
        <v>8310</v>
      </c>
      <c r="S1389" s="14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105"/>
        <v>119</v>
      </c>
      <c r="P1390" s="9">
        <f t="shared" si="106"/>
        <v>57.34</v>
      </c>
      <c r="Q1390" t="s">
        <v>8311</v>
      </c>
      <c r="R1390" t="s">
        <v>8333</v>
      </c>
      <c r="S1390" s="14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105"/>
        <v>4</v>
      </c>
      <c r="P1391" s="9">
        <f t="shared" si="106"/>
        <v>591.66999999999996</v>
      </c>
      <c r="Q1391" t="s">
        <v>8308</v>
      </c>
      <c r="R1391" t="s">
        <v>8310</v>
      </c>
      <c r="S1391" s="14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105"/>
        <v>118</v>
      </c>
      <c r="P1392" s="9">
        <f t="shared" si="106"/>
        <v>57.26</v>
      </c>
      <c r="Q1392" t="s">
        <v>8323</v>
      </c>
      <c r="R1392" t="s">
        <v>8326</v>
      </c>
      <c r="S1392" s="14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105"/>
        <v>101</v>
      </c>
      <c r="P1393" s="9">
        <f t="shared" si="106"/>
        <v>51.3</v>
      </c>
      <c r="Q1393" t="s">
        <v>8327</v>
      </c>
      <c r="R1393" t="s">
        <v>8329</v>
      </c>
      <c r="S1393" s="14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105"/>
        <v>101</v>
      </c>
      <c r="P1394" s="9">
        <f t="shared" si="106"/>
        <v>33.99</v>
      </c>
      <c r="Q1394" t="s">
        <v>8323</v>
      </c>
      <c r="R1394" t="s">
        <v>8326</v>
      </c>
      <c r="S1394" s="14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105"/>
        <v>101</v>
      </c>
      <c r="P1395" s="9">
        <f t="shared" si="106"/>
        <v>90.54</v>
      </c>
      <c r="Q1395" t="s">
        <v>8323</v>
      </c>
      <c r="R1395" t="s">
        <v>8335</v>
      </c>
      <c r="S1395" s="14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9">
        <f t="shared" si="105"/>
        <v>71</v>
      </c>
      <c r="P1396" s="9">
        <f t="shared" si="106"/>
        <v>106.97</v>
      </c>
      <c r="Q1396" t="s">
        <v>8323</v>
      </c>
      <c r="R1396" t="s">
        <v>8326</v>
      </c>
      <c r="S1396" s="14">
        <f t="shared" si="107"/>
        <v>42053.049375000002</v>
      </c>
      <c r="T1396" s="15">
        <f t="shared" si="108"/>
        <v>42096.041666666672</v>
      </c>
      <c r="U1396">
        <f t="shared" si="109"/>
        <v>2015</v>
      </c>
    </row>
    <row r="1397" spans="1:21" ht="60" hidden="1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9">
        <f t="shared" si="105"/>
        <v>101</v>
      </c>
      <c r="P1397" s="9">
        <f t="shared" si="106"/>
        <v>88.25</v>
      </c>
      <c r="Q1397" t="s">
        <v>8323</v>
      </c>
      <c r="R1397" t="s">
        <v>8326</v>
      </c>
      <c r="S1397" s="14">
        <f t="shared" si="107"/>
        <v>41820.62809027778</v>
      </c>
      <c r="T1397" s="15">
        <f t="shared" si="108"/>
        <v>41841.165972222225</v>
      </c>
      <c r="U1397">
        <f t="shared" si="109"/>
        <v>2014</v>
      </c>
    </row>
    <row r="1398" spans="1:21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105"/>
        <v>101</v>
      </c>
      <c r="P1398" s="9">
        <f t="shared" si="106"/>
        <v>76.650000000000006</v>
      </c>
      <c r="Q1398" t="s">
        <v>8323</v>
      </c>
      <c r="R1398" t="s">
        <v>8326</v>
      </c>
      <c r="S1398" s="14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105"/>
        <v>100</v>
      </c>
      <c r="P1399" s="9">
        <f t="shared" si="106"/>
        <v>103.35</v>
      </c>
      <c r="Q1399" t="s">
        <v>8323</v>
      </c>
      <c r="R1399" t="s">
        <v>8326</v>
      </c>
      <c r="S1399" s="14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105"/>
        <v>153</v>
      </c>
      <c r="P1400" s="9">
        <f t="shared" si="106"/>
        <v>57.54</v>
      </c>
      <c r="Q1400" t="s">
        <v>8321</v>
      </c>
      <c r="R1400" t="s">
        <v>8322</v>
      </c>
      <c r="S1400" s="14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105"/>
        <v>103</v>
      </c>
      <c r="P1401" s="9">
        <f t="shared" si="106"/>
        <v>87.7</v>
      </c>
      <c r="Q1401" t="s">
        <v>8323</v>
      </c>
      <c r="R1401" t="s">
        <v>8324</v>
      </c>
      <c r="S1401" s="14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105"/>
        <v>117</v>
      </c>
      <c r="P1402" s="9">
        <f t="shared" si="106"/>
        <v>100.17</v>
      </c>
      <c r="Q1402" t="s">
        <v>8323</v>
      </c>
      <c r="R1402" t="s">
        <v>8326</v>
      </c>
      <c r="S1402" s="14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105"/>
        <v>100</v>
      </c>
      <c r="P1403" s="9">
        <f t="shared" si="106"/>
        <v>291.79000000000002</v>
      </c>
      <c r="Q1403" t="s">
        <v>8321</v>
      </c>
      <c r="R1403" t="s">
        <v>8332</v>
      </c>
      <c r="S1403" s="14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105"/>
        <v>100</v>
      </c>
      <c r="P1404" s="9">
        <f t="shared" si="106"/>
        <v>100</v>
      </c>
      <c r="Q1404" t="s">
        <v>8321</v>
      </c>
      <c r="R1404" t="s">
        <v>8343</v>
      </c>
      <c r="S1404" s="14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9">
        <f t="shared" si="105"/>
        <v>175</v>
      </c>
      <c r="P1405" s="9">
        <f t="shared" si="106"/>
        <v>62.5</v>
      </c>
      <c r="Q1405" t="s">
        <v>8327</v>
      </c>
      <c r="R1405" t="s">
        <v>8338</v>
      </c>
      <c r="S1405" s="14">
        <f t="shared" si="107"/>
        <v>40723.068807870368</v>
      </c>
      <c r="T1405" s="15">
        <f t="shared" si="108"/>
        <v>40746.068807870368</v>
      </c>
      <c r="U1405">
        <f t="shared" si="109"/>
        <v>2011</v>
      </c>
    </row>
    <row r="1406" spans="1:21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9">
        <f t="shared" si="105"/>
        <v>233</v>
      </c>
      <c r="P1406" s="9">
        <f t="shared" si="106"/>
        <v>175</v>
      </c>
      <c r="Q1406" t="s">
        <v>8327</v>
      </c>
      <c r="R1406" t="s">
        <v>8331</v>
      </c>
      <c r="S1406" s="14">
        <f t="shared" si="107"/>
        <v>40996.646921296298</v>
      </c>
      <c r="T1406" s="15">
        <f t="shared" si="108"/>
        <v>41026.646921296298</v>
      </c>
      <c r="U1406">
        <f t="shared" si="109"/>
        <v>2012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105"/>
        <v>140</v>
      </c>
      <c r="P1407" s="9">
        <f t="shared" si="106"/>
        <v>42.67</v>
      </c>
      <c r="Q1407" t="s">
        <v>8308</v>
      </c>
      <c r="R1407" t="s">
        <v>8310</v>
      </c>
      <c r="S1407" s="14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105"/>
        <v>116</v>
      </c>
      <c r="P1408" s="9">
        <f t="shared" si="106"/>
        <v>55.33</v>
      </c>
      <c r="Q1408" t="s">
        <v>8323</v>
      </c>
      <c r="R1408" t="s">
        <v>8326</v>
      </c>
      <c r="S1408" s="14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105"/>
        <v>116</v>
      </c>
      <c r="P1409" s="9">
        <f t="shared" si="106"/>
        <v>63.36</v>
      </c>
      <c r="Q1409" t="s">
        <v>8323</v>
      </c>
      <c r="R1409" t="s">
        <v>8326</v>
      </c>
      <c r="S1409" s="14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105"/>
        <v>108</v>
      </c>
      <c r="P1410" s="9">
        <f t="shared" si="106"/>
        <v>46.89</v>
      </c>
      <c r="Q1410" t="s">
        <v>8323</v>
      </c>
      <c r="R1410" t="s">
        <v>8326</v>
      </c>
      <c r="S1410" s="14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9">
        <f t="shared" ref="O1411:O1474" si="110">ROUND(E1411/D1411*100,0)</f>
        <v>7</v>
      </c>
      <c r="P1411" s="9">
        <f t="shared" ref="P1411:P1474" si="111">ROUND(E1411/L1411,2)</f>
        <v>115.53</v>
      </c>
      <c r="Q1411" t="s">
        <v>8319</v>
      </c>
      <c r="R1411" t="s">
        <v>8345</v>
      </c>
      <c r="S1411" s="14">
        <f t="shared" ref="S1411:S1474" si="112">(((J1411/60)/60)/24)+DATE(1970,1,1)</f>
        <v>42394.900462962964</v>
      </c>
      <c r="T1411" s="15">
        <f t="shared" ref="T1411:T1474" si="113">(((I1411/60)/60)/24)+DATE(1970,1,1)</f>
        <v>42454.858796296292</v>
      </c>
      <c r="U1411">
        <f t="shared" ref="U1411:U1474" si="114">YEAR(S:S)</f>
        <v>2016</v>
      </c>
    </row>
    <row r="1412" spans="1:21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9">
        <f t="shared" si="110"/>
        <v>139</v>
      </c>
      <c r="P1412" s="9">
        <f t="shared" si="111"/>
        <v>29.62</v>
      </c>
      <c r="Q1412" t="s">
        <v>8327</v>
      </c>
      <c r="R1412" t="s">
        <v>8331</v>
      </c>
      <c r="S1412" s="14">
        <f t="shared" si="112"/>
        <v>42438.667071759264</v>
      </c>
      <c r="T1412" s="15">
        <f t="shared" si="113"/>
        <v>42468.625405092593</v>
      </c>
      <c r="U1412">
        <f t="shared" si="114"/>
        <v>2016</v>
      </c>
    </row>
    <row r="1413" spans="1:21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110"/>
        <v>116</v>
      </c>
      <c r="P1413" s="9">
        <f t="shared" si="111"/>
        <v>46.2</v>
      </c>
      <c r="Q1413" t="s">
        <v>8327</v>
      </c>
      <c r="R1413" t="s">
        <v>8328</v>
      </c>
      <c r="S1413" s="14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110"/>
        <v>116</v>
      </c>
      <c r="P1414" s="9">
        <f t="shared" si="111"/>
        <v>30.94</v>
      </c>
      <c r="Q1414" t="s">
        <v>8323</v>
      </c>
      <c r="R1414" t="s">
        <v>8326</v>
      </c>
      <c r="S1414" s="14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110"/>
        <v>115</v>
      </c>
      <c r="P1415" s="9">
        <f t="shared" si="111"/>
        <v>82.38</v>
      </c>
      <c r="Q1415" t="s">
        <v>8327</v>
      </c>
      <c r="R1415" t="s">
        <v>8338</v>
      </c>
      <c r="S1415" s="14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110"/>
        <v>173</v>
      </c>
      <c r="P1416" s="9">
        <f t="shared" si="111"/>
        <v>49.34</v>
      </c>
      <c r="Q1416" t="s">
        <v>8327</v>
      </c>
      <c r="R1416" t="s">
        <v>8328</v>
      </c>
      <c r="S1416" s="14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110"/>
        <v>105</v>
      </c>
      <c r="P1417" s="9">
        <f t="shared" si="111"/>
        <v>86.23</v>
      </c>
      <c r="Q1417" t="s">
        <v>8323</v>
      </c>
      <c r="R1417" t="s">
        <v>8326</v>
      </c>
      <c r="S1417" s="14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110"/>
        <v>34</v>
      </c>
      <c r="P1418" s="9">
        <f t="shared" si="111"/>
        <v>132.35</v>
      </c>
      <c r="Q1418" t="s">
        <v>8323</v>
      </c>
      <c r="R1418" t="s">
        <v>8324</v>
      </c>
      <c r="S1418" s="14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110"/>
        <v>115</v>
      </c>
      <c r="P1419" s="9">
        <f t="shared" si="111"/>
        <v>110.97</v>
      </c>
      <c r="Q1419" t="s">
        <v>8323</v>
      </c>
      <c r="R1419" t="s">
        <v>8326</v>
      </c>
      <c r="S1419" s="14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110"/>
        <v>114</v>
      </c>
      <c r="P1420" s="9">
        <f t="shared" si="111"/>
        <v>104</v>
      </c>
      <c r="Q1420" t="s">
        <v>8327</v>
      </c>
      <c r="R1420" t="s">
        <v>8328</v>
      </c>
      <c r="S1420" s="14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110"/>
        <v>122</v>
      </c>
      <c r="P1421" s="9">
        <f t="shared" si="111"/>
        <v>48.84</v>
      </c>
      <c r="Q1421" t="s">
        <v>8327</v>
      </c>
      <c r="R1421" t="s">
        <v>8331</v>
      </c>
      <c r="S1421" s="14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110"/>
        <v>1</v>
      </c>
      <c r="P1422" s="9">
        <f t="shared" si="111"/>
        <v>100.5</v>
      </c>
      <c r="Q1422" t="s">
        <v>8308</v>
      </c>
      <c r="R1422" t="s">
        <v>8310</v>
      </c>
      <c r="S1422" s="14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110"/>
        <v>18</v>
      </c>
      <c r="P1423" s="9">
        <f t="shared" si="111"/>
        <v>126.48</v>
      </c>
      <c r="Q1423" t="s">
        <v>8308</v>
      </c>
      <c r="R1423" t="s">
        <v>8340</v>
      </c>
      <c r="S1423" s="14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110"/>
        <v>14</v>
      </c>
      <c r="P1424" s="9">
        <f t="shared" si="111"/>
        <v>155</v>
      </c>
      <c r="Q1424" t="s">
        <v>8311</v>
      </c>
      <c r="R1424" t="s">
        <v>8349</v>
      </c>
      <c r="S1424" s="14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110"/>
        <v>6</v>
      </c>
      <c r="P1425" s="9">
        <f t="shared" si="111"/>
        <v>113.57</v>
      </c>
      <c r="Q1425" t="s">
        <v>8316</v>
      </c>
      <c r="R1425" t="s">
        <v>8334</v>
      </c>
      <c r="S1425" s="14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110"/>
        <v>114</v>
      </c>
      <c r="P1426" s="9">
        <f t="shared" si="111"/>
        <v>113.57</v>
      </c>
      <c r="Q1426" t="s">
        <v>8323</v>
      </c>
      <c r="R1426" t="s">
        <v>8326</v>
      </c>
      <c r="S1426" s="14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110"/>
        <v>62</v>
      </c>
      <c r="P1427" s="9">
        <f t="shared" si="111"/>
        <v>486.43</v>
      </c>
      <c r="Q1427" t="s">
        <v>8323</v>
      </c>
      <c r="R1427" t="s">
        <v>8326</v>
      </c>
      <c r="S1427" s="14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110"/>
        <v>106</v>
      </c>
      <c r="P1428" s="9">
        <f t="shared" si="111"/>
        <v>56.67</v>
      </c>
      <c r="Q1428" t="s">
        <v>8321</v>
      </c>
      <c r="R1428" t="s">
        <v>8343</v>
      </c>
      <c r="S1428" s="14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110"/>
        <v>136</v>
      </c>
      <c r="P1429" s="9">
        <f t="shared" si="111"/>
        <v>66.67</v>
      </c>
      <c r="Q1429" t="s">
        <v>8323</v>
      </c>
      <c r="R1429" t="s">
        <v>8326</v>
      </c>
      <c r="S1429" s="14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110"/>
        <v>105</v>
      </c>
      <c r="P1430" s="9">
        <f t="shared" si="111"/>
        <v>91.84</v>
      </c>
      <c r="Q1430" t="s">
        <v>8321</v>
      </c>
      <c r="R1430" t="s">
        <v>8343</v>
      </c>
      <c r="S1430" s="14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110"/>
        <v>170</v>
      </c>
      <c r="P1431" s="9">
        <f t="shared" si="111"/>
        <v>47.18</v>
      </c>
      <c r="Q1431" t="s">
        <v>8308</v>
      </c>
      <c r="R1431" t="s">
        <v>8315</v>
      </c>
      <c r="S1431" s="14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110"/>
        <v>110</v>
      </c>
      <c r="P1432" s="9">
        <f t="shared" si="111"/>
        <v>45.88</v>
      </c>
      <c r="Q1432" t="s">
        <v>8323</v>
      </c>
      <c r="R1432" t="s">
        <v>8326</v>
      </c>
      <c r="S1432" s="14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110"/>
        <v>130</v>
      </c>
      <c r="P1433" s="9">
        <f t="shared" si="111"/>
        <v>49.88</v>
      </c>
      <c r="Q1433" t="s">
        <v>8321</v>
      </c>
      <c r="R1433" t="s">
        <v>8332</v>
      </c>
      <c r="S1433" s="14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110"/>
        <v>6</v>
      </c>
      <c r="P1434" s="9">
        <f t="shared" si="111"/>
        <v>89.21</v>
      </c>
      <c r="Q1434" t="s">
        <v>8319</v>
      </c>
      <c r="R1434" t="s">
        <v>8345</v>
      </c>
      <c r="S1434" s="14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60" hidden="1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9">
        <f t="shared" si="110"/>
        <v>113</v>
      </c>
      <c r="P1435" s="9">
        <f t="shared" si="111"/>
        <v>49.06</v>
      </c>
      <c r="Q1435" t="s">
        <v>8323</v>
      </c>
      <c r="R1435" t="s">
        <v>8326</v>
      </c>
      <c r="S1435" s="14">
        <f t="shared" si="112"/>
        <v>42483.015694444446</v>
      </c>
      <c r="T1435" s="15">
        <f t="shared" si="113"/>
        <v>42489.290972222225</v>
      </c>
      <c r="U1435">
        <f t="shared" si="114"/>
        <v>2016</v>
      </c>
    </row>
    <row r="1436" spans="1:21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9">
        <f t="shared" si="110"/>
        <v>226</v>
      </c>
      <c r="P1436" s="9">
        <f t="shared" si="111"/>
        <v>94.03</v>
      </c>
      <c r="Q1436" t="s">
        <v>8327</v>
      </c>
      <c r="R1436" t="s">
        <v>8328</v>
      </c>
      <c r="S1436" s="14">
        <f t="shared" si="112"/>
        <v>40564.081030092595</v>
      </c>
      <c r="T1436" s="15">
        <f t="shared" si="113"/>
        <v>40594.081030092595</v>
      </c>
      <c r="U1436">
        <f t="shared" si="114"/>
        <v>2011</v>
      </c>
    </row>
    <row r="1437" spans="1:21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110"/>
        <v>113</v>
      </c>
      <c r="P1437" s="9">
        <f t="shared" si="111"/>
        <v>99.5</v>
      </c>
      <c r="Q1437" t="s">
        <v>8323</v>
      </c>
      <c r="R1437" t="s">
        <v>8326</v>
      </c>
      <c r="S1437" s="14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110"/>
        <v>101</v>
      </c>
      <c r="P1438" s="9">
        <f t="shared" si="111"/>
        <v>41.73</v>
      </c>
      <c r="Q1438" t="s">
        <v>8327</v>
      </c>
      <c r="R1438" t="s">
        <v>8328</v>
      </c>
      <c r="S1438" s="14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110"/>
        <v>135</v>
      </c>
      <c r="P1439" s="9">
        <f t="shared" si="111"/>
        <v>59.16</v>
      </c>
      <c r="Q1439" t="s">
        <v>8327</v>
      </c>
      <c r="R1439" t="s">
        <v>8331</v>
      </c>
      <c r="S1439" s="14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110"/>
        <v>112</v>
      </c>
      <c r="P1440" s="9">
        <f t="shared" si="111"/>
        <v>44.32</v>
      </c>
      <c r="Q1440" t="s">
        <v>8311</v>
      </c>
      <c r="R1440" t="s">
        <v>8312</v>
      </c>
      <c r="S1440" s="14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110"/>
        <v>102</v>
      </c>
      <c r="P1441" s="9">
        <f t="shared" si="111"/>
        <v>99</v>
      </c>
      <c r="Q1441" t="s">
        <v>8323</v>
      </c>
      <c r="R1441" t="s">
        <v>8326</v>
      </c>
      <c r="S1441" s="14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110"/>
        <v>112</v>
      </c>
      <c r="P1442" s="9">
        <f t="shared" si="111"/>
        <v>44.25</v>
      </c>
      <c r="Q1442" t="s">
        <v>8323</v>
      </c>
      <c r="R1442" t="s">
        <v>8326</v>
      </c>
      <c r="S1442" s="14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110"/>
        <v>105</v>
      </c>
      <c r="P1443" s="9">
        <f t="shared" si="111"/>
        <v>61.1</v>
      </c>
      <c r="Q1443" t="s">
        <v>8327</v>
      </c>
      <c r="R1443" t="s">
        <v>8328</v>
      </c>
      <c r="S1443" s="14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110"/>
        <v>112</v>
      </c>
      <c r="P1444" s="9">
        <f t="shared" si="111"/>
        <v>40.4</v>
      </c>
      <c r="Q1444" t="s">
        <v>8321</v>
      </c>
      <c r="R1444" t="s">
        <v>8322</v>
      </c>
      <c r="S1444" s="14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60" hidden="1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9">
        <f t="shared" si="110"/>
        <v>100</v>
      </c>
      <c r="P1445" s="9">
        <f t="shared" si="111"/>
        <v>119.64</v>
      </c>
      <c r="Q1445" t="s">
        <v>8323</v>
      </c>
      <c r="R1445" t="s">
        <v>8326</v>
      </c>
      <c r="S1445" s="14">
        <f t="shared" si="112"/>
        <v>42510.798854166671</v>
      </c>
      <c r="T1445" s="15">
        <f t="shared" si="113"/>
        <v>42533.708333333328</v>
      </c>
      <c r="U1445">
        <f t="shared" si="114"/>
        <v>2016</v>
      </c>
    </row>
    <row r="1446" spans="1:21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110"/>
        <v>102</v>
      </c>
      <c r="P1446" s="9">
        <f t="shared" si="111"/>
        <v>145.65</v>
      </c>
      <c r="Q1446" t="s">
        <v>8323</v>
      </c>
      <c r="R1446" t="s">
        <v>8326</v>
      </c>
      <c r="S1446" s="14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9">
        <f t="shared" si="110"/>
        <v>112</v>
      </c>
      <c r="P1447" s="9">
        <f t="shared" si="111"/>
        <v>68.37</v>
      </c>
      <c r="Q1447" t="s">
        <v>8311</v>
      </c>
      <c r="R1447" t="s">
        <v>8333</v>
      </c>
      <c r="S1447" s="14">
        <f t="shared" si="112"/>
        <v>40689.570868055554</v>
      </c>
      <c r="T1447" s="15">
        <f t="shared" si="113"/>
        <v>40719.570868055554</v>
      </c>
      <c r="U1447">
        <f t="shared" si="114"/>
        <v>2011</v>
      </c>
    </row>
    <row r="1448" spans="1:21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110"/>
        <v>111</v>
      </c>
      <c r="P1448" s="9">
        <f t="shared" si="111"/>
        <v>416.88</v>
      </c>
      <c r="Q1448" t="s">
        <v>8327</v>
      </c>
      <c r="R1448" t="s">
        <v>8328</v>
      </c>
      <c r="S1448" s="14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110"/>
        <v>111</v>
      </c>
      <c r="P1449" s="9">
        <f t="shared" si="111"/>
        <v>92.5</v>
      </c>
      <c r="Q1449" t="s">
        <v>8323</v>
      </c>
      <c r="R1449" t="s">
        <v>8326</v>
      </c>
      <c r="S1449" s="14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110"/>
        <v>111</v>
      </c>
      <c r="P1450" s="9">
        <f t="shared" si="111"/>
        <v>28.88</v>
      </c>
      <c r="Q1450" t="s">
        <v>8327</v>
      </c>
      <c r="R1450" t="s">
        <v>8328</v>
      </c>
      <c r="S1450" s="14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110"/>
        <v>111</v>
      </c>
      <c r="P1451" s="9">
        <f t="shared" si="111"/>
        <v>63.85</v>
      </c>
      <c r="Q1451" t="s">
        <v>8323</v>
      </c>
      <c r="R1451" t="s">
        <v>8326</v>
      </c>
      <c r="S1451" s="14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110"/>
        <v>33</v>
      </c>
      <c r="P1452" s="9">
        <f t="shared" si="111"/>
        <v>70.62</v>
      </c>
      <c r="Q1452" t="s">
        <v>8308</v>
      </c>
      <c r="R1452" t="s">
        <v>8340</v>
      </c>
      <c r="S1452" s="14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110"/>
        <v>111</v>
      </c>
      <c r="P1453" s="9">
        <f t="shared" si="111"/>
        <v>77.19</v>
      </c>
      <c r="Q1453" t="s">
        <v>8323</v>
      </c>
      <c r="R1453" t="s">
        <v>8326</v>
      </c>
      <c r="S1453" s="14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110"/>
        <v>111</v>
      </c>
      <c r="P1454" s="9">
        <f t="shared" si="111"/>
        <v>34.21</v>
      </c>
      <c r="Q1454" t="s">
        <v>8311</v>
      </c>
      <c r="R1454" t="s">
        <v>8333</v>
      </c>
      <c r="S1454" s="14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110"/>
        <v>7</v>
      </c>
      <c r="P1455" s="9">
        <f t="shared" si="111"/>
        <v>89.65</v>
      </c>
      <c r="Q1455" t="s">
        <v>8308</v>
      </c>
      <c r="R1455" t="s">
        <v>8310</v>
      </c>
      <c r="S1455" s="14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110"/>
        <v>100</v>
      </c>
      <c r="P1456" s="9">
        <f t="shared" si="111"/>
        <v>67.650000000000006</v>
      </c>
      <c r="Q1456" t="s">
        <v>8323</v>
      </c>
      <c r="R1456" t="s">
        <v>8326</v>
      </c>
      <c r="S1456" s="14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110"/>
        <v>118</v>
      </c>
      <c r="P1457" s="9">
        <f t="shared" si="111"/>
        <v>75.34</v>
      </c>
      <c r="Q1457" t="s">
        <v>8323</v>
      </c>
      <c r="R1457" t="s">
        <v>8326</v>
      </c>
      <c r="S1457" s="14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110"/>
        <v>661</v>
      </c>
      <c r="P1458" s="9">
        <f t="shared" si="111"/>
        <v>21.9</v>
      </c>
      <c r="Q1458" t="s">
        <v>8308</v>
      </c>
      <c r="R1458" t="s">
        <v>8315</v>
      </c>
      <c r="S1458" s="14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110"/>
        <v>132</v>
      </c>
      <c r="P1459" s="9">
        <f t="shared" si="111"/>
        <v>75.11</v>
      </c>
      <c r="Q1459" t="s">
        <v>8327</v>
      </c>
      <c r="R1459" t="s">
        <v>8331</v>
      </c>
      <c r="S1459" s="14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110"/>
        <v>18</v>
      </c>
      <c r="P1460" s="9">
        <f t="shared" si="111"/>
        <v>122</v>
      </c>
      <c r="Q1460" t="s">
        <v>8316</v>
      </c>
      <c r="R1460" t="s">
        <v>8334</v>
      </c>
      <c r="S1460" s="14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110"/>
        <v>110</v>
      </c>
      <c r="P1461" s="9">
        <f t="shared" si="111"/>
        <v>47.03</v>
      </c>
      <c r="Q1461" t="s">
        <v>8323</v>
      </c>
      <c r="R1461" t="s">
        <v>8326</v>
      </c>
      <c r="S1461" s="14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110"/>
        <v>110</v>
      </c>
      <c r="P1462" s="9">
        <f t="shared" si="111"/>
        <v>28.11</v>
      </c>
      <c r="Q1462" t="s">
        <v>8321</v>
      </c>
      <c r="R1462" t="s">
        <v>8332</v>
      </c>
      <c r="S1462" s="14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110"/>
        <v>109</v>
      </c>
      <c r="P1463" s="9">
        <f t="shared" si="111"/>
        <v>136.46</v>
      </c>
      <c r="Q1463" t="s">
        <v>8323</v>
      </c>
      <c r="R1463" t="s">
        <v>8326</v>
      </c>
      <c r="S1463" s="14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110"/>
        <v>109</v>
      </c>
      <c r="P1464" s="9">
        <f t="shared" si="111"/>
        <v>83.97</v>
      </c>
      <c r="Q1464" t="s">
        <v>8323</v>
      </c>
      <c r="R1464" t="s">
        <v>8326</v>
      </c>
      <c r="S1464" s="14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110"/>
        <v>109</v>
      </c>
      <c r="P1465" s="9">
        <f t="shared" si="111"/>
        <v>155.94999999999999</v>
      </c>
      <c r="Q1465" t="s">
        <v>8323</v>
      </c>
      <c r="R1465" t="s">
        <v>8326</v>
      </c>
      <c r="S1465" s="14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110"/>
        <v>109</v>
      </c>
      <c r="P1466" s="9">
        <f t="shared" si="111"/>
        <v>71.150000000000006</v>
      </c>
      <c r="Q1466" t="s">
        <v>8323</v>
      </c>
      <c r="R1466" t="s">
        <v>8326</v>
      </c>
      <c r="S1466" s="14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110"/>
        <v>109</v>
      </c>
      <c r="P1467" s="9">
        <f t="shared" si="111"/>
        <v>57.39</v>
      </c>
      <c r="Q1467" t="s">
        <v>8323</v>
      </c>
      <c r="R1467" t="s">
        <v>8326</v>
      </c>
      <c r="S1467" s="14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110"/>
        <v>102</v>
      </c>
      <c r="P1468" s="9">
        <f t="shared" si="111"/>
        <v>46.71</v>
      </c>
      <c r="Q1468" t="s">
        <v>8323</v>
      </c>
      <c r="R1468" t="s">
        <v>8326</v>
      </c>
      <c r="S1468" s="14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9">
        <f t="shared" si="110"/>
        <v>105</v>
      </c>
      <c r="P1469" s="9">
        <f t="shared" si="111"/>
        <v>85.74</v>
      </c>
      <c r="Q1469" t="s">
        <v>8323</v>
      </c>
      <c r="R1469" t="s">
        <v>8335</v>
      </c>
      <c r="S1469" s="14">
        <f t="shared" si="112"/>
        <v>42025.164780092593</v>
      </c>
      <c r="T1469" s="15">
        <f t="shared" si="113"/>
        <v>42056.458333333328</v>
      </c>
      <c r="U1469">
        <f t="shared" si="114"/>
        <v>2015</v>
      </c>
    </row>
    <row r="1470" spans="1:21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9">
        <f t="shared" si="110"/>
        <v>109</v>
      </c>
      <c r="P1470" s="9">
        <f t="shared" si="111"/>
        <v>53.41</v>
      </c>
      <c r="Q1470" t="s">
        <v>8319</v>
      </c>
      <c r="R1470" t="s">
        <v>8320</v>
      </c>
      <c r="S1470" s="14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110"/>
        <v>109</v>
      </c>
      <c r="P1471" s="9">
        <f t="shared" si="111"/>
        <v>81.38</v>
      </c>
      <c r="Q1471" t="s">
        <v>8323</v>
      </c>
      <c r="R1471" t="s">
        <v>8326</v>
      </c>
      <c r="S1471" s="14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110"/>
        <v>109</v>
      </c>
      <c r="P1472" s="9">
        <f t="shared" si="111"/>
        <v>135.63</v>
      </c>
      <c r="Q1472" t="s">
        <v>8323</v>
      </c>
      <c r="R1472" t="s">
        <v>8326</v>
      </c>
      <c r="S1472" s="14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110"/>
        <v>108</v>
      </c>
      <c r="P1473" s="9">
        <f t="shared" si="111"/>
        <v>70.650000000000006</v>
      </c>
      <c r="Q1473" t="s">
        <v>8327</v>
      </c>
      <c r="R1473" t="s">
        <v>8328</v>
      </c>
      <c r="S1473" s="14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110"/>
        <v>108</v>
      </c>
      <c r="P1474" s="9">
        <f t="shared" si="111"/>
        <v>40.96</v>
      </c>
      <c r="Q1474" t="s">
        <v>8327</v>
      </c>
      <c r="R1474" t="s">
        <v>8328</v>
      </c>
      <c r="S1474" s="14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115">ROUND(E1475/D1475*100,0)</f>
        <v>108</v>
      </c>
      <c r="P1475" s="9">
        <f t="shared" ref="P1475:P1538" si="116">ROUND(E1475/L1475,2)</f>
        <v>41.96</v>
      </c>
      <c r="Q1475" t="s">
        <v>8327</v>
      </c>
      <c r="R1475" t="s">
        <v>8328</v>
      </c>
      <c r="S1475" s="14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YEAR(S:S)</f>
        <v>2013</v>
      </c>
    </row>
    <row r="1476" spans="1:21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115"/>
        <v>108</v>
      </c>
      <c r="P1476" s="9">
        <f t="shared" si="116"/>
        <v>45.44</v>
      </c>
      <c r="Q1476" t="s">
        <v>8327</v>
      </c>
      <c r="R1476" t="s">
        <v>8331</v>
      </c>
      <c r="S1476" s="14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115"/>
        <v>129</v>
      </c>
      <c r="P1477" s="9">
        <f t="shared" si="116"/>
        <v>38.869999999999997</v>
      </c>
      <c r="Q1477" t="s">
        <v>8313</v>
      </c>
      <c r="R1477" t="s">
        <v>8314</v>
      </c>
      <c r="S1477" s="14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115"/>
        <v>108</v>
      </c>
      <c r="P1478" s="9">
        <f t="shared" si="116"/>
        <v>76.790000000000006</v>
      </c>
      <c r="Q1478" t="s">
        <v>8323</v>
      </c>
      <c r="R1478" t="s">
        <v>8324</v>
      </c>
      <c r="S1478" s="14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115"/>
        <v>147</v>
      </c>
      <c r="P1479" s="9">
        <f t="shared" si="116"/>
        <v>15.72</v>
      </c>
      <c r="Q1479" t="s">
        <v>8316</v>
      </c>
      <c r="R1479" t="s">
        <v>8317</v>
      </c>
      <c r="S1479" s="14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115"/>
        <v>107</v>
      </c>
      <c r="P1480" s="9">
        <f t="shared" si="116"/>
        <v>169.58</v>
      </c>
      <c r="Q1480" t="s">
        <v>8311</v>
      </c>
      <c r="R1480" t="s">
        <v>8333</v>
      </c>
      <c r="S1480" s="14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115"/>
        <v>107</v>
      </c>
      <c r="P1481" s="9">
        <f t="shared" si="116"/>
        <v>134.21</v>
      </c>
      <c r="Q1481" t="s">
        <v>8327</v>
      </c>
      <c r="R1481" t="s">
        <v>8331</v>
      </c>
      <c r="S1481" s="14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115"/>
        <v>16</v>
      </c>
      <c r="P1482" s="9">
        <f t="shared" si="116"/>
        <v>214.07</v>
      </c>
      <c r="Q1482" t="s">
        <v>8308</v>
      </c>
      <c r="R1482" t="s">
        <v>8310</v>
      </c>
      <c r="S1482" s="14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115"/>
        <v>161</v>
      </c>
      <c r="P1483" s="9">
        <f t="shared" si="116"/>
        <v>37.78</v>
      </c>
      <c r="Q1483" t="s">
        <v>8313</v>
      </c>
      <c r="R1483" t="s">
        <v>8314</v>
      </c>
      <c r="S1483" s="14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115"/>
        <v>100</v>
      </c>
      <c r="P1484" s="9">
        <f t="shared" si="116"/>
        <v>42.8</v>
      </c>
      <c r="Q1484" t="s">
        <v>8327</v>
      </c>
      <c r="R1484" t="s">
        <v>8328</v>
      </c>
      <c r="S1484" s="14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115"/>
        <v>100</v>
      </c>
      <c r="P1485" s="9">
        <f t="shared" si="116"/>
        <v>74.53</v>
      </c>
      <c r="Q1485" t="s">
        <v>8323</v>
      </c>
      <c r="R1485" t="s">
        <v>8326</v>
      </c>
      <c r="S1485" s="14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115"/>
        <v>107</v>
      </c>
      <c r="P1486" s="9">
        <f t="shared" si="116"/>
        <v>49.25</v>
      </c>
      <c r="Q1486" t="s">
        <v>8327</v>
      </c>
      <c r="R1486" t="s">
        <v>8328</v>
      </c>
      <c r="S1486" s="14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9">
        <f t="shared" si="115"/>
        <v>5</v>
      </c>
      <c r="P1487" s="9">
        <f t="shared" si="116"/>
        <v>640</v>
      </c>
      <c r="Q1487" t="s">
        <v>8319</v>
      </c>
      <c r="R1487" t="s">
        <v>8345</v>
      </c>
      <c r="S1487" s="14">
        <f t="shared" si="117"/>
        <v>42275.720219907409</v>
      </c>
      <c r="T1487" s="15">
        <f t="shared" si="118"/>
        <v>42305.720219907409</v>
      </c>
      <c r="U1487">
        <f t="shared" si="119"/>
        <v>2015</v>
      </c>
    </row>
    <row r="1488" spans="1:21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9">
        <f t="shared" si="115"/>
        <v>40</v>
      </c>
      <c r="P1488" s="9">
        <f t="shared" si="116"/>
        <v>44.44</v>
      </c>
      <c r="Q1488" t="s">
        <v>8327</v>
      </c>
      <c r="R1488" t="s">
        <v>8328</v>
      </c>
      <c r="S1488" s="14">
        <f t="shared" si="117"/>
        <v>42218.872986111113</v>
      </c>
      <c r="T1488" s="15">
        <f t="shared" si="118"/>
        <v>42244.166666666672</v>
      </c>
      <c r="U1488">
        <f t="shared" si="119"/>
        <v>2015</v>
      </c>
    </row>
    <row r="1489" spans="1:21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115"/>
        <v>107</v>
      </c>
      <c r="P1489" s="9">
        <f t="shared" si="116"/>
        <v>177.5</v>
      </c>
      <c r="Q1489" t="s">
        <v>8327</v>
      </c>
      <c r="R1489" t="s">
        <v>8341</v>
      </c>
      <c r="S1489" s="14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115"/>
        <v>106</v>
      </c>
      <c r="P1490" s="9">
        <f t="shared" si="116"/>
        <v>96.67</v>
      </c>
      <c r="Q1490" t="s">
        <v>8323</v>
      </c>
      <c r="R1490" t="s">
        <v>8326</v>
      </c>
      <c r="S1490" s="14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115"/>
        <v>206</v>
      </c>
      <c r="P1491" s="9">
        <f t="shared" si="116"/>
        <v>106.2</v>
      </c>
      <c r="Q1491" t="s">
        <v>8327</v>
      </c>
      <c r="R1491" t="s">
        <v>8329</v>
      </c>
      <c r="S1491" s="14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115"/>
        <v>4</v>
      </c>
      <c r="P1492" s="9">
        <f t="shared" si="116"/>
        <v>176.94</v>
      </c>
      <c r="Q1492" t="s">
        <v>8323</v>
      </c>
      <c r="R1492" t="s">
        <v>8335</v>
      </c>
      <c r="S1492" s="14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115"/>
        <v>106</v>
      </c>
      <c r="P1493" s="9">
        <f t="shared" si="116"/>
        <v>44.14</v>
      </c>
      <c r="Q1493" t="s">
        <v>8323</v>
      </c>
      <c r="R1493" t="s">
        <v>8326</v>
      </c>
      <c r="S1493" s="14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115"/>
        <v>113</v>
      </c>
      <c r="P1494" s="9">
        <f t="shared" si="116"/>
        <v>50.4</v>
      </c>
      <c r="Q1494" t="s">
        <v>8323</v>
      </c>
      <c r="R1494" t="s">
        <v>8326</v>
      </c>
      <c r="S1494" s="14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115"/>
        <v>21</v>
      </c>
      <c r="P1495" s="9">
        <f t="shared" si="116"/>
        <v>453.14</v>
      </c>
      <c r="Q1495" t="s">
        <v>8313</v>
      </c>
      <c r="R1495" t="s">
        <v>8353</v>
      </c>
      <c r="S1495" s="14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115"/>
        <v>127</v>
      </c>
      <c r="P1496" s="9">
        <f t="shared" si="116"/>
        <v>57.65</v>
      </c>
      <c r="Q1496" t="s">
        <v>8321</v>
      </c>
      <c r="R1496" t="s">
        <v>8322</v>
      </c>
      <c r="S1496" s="14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115"/>
        <v>106</v>
      </c>
      <c r="P1497" s="9">
        <f t="shared" si="116"/>
        <v>45.94</v>
      </c>
      <c r="Q1497" t="s">
        <v>8308</v>
      </c>
      <c r="R1497" t="s">
        <v>8315</v>
      </c>
      <c r="S1497" s="14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115"/>
        <v>105</v>
      </c>
      <c r="P1498" s="9">
        <f t="shared" si="116"/>
        <v>47.88</v>
      </c>
      <c r="Q1498" t="s">
        <v>8323</v>
      </c>
      <c r="R1498" t="s">
        <v>8326</v>
      </c>
      <c r="S1498" s="14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115"/>
        <v>158</v>
      </c>
      <c r="P1499" s="9">
        <f t="shared" si="116"/>
        <v>38.99</v>
      </c>
      <c r="Q1499" t="s">
        <v>8308</v>
      </c>
      <c r="R1499" t="s">
        <v>8315</v>
      </c>
      <c r="S1499" s="14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115"/>
        <v>21</v>
      </c>
      <c r="P1500" s="9">
        <f t="shared" si="116"/>
        <v>73.37</v>
      </c>
      <c r="Q1500" t="s">
        <v>8308</v>
      </c>
      <c r="R1500" t="s">
        <v>8315</v>
      </c>
      <c r="S1500" s="14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115"/>
        <v>105</v>
      </c>
      <c r="P1501" s="9">
        <f t="shared" si="116"/>
        <v>58.33</v>
      </c>
      <c r="Q1501" t="s">
        <v>8327</v>
      </c>
      <c r="R1501" t="s">
        <v>8331</v>
      </c>
      <c r="S1501" s="14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115"/>
        <v>105</v>
      </c>
      <c r="P1502" s="9">
        <f t="shared" si="116"/>
        <v>80.72</v>
      </c>
      <c r="Q1502" t="s">
        <v>8323</v>
      </c>
      <c r="R1502" t="s">
        <v>8326</v>
      </c>
      <c r="S1502" s="14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115"/>
        <v>112</v>
      </c>
      <c r="P1503" s="9">
        <f t="shared" si="116"/>
        <v>39.81</v>
      </c>
      <c r="Q1503" t="s">
        <v>8323</v>
      </c>
      <c r="R1503" t="s">
        <v>8326</v>
      </c>
      <c r="S1503" s="14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115"/>
        <v>105</v>
      </c>
      <c r="P1504" s="9">
        <f t="shared" si="116"/>
        <v>48.98</v>
      </c>
      <c r="Q1504" t="s">
        <v>8323</v>
      </c>
      <c r="R1504" t="s">
        <v>8324</v>
      </c>
      <c r="S1504" s="14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115"/>
        <v>104</v>
      </c>
      <c r="P1505" s="9">
        <f t="shared" si="116"/>
        <v>111.89</v>
      </c>
      <c r="Q1505" t="s">
        <v>8323</v>
      </c>
      <c r="R1505" t="s">
        <v>8326</v>
      </c>
      <c r="S1505" s="14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115"/>
        <v>104</v>
      </c>
      <c r="P1506" s="9">
        <f t="shared" si="116"/>
        <v>46.07</v>
      </c>
      <c r="Q1506" t="s">
        <v>8327</v>
      </c>
      <c r="R1506" t="s">
        <v>8331</v>
      </c>
      <c r="S1506" s="14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115"/>
        <v>31</v>
      </c>
      <c r="P1507" s="9">
        <f t="shared" si="116"/>
        <v>80.13</v>
      </c>
      <c r="Q1507" t="s">
        <v>8327</v>
      </c>
      <c r="R1507" t="s">
        <v>8330</v>
      </c>
      <c r="S1507" s="14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115"/>
        <v>260</v>
      </c>
      <c r="P1508" s="9">
        <f t="shared" si="116"/>
        <v>34.69</v>
      </c>
      <c r="Q1508" t="s">
        <v>8313</v>
      </c>
      <c r="R1508" t="s">
        <v>8314</v>
      </c>
      <c r="S1508" s="14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115"/>
        <v>125</v>
      </c>
      <c r="P1509" s="9">
        <f t="shared" si="116"/>
        <v>37.14</v>
      </c>
      <c r="Q1509" t="s">
        <v>8323</v>
      </c>
      <c r="R1509" t="s">
        <v>8326</v>
      </c>
      <c r="S1509" s="14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115"/>
        <v>125</v>
      </c>
      <c r="P1510" s="9">
        <f t="shared" si="116"/>
        <v>69.33</v>
      </c>
      <c r="Q1510" t="s">
        <v>8323</v>
      </c>
      <c r="R1510" t="s">
        <v>8326</v>
      </c>
      <c r="S1510" s="14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5" hidden="1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9">
        <f t="shared" si="115"/>
        <v>104</v>
      </c>
      <c r="P1511" s="9">
        <f t="shared" si="116"/>
        <v>70.569999999999993</v>
      </c>
      <c r="Q1511" t="s">
        <v>8323</v>
      </c>
      <c r="R1511" t="s">
        <v>8326</v>
      </c>
      <c r="S1511" s="14">
        <f t="shared" si="117"/>
        <v>42675.832465277781</v>
      </c>
      <c r="T1511" s="15">
        <f t="shared" si="118"/>
        <v>42705.332638888889</v>
      </c>
      <c r="U1511">
        <f t="shared" si="119"/>
        <v>2016</v>
      </c>
    </row>
    <row r="1512" spans="1:21" ht="45" hidden="1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9">
        <f t="shared" si="115"/>
        <v>124</v>
      </c>
      <c r="P1512" s="9">
        <f t="shared" si="116"/>
        <v>50.9</v>
      </c>
      <c r="Q1512" t="s">
        <v>8323</v>
      </c>
      <c r="R1512" t="s">
        <v>8326</v>
      </c>
      <c r="S1512" s="14">
        <f t="shared" si="117"/>
        <v>41772.105937500004</v>
      </c>
      <c r="T1512" s="15">
        <f t="shared" si="118"/>
        <v>41803.916666666664</v>
      </c>
      <c r="U1512">
        <f t="shared" si="119"/>
        <v>2014</v>
      </c>
    </row>
    <row r="1513" spans="1:21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9">
        <f t="shared" si="115"/>
        <v>16</v>
      </c>
      <c r="P1513" s="9">
        <f t="shared" si="116"/>
        <v>129.16999999999999</v>
      </c>
      <c r="Q1513" t="s">
        <v>8308</v>
      </c>
      <c r="R1513" t="s">
        <v>8310</v>
      </c>
      <c r="S1513" s="14">
        <f t="shared" si="117"/>
        <v>42556.667245370365</v>
      </c>
      <c r="T1513" s="15">
        <f t="shared" si="118"/>
        <v>42601.667245370365</v>
      </c>
      <c r="U1513">
        <f t="shared" si="119"/>
        <v>2016</v>
      </c>
    </row>
    <row r="1514" spans="1:21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9">
        <f t="shared" si="115"/>
        <v>103</v>
      </c>
      <c r="P1514" s="9">
        <f t="shared" si="116"/>
        <v>88.57</v>
      </c>
      <c r="Q1514" t="s">
        <v>8321</v>
      </c>
      <c r="R1514" t="s">
        <v>8343</v>
      </c>
      <c r="S1514" s="14">
        <f t="shared" si="117"/>
        <v>40861.27416666667</v>
      </c>
      <c r="T1514" s="15">
        <f t="shared" si="118"/>
        <v>40921.27416666667</v>
      </c>
      <c r="U1514">
        <f t="shared" si="119"/>
        <v>2011</v>
      </c>
    </row>
    <row r="1515" spans="1:21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115"/>
        <v>103</v>
      </c>
      <c r="P1515" s="9">
        <f t="shared" si="116"/>
        <v>60.78</v>
      </c>
      <c r="Q1515" t="s">
        <v>8323</v>
      </c>
      <c r="R1515" t="s">
        <v>8326</v>
      </c>
      <c r="S1515" s="14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115"/>
        <v>155</v>
      </c>
      <c r="P1516" s="9">
        <f t="shared" si="116"/>
        <v>39.74</v>
      </c>
      <c r="Q1516" t="s">
        <v>8323</v>
      </c>
      <c r="R1516" t="s">
        <v>8326</v>
      </c>
      <c r="S1516" s="14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115"/>
        <v>103</v>
      </c>
      <c r="P1517" s="9">
        <f t="shared" si="116"/>
        <v>53.36</v>
      </c>
      <c r="Q1517" t="s">
        <v>8323</v>
      </c>
      <c r="R1517" t="s">
        <v>8326</v>
      </c>
      <c r="S1517" s="14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115"/>
        <v>103</v>
      </c>
      <c r="P1518" s="9">
        <f t="shared" si="116"/>
        <v>39.54</v>
      </c>
      <c r="Q1518" t="s">
        <v>8323</v>
      </c>
      <c r="R1518" t="s">
        <v>8326</v>
      </c>
      <c r="S1518" s="14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115"/>
        <v>119</v>
      </c>
      <c r="P1519" s="9">
        <f t="shared" si="116"/>
        <v>49.69</v>
      </c>
      <c r="Q1519" t="s">
        <v>8323</v>
      </c>
      <c r="R1519" t="s">
        <v>8326</v>
      </c>
      <c r="S1519" s="14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115"/>
        <v>103</v>
      </c>
      <c r="P1520" s="9">
        <f t="shared" si="116"/>
        <v>66.959999999999994</v>
      </c>
      <c r="Q1520" t="s">
        <v>8323</v>
      </c>
      <c r="R1520" t="s">
        <v>8326</v>
      </c>
      <c r="S1520" s="14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115"/>
        <v>103</v>
      </c>
      <c r="P1521" s="9">
        <f t="shared" si="116"/>
        <v>39.49</v>
      </c>
      <c r="Q1521" t="s">
        <v>8323</v>
      </c>
      <c r="R1521" t="s">
        <v>8326</v>
      </c>
      <c r="S1521" s="14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115"/>
        <v>123</v>
      </c>
      <c r="P1522" s="9">
        <f t="shared" si="116"/>
        <v>25.35</v>
      </c>
      <c r="Q1522" t="s">
        <v>8311</v>
      </c>
      <c r="R1522" t="s">
        <v>8333</v>
      </c>
      <c r="S1522" s="14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115"/>
        <v>153</v>
      </c>
      <c r="P1523" s="9">
        <f t="shared" si="116"/>
        <v>57.77</v>
      </c>
      <c r="Q1523" t="s">
        <v>8316</v>
      </c>
      <c r="R1523" t="s">
        <v>8317</v>
      </c>
      <c r="S1523" s="14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115"/>
        <v>102</v>
      </c>
      <c r="P1524" s="9">
        <f t="shared" si="116"/>
        <v>235.46</v>
      </c>
      <c r="Q1524" t="s">
        <v>8323</v>
      </c>
      <c r="R1524" t="s">
        <v>8326</v>
      </c>
      <c r="S1524" s="14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115"/>
        <v>122</v>
      </c>
      <c r="P1525" s="9">
        <f t="shared" si="116"/>
        <v>34.380000000000003</v>
      </c>
      <c r="Q1525" t="s">
        <v>8327</v>
      </c>
      <c r="R1525" t="s">
        <v>8338</v>
      </c>
      <c r="S1525" s="14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115"/>
        <v>31</v>
      </c>
      <c r="P1526" s="9">
        <f t="shared" si="116"/>
        <v>191.25</v>
      </c>
      <c r="Q1526" t="s">
        <v>8308</v>
      </c>
      <c r="R1526" t="s">
        <v>8310</v>
      </c>
      <c r="S1526" s="14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115"/>
        <v>102</v>
      </c>
      <c r="P1527" s="9">
        <f t="shared" si="116"/>
        <v>55.6</v>
      </c>
      <c r="Q1527" t="s">
        <v>8323</v>
      </c>
      <c r="R1527" t="s">
        <v>8326</v>
      </c>
      <c r="S1527" s="14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60" hidden="1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9">
        <f t="shared" si="115"/>
        <v>102</v>
      </c>
      <c r="P1528" s="9">
        <f t="shared" si="116"/>
        <v>33.94</v>
      </c>
      <c r="Q1528" t="s">
        <v>8323</v>
      </c>
      <c r="R1528" t="s">
        <v>8326</v>
      </c>
      <c r="S1528" s="14">
        <f t="shared" si="117"/>
        <v>42192.64707175926</v>
      </c>
      <c r="T1528" s="15">
        <f t="shared" si="118"/>
        <v>42222.64707175926</v>
      </c>
      <c r="U1528">
        <f t="shared" si="119"/>
        <v>2015</v>
      </c>
    </row>
    <row r="1529" spans="1:21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9">
        <f t="shared" si="115"/>
        <v>109</v>
      </c>
      <c r="P1529" s="9">
        <f t="shared" si="116"/>
        <v>160.79</v>
      </c>
      <c r="Q1529" t="s">
        <v>8327</v>
      </c>
      <c r="R1529" t="s">
        <v>8331</v>
      </c>
      <c r="S1529" s="14">
        <f t="shared" si="117"/>
        <v>42087.803310185183</v>
      </c>
      <c r="T1529" s="15">
        <f t="shared" si="118"/>
        <v>42121.716666666667</v>
      </c>
      <c r="U1529">
        <f t="shared" si="119"/>
        <v>2015</v>
      </c>
    </row>
    <row r="1530" spans="1:21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115"/>
        <v>102</v>
      </c>
      <c r="P1530" s="9">
        <f t="shared" si="116"/>
        <v>203.2</v>
      </c>
      <c r="Q1530" t="s">
        <v>8323</v>
      </c>
      <c r="R1530" t="s">
        <v>8326</v>
      </c>
      <c r="S1530" s="14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115"/>
        <v>102</v>
      </c>
      <c r="P1531" s="9">
        <f t="shared" si="116"/>
        <v>53.44</v>
      </c>
      <c r="Q1531" t="s">
        <v>8323</v>
      </c>
      <c r="R1531" t="s">
        <v>8326</v>
      </c>
      <c r="S1531" s="14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9">
        <f t="shared" si="115"/>
        <v>61</v>
      </c>
      <c r="P1532" s="9">
        <f t="shared" si="116"/>
        <v>179.12</v>
      </c>
      <c r="Q1532" t="s">
        <v>8323</v>
      </c>
      <c r="R1532" t="s">
        <v>8326</v>
      </c>
      <c r="S1532" s="14">
        <f t="shared" si="117"/>
        <v>42235.117476851854</v>
      </c>
      <c r="T1532" s="15">
        <f t="shared" si="118"/>
        <v>42275.117476851854</v>
      </c>
      <c r="U1532">
        <f t="shared" si="119"/>
        <v>2015</v>
      </c>
    </row>
    <row r="1533" spans="1:21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115"/>
        <v>102</v>
      </c>
      <c r="P1533" s="9">
        <f t="shared" si="116"/>
        <v>105</v>
      </c>
      <c r="Q1533" t="s">
        <v>8323</v>
      </c>
      <c r="R1533" t="s">
        <v>8326</v>
      </c>
      <c r="S1533" s="14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9">
        <f t="shared" si="115"/>
        <v>122</v>
      </c>
      <c r="P1534" s="9">
        <f t="shared" si="116"/>
        <v>49.11</v>
      </c>
      <c r="Q1534" t="s">
        <v>8327</v>
      </c>
      <c r="R1534" t="s">
        <v>8331</v>
      </c>
      <c r="S1534" s="14">
        <f t="shared" si="117"/>
        <v>41730.998402777775</v>
      </c>
      <c r="T1534" s="15">
        <f t="shared" si="118"/>
        <v>41760.998402777775</v>
      </c>
      <c r="U1534">
        <f t="shared" si="119"/>
        <v>2014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115"/>
        <v>108</v>
      </c>
      <c r="P1535" s="9">
        <f t="shared" si="116"/>
        <v>55.2</v>
      </c>
      <c r="Q1535" t="s">
        <v>8321</v>
      </c>
      <c r="R1535" t="s">
        <v>8322</v>
      </c>
      <c r="S1535" s="14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115"/>
        <v>101</v>
      </c>
      <c r="P1536" s="9">
        <f t="shared" si="116"/>
        <v>97.9</v>
      </c>
      <c r="Q1536" t="s">
        <v>8321</v>
      </c>
      <c r="R1536" t="s">
        <v>8322</v>
      </c>
      <c r="S1536" s="14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115"/>
        <v>101</v>
      </c>
      <c r="P1537" s="9">
        <f t="shared" si="116"/>
        <v>126.46</v>
      </c>
      <c r="Q1537" t="s">
        <v>8323</v>
      </c>
      <c r="R1537" t="s">
        <v>8326</v>
      </c>
      <c r="S1537" s="14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115"/>
        <v>101</v>
      </c>
      <c r="P1538" s="9">
        <f t="shared" si="116"/>
        <v>178.53</v>
      </c>
      <c r="Q1538" t="s">
        <v>8323</v>
      </c>
      <c r="R1538" t="s">
        <v>8324</v>
      </c>
      <c r="S1538" s="14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120">ROUND(E1539/D1539*100,0)</f>
        <v>101</v>
      </c>
      <c r="P1539" s="9">
        <f t="shared" ref="P1539:P1602" si="121">ROUND(E1539/L1539,2)</f>
        <v>116.73</v>
      </c>
      <c r="Q1539" t="s">
        <v>8323</v>
      </c>
      <c r="R1539" t="s">
        <v>8324</v>
      </c>
      <c r="S1539" s="14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YEAR(S:S)</f>
        <v>2015</v>
      </c>
    </row>
    <row r="1540" spans="1:21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120"/>
        <v>101</v>
      </c>
      <c r="P1540" s="9">
        <f t="shared" si="121"/>
        <v>131.91</v>
      </c>
      <c r="Q1540" t="s">
        <v>8323</v>
      </c>
      <c r="R1540" t="s">
        <v>8326</v>
      </c>
      <c r="S1540" s="14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120"/>
        <v>25</v>
      </c>
      <c r="P1541" s="9">
        <f t="shared" si="121"/>
        <v>91.82</v>
      </c>
      <c r="Q1541" t="s">
        <v>8321</v>
      </c>
      <c r="R1541" t="s">
        <v>8325</v>
      </c>
      <c r="S1541" s="14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120"/>
        <v>101</v>
      </c>
      <c r="P1542" s="9">
        <f t="shared" si="121"/>
        <v>84.17</v>
      </c>
      <c r="Q1542" t="s">
        <v>8323</v>
      </c>
      <c r="R1542" t="s">
        <v>8326</v>
      </c>
      <c r="S1542" s="14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120"/>
        <v>101</v>
      </c>
      <c r="P1543" s="9">
        <f t="shared" si="121"/>
        <v>64.47</v>
      </c>
      <c r="Q1543" t="s">
        <v>8323</v>
      </c>
      <c r="R1543" t="s">
        <v>8326</v>
      </c>
      <c r="S1543" s="14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120"/>
        <v>101</v>
      </c>
      <c r="P1544" s="9">
        <f t="shared" si="121"/>
        <v>63.03</v>
      </c>
      <c r="Q1544" t="s">
        <v>8327</v>
      </c>
      <c r="R1544" t="s">
        <v>8331</v>
      </c>
      <c r="S1544" s="14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120"/>
        <v>121</v>
      </c>
      <c r="P1545" s="9">
        <f t="shared" si="121"/>
        <v>79.53</v>
      </c>
      <c r="Q1545" t="s">
        <v>8327</v>
      </c>
      <c r="R1545" t="s">
        <v>8331</v>
      </c>
      <c r="S1545" s="14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120"/>
        <v>101</v>
      </c>
      <c r="P1546" s="9">
        <f t="shared" si="121"/>
        <v>143.66999999999999</v>
      </c>
      <c r="Q1546" t="s">
        <v>8308</v>
      </c>
      <c r="R1546" t="s">
        <v>8310</v>
      </c>
      <c r="S1546" s="14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120"/>
        <v>101</v>
      </c>
      <c r="P1547" s="9">
        <f t="shared" si="121"/>
        <v>88.74</v>
      </c>
      <c r="Q1547" t="s">
        <v>8323</v>
      </c>
      <c r="R1547" t="s">
        <v>8326</v>
      </c>
      <c r="S1547" s="14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120"/>
        <v>108</v>
      </c>
      <c r="P1548" s="9">
        <f t="shared" si="121"/>
        <v>86.16</v>
      </c>
      <c r="Q1548" t="s">
        <v>8321</v>
      </c>
      <c r="R1548" t="s">
        <v>8322</v>
      </c>
      <c r="S1548" s="14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120"/>
        <v>101</v>
      </c>
      <c r="P1549" s="9">
        <f t="shared" si="121"/>
        <v>158.68</v>
      </c>
      <c r="Q1549" t="s">
        <v>8321</v>
      </c>
      <c r="R1549" t="s">
        <v>8332</v>
      </c>
      <c r="S1549" s="14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120"/>
        <v>151</v>
      </c>
      <c r="P1550" s="9">
        <f t="shared" si="121"/>
        <v>100.5</v>
      </c>
      <c r="Q1550" t="s">
        <v>8323</v>
      </c>
      <c r="R1550" t="s">
        <v>8335</v>
      </c>
      <c r="S1550" s="14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120"/>
        <v>100</v>
      </c>
      <c r="P1551" s="9">
        <f t="shared" si="121"/>
        <v>107.64</v>
      </c>
      <c r="Q1551" t="s">
        <v>8308</v>
      </c>
      <c r="R1551" t="s">
        <v>8310</v>
      </c>
      <c r="S1551" s="14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120"/>
        <v>120</v>
      </c>
      <c r="P1552" s="9">
        <f t="shared" si="121"/>
        <v>17.82</v>
      </c>
      <c r="Q1552" t="s">
        <v>8311</v>
      </c>
      <c r="R1552" t="s">
        <v>8333</v>
      </c>
      <c r="S1552" s="14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120"/>
        <v>120</v>
      </c>
      <c r="P1553" s="9">
        <f t="shared" si="121"/>
        <v>48.55</v>
      </c>
      <c r="Q1553" t="s">
        <v>8327</v>
      </c>
      <c r="R1553" t="s">
        <v>8328</v>
      </c>
      <c r="S1553" s="14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120"/>
        <v>153</v>
      </c>
      <c r="P1554" s="9">
        <f t="shared" si="121"/>
        <v>143.1</v>
      </c>
      <c r="Q1554" t="s">
        <v>8323</v>
      </c>
      <c r="R1554" t="s">
        <v>8326</v>
      </c>
      <c r="S1554" s="14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120"/>
        <v>100</v>
      </c>
      <c r="P1555" s="9">
        <f t="shared" si="121"/>
        <v>143</v>
      </c>
      <c r="Q1555" t="s">
        <v>8327</v>
      </c>
      <c r="R1555" t="s">
        <v>8341</v>
      </c>
      <c r="S1555" s="14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120"/>
        <v>100</v>
      </c>
      <c r="P1556" s="9">
        <f t="shared" si="121"/>
        <v>75.05</v>
      </c>
      <c r="Q1556" t="s">
        <v>8327</v>
      </c>
      <c r="R1556" t="s">
        <v>8331</v>
      </c>
      <c r="S1556" s="14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120"/>
        <v>18</v>
      </c>
      <c r="P1557" s="9">
        <f t="shared" si="121"/>
        <v>32.979999999999997</v>
      </c>
      <c r="Q1557" t="s">
        <v>8323</v>
      </c>
      <c r="R1557" t="s">
        <v>8326</v>
      </c>
      <c r="S1557" s="14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120"/>
        <v>60</v>
      </c>
      <c r="P1558" s="9">
        <f t="shared" si="121"/>
        <v>3000</v>
      </c>
      <c r="Q1558" t="s">
        <v>8321</v>
      </c>
      <c r="R1558" t="s">
        <v>8325</v>
      </c>
      <c r="S1558" s="14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120"/>
        <v>100</v>
      </c>
      <c r="P1559" s="9">
        <f t="shared" si="121"/>
        <v>136.36000000000001</v>
      </c>
      <c r="Q1559" t="s">
        <v>8327</v>
      </c>
      <c r="R1559" t="s">
        <v>8331</v>
      </c>
      <c r="S1559" s="14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120"/>
        <v>100</v>
      </c>
      <c r="P1560" s="9">
        <f t="shared" si="121"/>
        <v>78.95</v>
      </c>
      <c r="Q1560" t="s">
        <v>8327</v>
      </c>
      <c r="R1560" t="s">
        <v>8328</v>
      </c>
      <c r="S1560" s="14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120"/>
        <v>100</v>
      </c>
      <c r="P1561" s="9">
        <f t="shared" si="121"/>
        <v>272.73</v>
      </c>
      <c r="Q1561" t="s">
        <v>8323</v>
      </c>
      <c r="R1561" t="s">
        <v>8326</v>
      </c>
      <c r="S1561" s="14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120"/>
        <v>100</v>
      </c>
      <c r="P1562" s="9">
        <f t="shared" si="121"/>
        <v>176.47</v>
      </c>
      <c r="Q1562" t="s">
        <v>8323</v>
      </c>
      <c r="R1562" t="s">
        <v>8326</v>
      </c>
      <c r="S1562" s="14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120"/>
        <v>100</v>
      </c>
      <c r="P1563" s="9">
        <f t="shared" si="121"/>
        <v>115.38</v>
      </c>
      <c r="Q1563" t="s">
        <v>8323</v>
      </c>
      <c r="R1563" t="s">
        <v>8326</v>
      </c>
      <c r="S1563" s="14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120"/>
        <v>120</v>
      </c>
      <c r="P1564" s="9">
        <f t="shared" si="121"/>
        <v>88.24</v>
      </c>
      <c r="Q1564" t="s">
        <v>8323</v>
      </c>
      <c r="R1564" t="s">
        <v>8326</v>
      </c>
      <c r="S1564" s="14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120"/>
        <v>120</v>
      </c>
      <c r="P1565" s="9">
        <f t="shared" si="121"/>
        <v>111.11</v>
      </c>
      <c r="Q1565" t="s">
        <v>8323</v>
      </c>
      <c r="R1565" t="s">
        <v>8335</v>
      </c>
      <c r="S1565" s="14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120"/>
        <v>120</v>
      </c>
      <c r="P1566" s="9">
        <f t="shared" si="121"/>
        <v>100</v>
      </c>
      <c r="Q1566" t="s">
        <v>8323</v>
      </c>
      <c r="R1566" t="s">
        <v>8335</v>
      </c>
      <c r="S1566" s="14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120"/>
        <v>5</v>
      </c>
      <c r="P1567" s="9">
        <f t="shared" si="121"/>
        <v>136.09</v>
      </c>
      <c r="Q1567" t="s">
        <v>8321</v>
      </c>
      <c r="R1567" t="s">
        <v>8339</v>
      </c>
      <c r="S1567" s="14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120"/>
        <v>37</v>
      </c>
      <c r="P1568" s="9">
        <f t="shared" si="121"/>
        <v>83.14</v>
      </c>
      <c r="Q1568" t="s">
        <v>8323</v>
      </c>
      <c r="R1568" t="s">
        <v>8326</v>
      </c>
      <c r="S1568" s="14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120"/>
        <v>120</v>
      </c>
      <c r="P1569" s="9">
        <f t="shared" si="121"/>
        <v>30.2</v>
      </c>
      <c r="Q1569" t="s">
        <v>8316</v>
      </c>
      <c r="R1569" t="s">
        <v>8317</v>
      </c>
      <c r="S1569" s="14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120"/>
        <v>5</v>
      </c>
      <c r="P1570" s="9">
        <f t="shared" si="121"/>
        <v>80.3</v>
      </c>
      <c r="Q1570" t="s">
        <v>8316</v>
      </c>
      <c r="R1570" t="s">
        <v>8334</v>
      </c>
      <c r="S1570" s="14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120"/>
        <v>59</v>
      </c>
      <c r="P1571" s="9">
        <f t="shared" si="121"/>
        <v>70.599999999999994</v>
      </c>
      <c r="Q1571" t="s">
        <v>8308</v>
      </c>
      <c r="R1571" t="s">
        <v>8318</v>
      </c>
      <c r="S1571" s="14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120"/>
        <v>30</v>
      </c>
      <c r="P1572" s="9">
        <f t="shared" si="121"/>
        <v>134.55000000000001</v>
      </c>
      <c r="Q1572" t="s">
        <v>8308</v>
      </c>
      <c r="R1572" t="s">
        <v>8310</v>
      </c>
      <c r="S1572" s="14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120"/>
        <v>102</v>
      </c>
      <c r="P1573" s="9">
        <f t="shared" si="121"/>
        <v>44.76</v>
      </c>
      <c r="Q1573" t="s">
        <v>8323</v>
      </c>
      <c r="R1573" t="s">
        <v>8326</v>
      </c>
      <c r="S1573" s="14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120"/>
        <v>118</v>
      </c>
      <c r="P1574" s="9">
        <f t="shared" si="121"/>
        <v>39.81</v>
      </c>
      <c r="Q1574" t="s">
        <v>8323</v>
      </c>
      <c r="R1574" t="s">
        <v>8326</v>
      </c>
      <c r="S1574" s="14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120"/>
        <v>109</v>
      </c>
      <c r="P1575" s="9">
        <f t="shared" si="121"/>
        <v>89.24</v>
      </c>
      <c r="Q1575" t="s">
        <v>8313</v>
      </c>
      <c r="R1575" t="s">
        <v>8314</v>
      </c>
      <c r="S1575" s="14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120"/>
        <v>117</v>
      </c>
      <c r="P1576" s="9">
        <f t="shared" si="121"/>
        <v>57.55</v>
      </c>
      <c r="Q1576" t="s">
        <v>8323</v>
      </c>
      <c r="R1576" t="s">
        <v>8326</v>
      </c>
      <c r="S1576" s="14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120"/>
        <v>147</v>
      </c>
      <c r="P1577" s="9">
        <f t="shared" si="121"/>
        <v>91.63</v>
      </c>
      <c r="Q1577" t="s">
        <v>8327</v>
      </c>
      <c r="R1577" t="s">
        <v>8331</v>
      </c>
      <c r="S1577" s="14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120"/>
        <v>195</v>
      </c>
      <c r="P1578" s="9">
        <f t="shared" si="121"/>
        <v>27.39</v>
      </c>
      <c r="Q1578" t="s">
        <v>8327</v>
      </c>
      <c r="R1578" t="s">
        <v>8328</v>
      </c>
      <c r="S1578" s="14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120"/>
        <v>107</v>
      </c>
      <c r="P1579" s="9">
        <f t="shared" si="121"/>
        <v>63.7</v>
      </c>
      <c r="Q1579" t="s">
        <v>8323</v>
      </c>
      <c r="R1579" t="s">
        <v>8326</v>
      </c>
      <c r="S1579" s="14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120"/>
        <v>293</v>
      </c>
      <c r="P1580" s="9">
        <f t="shared" si="121"/>
        <v>36.61</v>
      </c>
      <c r="Q1580" t="s">
        <v>8321</v>
      </c>
      <c r="R1580" t="s">
        <v>8322</v>
      </c>
      <c r="S1580" s="14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120"/>
        <v>103</v>
      </c>
      <c r="P1581" s="9">
        <f t="shared" si="121"/>
        <v>83.57</v>
      </c>
      <c r="Q1581" t="s">
        <v>8323</v>
      </c>
      <c r="R1581" t="s">
        <v>8326</v>
      </c>
      <c r="S1581" s="14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120"/>
        <v>108</v>
      </c>
      <c r="P1582" s="9">
        <f t="shared" si="121"/>
        <v>83.51</v>
      </c>
      <c r="Q1582" t="s">
        <v>8323</v>
      </c>
      <c r="R1582" t="s">
        <v>8326</v>
      </c>
      <c r="S1582" s="14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120"/>
        <v>145</v>
      </c>
      <c r="P1583" s="9">
        <f t="shared" si="121"/>
        <v>47.67</v>
      </c>
      <c r="Q1583" t="s">
        <v>8327</v>
      </c>
      <c r="R1583" t="s">
        <v>8331</v>
      </c>
      <c r="S1583" s="14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120"/>
        <v>2</v>
      </c>
      <c r="P1584" s="9">
        <f t="shared" si="121"/>
        <v>160.5</v>
      </c>
      <c r="Q1584" t="s">
        <v>8308</v>
      </c>
      <c r="R1584" t="s">
        <v>8310</v>
      </c>
      <c r="S1584" s="14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120"/>
        <v>192</v>
      </c>
      <c r="P1585" s="9">
        <f t="shared" si="121"/>
        <v>23.65</v>
      </c>
      <c r="Q1585" t="s">
        <v>8308</v>
      </c>
      <c r="R1585" t="s">
        <v>8309</v>
      </c>
      <c r="S1585" s="14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120"/>
        <v>125</v>
      </c>
      <c r="P1586" s="9">
        <f t="shared" si="121"/>
        <v>32.01</v>
      </c>
      <c r="Q1586" t="s">
        <v>8327</v>
      </c>
      <c r="R1586" t="s">
        <v>8338</v>
      </c>
      <c r="S1586" s="14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120"/>
        <v>339</v>
      </c>
      <c r="P1587" s="9">
        <f t="shared" si="121"/>
        <v>62.59</v>
      </c>
      <c r="Q1587" t="s">
        <v>8323</v>
      </c>
      <c r="R1587" t="s">
        <v>8326</v>
      </c>
      <c r="S1587" s="14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120"/>
        <v>128</v>
      </c>
      <c r="P1588" s="9">
        <f t="shared" si="121"/>
        <v>57.52</v>
      </c>
      <c r="Q1588" t="s">
        <v>8323</v>
      </c>
      <c r="R1588" t="s">
        <v>8326</v>
      </c>
      <c r="S1588" s="14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120"/>
        <v>19</v>
      </c>
      <c r="P1589" s="9">
        <f t="shared" si="121"/>
        <v>358.88</v>
      </c>
      <c r="Q1589" t="s">
        <v>8319</v>
      </c>
      <c r="R1589" t="s">
        <v>8345</v>
      </c>
      <c r="S1589" s="14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120"/>
        <v>287</v>
      </c>
      <c r="P1590" s="9">
        <f t="shared" si="121"/>
        <v>58.57</v>
      </c>
      <c r="Q1590" t="s">
        <v>8323</v>
      </c>
      <c r="R1590" t="s">
        <v>8326</v>
      </c>
      <c r="S1590" s="14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120"/>
        <v>115</v>
      </c>
      <c r="P1591" s="9">
        <f t="shared" si="121"/>
        <v>30.19</v>
      </c>
      <c r="Q1591" t="s">
        <v>8323</v>
      </c>
      <c r="R1591" t="s">
        <v>8326</v>
      </c>
      <c r="S1591" s="14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120"/>
        <v>143</v>
      </c>
      <c r="P1592" s="9">
        <f t="shared" si="121"/>
        <v>48.54</v>
      </c>
      <c r="Q1592" t="s">
        <v>8323</v>
      </c>
      <c r="R1592" t="s">
        <v>8335</v>
      </c>
      <c r="S1592" s="14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120"/>
        <v>110</v>
      </c>
      <c r="P1593" s="9">
        <f t="shared" si="121"/>
        <v>77.22</v>
      </c>
      <c r="Q1593" t="s">
        <v>8323</v>
      </c>
      <c r="R1593" t="s">
        <v>8326</v>
      </c>
      <c r="S1593" s="14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120"/>
        <v>114</v>
      </c>
      <c r="P1594" s="9">
        <f t="shared" si="121"/>
        <v>64.91</v>
      </c>
      <c r="Q1594" t="s">
        <v>8323</v>
      </c>
      <c r="R1594" t="s">
        <v>8326</v>
      </c>
      <c r="S1594" s="14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120"/>
        <v>3</v>
      </c>
      <c r="P1595" s="9">
        <f t="shared" si="121"/>
        <v>74.790000000000006</v>
      </c>
      <c r="Q1595" t="s">
        <v>8308</v>
      </c>
      <c r="R1595" t="s">
        <v>8310</v>
      </c>
      <c r="S1595" s="14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120"/>
        <v>189</v>
      </c>
      <c r="P1596" s="9">
        <f t="shared" si="121"/>
        <v>43.06</v>
      </c>
      <c r="Q1596" t="s">
        <v>8327</v>
      </c>
      <c r="R1596" t="s">
        <v>8331</v>
      </c>
      <c r="S1596" s="14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120"/>
        <v>114</v>
      </c>
      <c r="P1597" s="9">
        <f t="shared" si="121"/>
        <v>27.32</v>
      </c>
      <c r="Q1597" t="s">
        <v>8327</v>
      </c>
      <c r="R1597" t="s">
        <v>8331</v>
      </c>
      <c r="S1597" s="14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120"/>
        <v>11</v>
      </c>
      <c r="P1598" s="9">
        <f t="shared" si="121"/>
        <v>33.76</v>
      </c>
      <c r="Q1598" t="s">
        <v>8308</v>
      </c>
      <c r="R1598" t="s">
        <v>8340</v>
      </c>
      <c r="S1598" s="14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120"/>
        <v>123</v>
      </c>
      <c r="P1599" s="9">
        <f t="shared" si="121"/>
        <v>74.61</v>
      </c>
      <c r="Q1599" t="s">
        <v>8327</v>
      </c>
      <c r="R1599" t="s">
        <v>8331</v>
      </c>
      <c r="S1599" s="14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120"/>
        <v>142</v>
      </c>
      <c r="P1600" s="9">
        <f t="shared" si="121"/>
        <v>65.88</v>
      </c>
      <c r="Q1600" t="s">
        <v>8321</v>
      </c>
      <c r="R1600" t="s">
        <v>8322</v>
      </c>
      <c r="S1600" s="14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120"/>
        <v>142</v>
      </c>
      <c r="P1601" s="9">
        <f t="shared" si="121"/>
        <v>88.47</v>
      </c>
      <c r="Q1601" t="s">
        <v>8327</v>
      </c>
      <c r="R1601" t="s">
        <v>8338</v>
      </c>
      <c r="S1601" s="14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120"/>
        <v>103</v>
      </c>
      <c r="P1602" s="9">
        <f t="shared" si="121"/>
        <v>88.33</v>
      </c>
      <c r="Q1602" t="s">
        <v>8327</v>
      </c>
      <c r="R1602" t="s">
        <v>8331</v>
      </c>
      <c r="S1602" s="14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25">ROUND(E1603/D1603*100,0)</f>
        <v>47</v>
      </c>
      <c r="P1603" s="9">
        <f t="shared" ref="P1603:P1666" si="126">ROUND(E1603/L1603,2)</f>
        <v>166.06</v>
      </c>
      <c r="Q1603" t="s">
        <v>8323</v>
      </c>
      <c r="R1603" t="s">
        <v>8326</v>
      </c>
      <c r="S1603" s="14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YEAR(S:S)</f>
        <v>2014</v>
      </c>
    </row>
    <row r="1604" spans="1:21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25"/>
        <v>112</v>
      </c>
      <c r="P1604" s="9">
        <f t="shared" si="126"/>
        <v>41.24</v>
      </c>
      <c r="Q1604" t="s">
        <v>8323</v>
      </c>
      <c r="R1604" t="s">
        <v>8326</v>
      </c>
      <c r="S1604" s="14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25"/>
        <v>140</v>
      </c>
      <c r="P1605" s="9">
        <f t="shared" si="126"/>
        <v>50.98</v>
      </c>
      <c r="Q1605" t="s">
        <v>8323</v>
      </c>
      <c r="R1605" t="s">
        <v>8326</v>
      </c>
      <c r="S1605" s="14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9">
        <f t="shared" si="125"/>
        <v>23</v>
      </c>
      <c r="P1606" s="9">
        <f t="shared" si="126"/>
        <v>96.55</v>
      </c>
      <c r="Q1606" t="s">
        <v>8323</v>
      </c>
      <c r="R1606" t="s">
        <v>8326</v>
      </c>
      <c r="S1606" s="14">
        <f t="shared" si="127"/>
        <v>42192.905694444446</v>
      </c>
      <c r="T1606" s="15">
        <f t="shared" si="128"/>
        <v>42236.711805555555</v>
      </c>
      <c r="U1606">
        <f t="shared" si="129"/>
        <v>2015</v>
      </c>
    </row>
    <row r="1607" spans="1:21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9">
        <f t="shared" si="125"/>
        <v>112</v>
      </c>
      <c r="P1607" s="9">
        <f t="shared" si="126"/>
        <v>56</v>
      </c>
      <c r="Q1607" t="s">
        <v>8308</v>
      </c>
      <c r="R1607" t="s">
        <v>8315</v>
      </c>
      <c r="S1607" s="14">
        <f t="shared" si="127"/>
        <v>42128.628113425926</v>
      </c>
      <c r="T1607" s="15">
        <f t="shared" si="128"/>
        <v>42158.628113425926</v>
      </c>
      <c r="U1607">
        <f t="shared" si="129"/>
        <v>2015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25"/>
        <v>140</v>
      </c>
      <c r="P1608" s="9">
        <f t="shared" si="126"/>
        <v>53.75</v>
      </c>
      <c r="Q1608" t="s">
        <v>8327</v>
      </c>
      <c r="R1608" t="s">
        <v>8338</v>
      </c>
      <c r="S1608" s="14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25"/>
        <v>43</v>
      </c>
      <c r="P1609" s="9">
        <f t="shared" si="126"/>
        <v>58.08</v>
      </c>
      <c r="Q1609" t="s">
        <v>8316</v>
      </c>
      <c r="R1609" t="s">
        <v>8344</v>
      </c>
      <c r="S1609" s="14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25"/>
        <v>110</v>
      </c>
      <c r="P1610" s="9">
        <f t="shared" si="126"/>
        <v>81.03</v>
      </c>
      <c r="Q1610" t="s">
        <v>8323</v>
      </c>
      <c r="R1610" t="s">
        <v>8326</v>
      </c>
      <c r="S1610" s="14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25"/>
        <v>110</v>
      </c>
      <c r="P1611" s="9">
        <f t="shared" si="126"/>
        <v>41.68</v>
      </c>
      <c r="Q1611" t="s">
        <v>8321</v>
      </c>
      <c r="R1611" t="s">
        <v>8332</v>
      </c>
      <c r="S1611" s="14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25"/>
        <v>100</v>
      </c>
      <c r="P1612" s="9">
        <f t="shared" si="126"/>
        <v>125</v>
      </c>
      <c r="Q1612" t="s">
        <v>8323</v>
      </c>
      <c r="R1612" t="s">
        <v>8326</v>
      </c>
      <c r="S1612" s="14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25"/>
        <v>23</v>
      </c>
      <c r="P1613" s="9">
        <f t="shared" si="126"/>
        <v>39.229999999999997</v>
      </c>
      <c r="Q1613" t="s">
        <v>8321</v>
      </c>
      <c r="R1613" t="s">
        <v>8339</v>
      </c>
      <c r="S1613" s="14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25"/>
        <v>110</v>
      </c>
      <c r="P1614" s="9">
        <f t="shared" si="126"/>
        <v>61.02</v>
      </c>
      <c r="Q1614" t="s">
        <v>8323</v>
      </c>
      <c r="R1614" t="s">
        <v>8326</v>
      </c>
      <c r="S1614" s="14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25"/>
        <v>144</v>
      </c>
      <c r="P1615" s="9">
        <f t="shared" si="126"/>
        <v>66.709999999999994</v>
      </c>
      <c r="Q1615" t="s">
        <v>8311</v>
      </c>
      <c r="R1615" t="s">
        <v>8333</v>
      </c>
      <c r="S1615" s="14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25"/>
        <v>109</v>
      </c>
      <c r="P1616" s="9">
        <f t="shared" si="126"/>
        <v>50.63</v>
      </c>
      <c r="Q1616" t="s">
        <v>8327</v>
      </c>
      <c r="R1616" t="s">
        <v>8328</v>
      </c>
      <c r="S1616" s="14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25"/>
        <v>109</v>
      </c>
      <c r="P1617" s="9">
        <f t="shared" si="126"/>
        <v>24.15</v>
      </c>
      <c r="Q1617" t="s">
        <v>8327</v>
      </c>
      <c r="R1617" t="s">
        <v>8331</v>
      </c>
      <c r="S1617" s="14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25"/>
        <v>55</v>
      </c>
      <c r="P1618" s="9">
        <f t="shared" si="126"/>
        <v>109.04</v>
      </c>
      <c r="Q1618" t="s">
        <v>8323</v>
      </c>
      <c r="R1618" t="s">
        <v>8335</v>
      </c>
      <c r="S1618" s="14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25"/>
        <v>9</v>
      </c>
      <c r="P1619" s="9">
        <f t="shared" si="126"/>
        <v>389.29</v>
      </c>
      <c r="Q1619" t="s">
        <v>8308</v>
      </c>
      <c r="R1619" t="s">
        <v>8342</v>
      </c>
      <c r="S1619" s="14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25"/>
        <v>109</v>
      </c>
      <c r="P1620" s="9">
        <f t="shared" si="126"/>
        <v>40.07</v>
      </c>
      <c r="Q1620" t="s">
        <v>8323</v>
      </c>
      <c r="R1620" t="s">
        <v>8326</v>
      </c>
      <c r="S1620" s="14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25"/>
        <v>1</v>
      </c>
      <c r="P1621" s="9">
        <f t="shared" si="126"/>
        <v>49.38</v>
      </c>
      <c r="Q1621" t="s">
        <v>8316</v>
      </c>
      <c r="R1621" t="s">
        <v>8334</v>
      </c>
      <c r="S1621" s="14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25"/>
        <v>181</v>
      </c>
      <c r="P1622" s="9">
        <f t="shared" si="126"/>
        <v>40.49</v>
      </c>
      <c r="Q1622" t="s">
        <v>8319</v>
      </c>
      <c r="R1622" t="s">
        <v>8320</v>
      </c>
      <c r="S1622" s="14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25"/>
        <v>108</v>
      </c>
      <c r="P1623" s="9">
        <f t="shared" si="126"/>
        <v>54.2</v>
      </c>
      <c r="Q1623" t="s">
        <v>8327</v>
      </c>
      <c r="R1623" t="s">
        <v>8328</v>
      </c>
      <c r="S1623" s="14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25"/>
        <v>108</v>
      </c>
      <c r="P1624" s="9">
        <f t="shared" si="126"/>
        <v>48.33</v>
      </c>
      <c r="Q1624" t="s">
        <v>8327</v>
      </c>
      <c r="R1624" t="s">
        <v>8331</v>
      </c>
      <c r="S1624" s="14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25"/>
        <v>108</v>
      </c>
      <c r="P1625" s="9">
        <f t="shared" si="126"/>
        <v>47.46</v>
      </c>
      <c r="Q1625" t="s">
        <v>8323</v>
      </c>
      <c r="R1625" t="s">
        <v>8326</v>
      </c>
      <c r="S1625" s="14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6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9">
        <f t="shared" si="125"/>
        <v>5</v>
      </c>
      <c r="P1626" s="9">
        <f t="shared" si="126"/>
        <v>450</v>
      </c>
      <c r="Q1626" t="s">
        <v>8323</v>
      </c>
      <c r="R1626" t="s">
        <v>8326</v>
      </c>
      <c r="S1626" s="14">
        <f t="shared" si="127"/>
        <v>42785.270370370374</v>
      </c>
      <c r="T1626" s="15">
        <f t="shared" si="128"/>
        <v>42819.189583333333</v>
      </c>
      <c r="U1626">
        <f t="shared" si="129"/>
        <v>2017</v>
      </c>
    </row>
    <row r="1627" spans="1:21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9">
        <f t="shared" si="125"/>
        <v>42</v>
      </c>
      <c r="P1627" s="9">
        <f t="shared" si="126"/>
        <v>34.18</v>
      </c>
      <c r="Q1627" t="s">
        <v>8327</v>
      </c>
      <c r="R1627" t="s">
        <v>8350</v>
      </c>
      <c r="S1627" s="14">
        <f t="shared" si="127"/>
        <v>41541.106921296298</v>
      </c>
      <c r="T1627" s="15">
        <f t="shared" si="128"/>
        <v>41563.415972222225</v>
      </c>
      <c r="U1627">
        <f t="shared" si="129"/>
        <v>2013</v>
      </c>
    </row>
    <row r="1628" spans="1:21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9">
        <f t="shared" si="125"/>
        <v>108</v>
      </c>
      <c r="P1628" s="9">
        <f t="shared" si="126"/>
        <v>72.97</v>
      </c>
      <c r="Q1628" t="s">
        <v>8323</v>
      </c>
      <c r="R1628" t="s">
        <v>8335</v>
      </c>
      <c r="S1628" s="14">
        <f t="shared" si="127"/>
        <v>41775.636157407411</v>
      </c>
      <c r="T1628" s="15">
        <f t="shared" si="128"/>
        <v>41805.636157407411</v>
      </c>
      <c r="U1628">
        <f t="shared" si="129"/>
        <v>2014</v>
      </c>
    </row>
    <row r="1629" spans="1:21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25"/>
        <v>101</v>
      </c>
      <c r="P1629" s="9">
        <f t="shared" si="126"/>
        <v>299.22000000000003</v>
      </c>
      <c r="Q1629" t="s">
        <v>8313</v>
      </c>
      <c r="R1629" t="s">
        <v>8314</v>
      </c>
      <c r="S1629" s="14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25"/>
        <v>128</v>
      </c>
      <c r="P1630" s="9">
        <f t="shared" si="126"/>
        <v>45.59</v>
      </c>
      <c r="Q1630" t="s">
        <v>8327</v>
      </c>
      <c r="R1630" t="s">
        <v>8338</v>
      </c>
      <c r="S1630" s="14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25"/>
        <v>108</v>
      </c>
      <c r="P1631" s="9">
        <f t="shared" si="126"/>
        <v>70.760000000000005</v>
      </c>
      <c r="Q1631" t="s">
        <v>8323</v>
      </c>
      <c r="R1631" t="s">
        <v>8326</v>
      </c>
      <c r="S1631" s="14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9">
        <f t="shared" si="125"/>
        <v>107</v>
      </c>
      <c r="P1632" s="9">
        <f t="shared" si="126"/>
        <v>81.239999999999995</v>
      </c>
      <c r="Q1632" t="s">
        <v>8323</v>
      </c>
      <c r="R1632" t="s">
        <v>8335</v>
      </c>
      <c r="S1632" s="14">
        <f t="shared" si="127"/>
        <v>41982.773356481484</v>
      </c>
      <c r="T1632" s="15">
        <f t="shared" si="128"/>
        <v>42022.773356481484</v>
      </c>
      <c r="U1632">
        <f t="shared" si="129"/>
        <v>2014</v>
      </c>
    </row>
    <row r="1633" spans="1:21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9">
        <f t="shared" si="125"/>
        <v>134</v>
      </c>
      <c r="P1633" s="9">
        <f t="shared" si="126"/>
        <v>70.55</v>
      </c>
      <c r="Q1633" t="s">
        <v>8327</v>
      </c>
      <c r="R1633" t="s">
        <v>8331</v>
      </c>
      <c r="S1633" s="14">
        <f t="shared" si="127"/>
        <v>41768.841921296298</v>
      </c>
      <c r="T1633" s="15">
        <f t="shared" si="128"/>
        <v>41799.208333333336</v>
      </c>
      <c r="U1633">
        <f t="shared" si="129"/>
        <v>2014</v>
      </c>
    </row>
    <row r="1634" spans="1:21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25"/>
        <v>3</v>
      </c>
      <c r="P1634" s="9">
        <f t="shared" si="126"/>
        <v>106.8</v>
      </c>
      <c r="Q1634" t="s">
        <v>8308</v>
      </c>
      <c r="R1634" t="s">
        <v>8318</v>
      </c>
      <c r="S1634" s="14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25"/>
        <v>107</v>
      </c>
      <c r="P1635" s="9">
        <f t="shared" si="126"/>
        <v>37.08</v>
      </c>
      <c r="Q1635" t="s">
        <v>8323</v>
      </c>
      <c r="R1635" t="s">
        <v>8326</v>
      </c>
      <c r="S1635" s="14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25"/>
        <v>107</v>
      </c>
      <c r="P1636" s="9">
        <f t="shared" si="126"/>
        <v>37.590000000000003</v>
      </c>
      <c r="Q1636" t="s">
        <v>8323</v>
      </c>
      <c r="R1636" t="s">
        <v>8326</v>
      </c>
      <c r="S1636" s="14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25"/>
        <v>107</v>
      </c>
      <c r="P1637" s="9">
        <f t="shared" si="126"/>
        <v>35.04</v>
      </c>
      <c r="Q1637" t="s">
        <v>8323</v>
      </c>
      <c r="R1637" t="s">
        <v>8326</v>
      </c>
      <c r="S1637" s="14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25"/>
        <v>408</v>
      </c>
      <c r="P1638" s="9">
        <f t="shared" si="126"/>
        <v>33.549999999999997</v>
      </c>
      <c r="Q1638" t="s">
        <v>8316</v>
      </c>
      <c r="R1638" t="s">
        <v>8317</v>
      </c>
      <c r="S1638" s="14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25"/>
        <v>106</v>
      </c>
      <c r="P1639" s="9">
        <f t="shared" si="126"/>
        <v>64.63</v>
      </c>
      <c r="Q1639" t="s">
        <v>8323</v>
      </c>
      <c r="R1639" t="s">
        <v>8326</v>
      </c>
      <c r="S1639" s="14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25"/>
        <v>106</v>
      </c>
      <c r="P1640" s="9">
        <f t="shared" si="126"/>
        <v>46.43</v>
      </c>
      <c r="Q1640" t="s">
        <v>8323</v>
      </c>
      <c r="R1640" t="s">
        <v>8326</v>
      </c>
      <c r="S1640" s="14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25"/>
        <v>132</v>
      </c>
      <c r="P1641" s="9">
        <f t="shared" si="126"/>
        <v>105.44</v>
      </c>
      <c r="Q1641" t="s">
        <v>8313</v>
      </c>
      <c r="R1641" t="s">
        <v>8314</v>
      </c>
      <c r="S1641" s="14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25"/>
        <v>146</v>
      </c>
      <c r="P1642" s="9">
        <f t="shared" si="126"/>
        <v>292.77999999999997</v>
      </c>
      <c r="Q1642" t="s">
        <v>8323</v>
      </c>
      <c r="R1642" t="s">
        <v>8326</v>
      </c>
      <c r="S1642" s="14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9">
        <f t="shared" si="125"/>
        <v>11</v>
      </c>
      <c r="P1643" s="9">
        <f t="shared" si="126"/>
        <v>97.41</v>
      </c>
      <c r="Q1643" t="s">
        <v>8308</v>
      </c>
      <c r="R1643" t="s">
        <v>8342</v>
      </c>
      <c r="S1643" s="14">
        <f t="shared" si="127"/>
        <v>42268.531631944439</v>
      </c>
      <c r="T1643" s="15">
        <f t="shared" si="128"/>
        <v>42298.531631944439</v>
      </c>
      <c r="U1643">
        <f t="shared" si="129"/>
        <v>2015</v>
      </c>
    </row>
    <row r="1644" spans="1:21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9">
        <f t="shared" si="125"/>
        <v>103</v>
      </c>
      <c r="P1644" s="9">
        <f t="shared" si="126"/>
        <v>77.349999999999994</v>
      </c>
      <c r="Q1644" t="s">
        <v>8327</v>
      </c>
      <c r="R1644" t="s">
        <v>8328</v>
      </c>
      <c r="S1644" s="14">
        <f t="shared" si="127"/>
        <v>41371.648078703707</v>
      </c>
      <c r="T1644" s="15">
        <f t="shared" si="128"/>
        <v>41401.648078703707</v>
      </c>
      <c r="U1644">
        <f t="shared" si="129"/>
        <v>2013</v>
      </c>
    </row>
    <row r="1645" spans="1:21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25"/>
        <v>175</v>
      </c>
      <c r="P1645" s="9">
        <f t="shared" si="126"/>
        <v>48.7</v>
      </c>
      <c r="Q1645" t="s">
        <v>8323</v>
      </c>
      <c r="R1645" t="s">
        <v>8326</v>
      </c>
      <c r="S1645" s="14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25"/>
        <v>105</v>
      </c>
      <c r="P1646" s="9">
        <f t="shared" si="126"/>
        <v>40.94</v>
      </c>
      <c r="Q1646" t="s">
        <v>8323</v>
      </c>
      <c r="R1646" t="s">
        <v>8326</v>
      </c>
      <c r="S1646" s="14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25"/>
        <v>105</v>
      </c>
      <c r="P1647" s="9">
        <f t="shared" si="126"/>
        <v>32.32</v>
      </c>
      <c r="Q1647" t="s">
        <v>8327</v>
      </c>
      <c r="R1647" t="s">
        <v>8328</v>
      </c>
      <c r="S1647" s="14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25"/>
        <v>174</v>
      </c>
      <c r="P1648" s="9">
        <f t="shared" si="126"/>
        <v>68.84</v>
      </c>
      <c r="Q1648" t="s">
        <v>8323</v>
      </c>
      <c r="R1648" t="s">
        <v>8326</v>
      </c>
      <c r="S1648" s="14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25"/>
        <v>105</v>
      </c>
      <c r="P1649" s="9">
        <f t="shared" si="126"/>
        <v>104.6</v>
      </c>
      <c r="Q1649" t="s">
        <v>8321</v>
      </c>
      <c r="R1649" t="s">
        <v>8343</v>
      </c>
      <c r="S1649" s="14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25"/>
        <v>130</v>
      </c>
      <c r="P1650" s="9">
        <f t="shared" si="126"/>
        <v>37.270000000000003</v>
      </c>
      <c r="Q1650" t="s">
        <v>8327</v>
      </c>
      <c r="R1650" t="s">
        <v>8336</v>
      </c>
      <c r="S1650" s="14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9">
        <f t="shared" si="125"/>
        <v>52</v>
      </c>
      <c r="P1651" s="9">
        <f t="shared" si="126"/>
        <v>49.21</v>
      </c>
      <c r="Q1651" t="s">
        <v>8323</v>
      </c>
      <c r="R1651" t="s">
        <v>8335</v>
      </c>
      <c r="S1651" s="14">
        <f t="shared" si="127"/>
        <v>41858.761782407404</v>
      </c>
      <c r="T1651" s="15">
        <f t="shared" si="128"/>
        <v>41888.875</v>
      </c>
      <c r="U1651">
        <f t="shared" si="129"/>
        <v>2014</v>
      </c>
    </row>
    <row r="1652" spans="1:21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9">
        <f t="shared" si="125"/>
        <v>104</v>
      </c>
      <c r="P1652" s="9">
        <f t="shared" si="126"/>
        <v>66.87</v>
      </c>
      <c r="Q1652" t="s">
        <v>8327</v>
      </c>
      <c r="R1652" t="s">
        <v>8336</v>
      </c>
      <c r="S1652" s="14">
        <f t="shared" si="127"/>
        <v>41526.592395833337</v>
      </c>
      <c r="T1652" s="15">
        <f t="shared" si="128"/>
        <v>41561.165972222225</v>
      </c>
      <c r="U1652">
        <f t="shared" si="129"/>
        <v>2013</v>
      </c>
    </row>
    <row r="1653" spans="1:21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25"/>
        <v>3</v>
      </c>
      <c r="P1653" s="9">
        <f t="shared" si="126"/>
        <v>108.63</v>
      </c>
      <c r="Q1653" t="s">
        <v>8308</v>
      </c>
      <c r="R1653" t="s">
        <v>8310</v>
      </c>
      <c r="S1653" s="14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25"/>
        <v>104</v>
      </c>
      <c r="P1654" s="9">
        <f t="shared" si="126"/>
        <v>27.15</v>
      </c>
      <c r="Q1654" t="s">
        <v>8327</v>
      </c>
      <c r="R1654" t="s">
        <v>8331</v>
      </c>
      <c r="S1654" s="14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25"/>
        <v>104</v>
      </c>
      <c r="P1655" s="9">
        <f t="shared" si="126"/>
        <v>186.07</v>
      </c>
      <c r="Q1655" t="s">
        <v>8323</v>
      </c>
      <c r="R1655" t="s">
        <v>8326</v>
      </c>
      <c r="S1655" s="14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25"/>
        <v>104</v>
      </c>
      <c r="P1656" s="9">
        <f t="shared" si="126"/>
        <v>57.78</v>
      </c>
      <c r="Q1656" t="s">
        <v>8327</v>
      </c>
      <c r="R1656" t="s">
        <v>8328</v>
      </c>
      <c r="S1656" s="14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25"/>
        <v>104</v>
      </c>
      <c r="P1657" s="9">
        <f t="shared" si="126"/>
        <v>19.7</v>
      </c>
      <c r="Q1657" t="s">
        <v>8323</v>
      </c>
      <c r="R1657" t="s">
        <v>8326</v>
      </c>
      <c r="S1657" s="14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25"/>
        <v>104</v>
      </c>
      <c r="P1658" s="9">
        <f t="shared" si="126"/>
        <v>866.67</v>
      </c>
      <c r="Q1658" t="s">
        <v>8323</v>
      </c>
      <c r="R1658" t="s">
        <v>8326</v>
      </c>
      <c r="S1658" s="14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25"/>
        <v>173</v>
      </c>
      <c r="P1659" s="9">
        <f t="shared" si="126"/>
        <v>32.07</v>
      </c>
      <c r="Q1659" t="s">
        <v>8311</v>
      </c>
      <c r="R1659" t="s">
        <v>8333</v>
      </c>
      <c r="S1659" s="14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25"/>
        <v>106</v>
      </c>
      <c r="P1660" s="9">
        <f t="shared" si="126"/>
        <v>54.08</v>
      </c>
      <c r="Q1660" t="s">
        <v>8321</v>
      </c>
      <c r="R1660" t="s">
        <v>8322</v>
      </c>
      <c r="S1660" s="14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25"/>
        <v>104</v>
      </c>
      <c r="P1661" s="9">
        <f t="shared" si="126"/>
        <v>66.510000000000005</v>
      </c>
      <c r="Q1661" t="s">
        <v>8323</v>
      </c>
      <c r="R1661" t="s">
        <v>8326</v>
      </c>
      <c r="S1661" s="14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25"/>
        <v>103</v>
      </c>
      <c r="P1662" s="9">
        <f t="shared" si="126"/>
        <v>95.74</v>
      </c>
      <c r="Q1662" t="s">
        <v>8327</v>
      </c>
      <c r="R1662" t="s">
        <v>8341</v>
      </c>
      <c r="S1662" s="14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25"/>
        <v>103</v>
      </c>
      <c r="P1663" s="9">
        <f t="shared" si="126"/>
        <v>76.03</v>
      </c>
      <c r="Q1663" t="s">
        <v>8323</v>
      </c>
      <c r="R1663" t="s">
        <v>8326</v>
      </c>
      <c r="S1663" s="14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25"/>
        <v>215</v>
      </c>
      <c r="P1664" s="9">
        <f t="shared" si="126"/>
        <v>78.180000000000007</v>
      </c>
      <c r="Q1664" t="s">
        <v>8313</v>
      </c>
      <c r="R1664" t="s">
        <v>8314</v>
      </c>
      <c r="S1664" s="14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25"/>
        <v>172</v>
      </c>
      <c r="P1665" s="9">
        <f t="shared" si="126"/>
        <v>33.03</v>
      </c>
      <c r="Q1665" t="s">
        <v>8323</v>
      </c>
      <c r="R1665" t="s">
        <v>8326</v>
      </c>
      <c r="S1665" s="14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25"/>
        <v>103</v>
      </c>
      <c r="P1666" s="9">
        <f t="shared" si="126"/>
        <v>52.55</v>
      </c>
      <c r="Q1666" t="s">
        <v>8323</v>
      </c>
      <c r="R1666" t="s">
        <v>8326</v>
      </c>
      <c r="S1666" s="14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30">ROUND(E1667/D1667*100,0)</f>
        <v>103</v>
      </c>
      <c r="P1667" s="9">
        <f t="shared" ref="P1667:P1730" si="131">ROUND(E1667/L1667,2)</f>
        <v>47.57</v>
      </c>
      <c r="Q1667" t="s">
        <v>8323</v>
      </c>
      <c r="R1667" t="s">
        <v>8335</v>
      </c>
      <c r="S1667" s="14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YEAR(S:S)</f>
        <v>2016</v>
      </c>
    </row>
    <row r="1668" spans="1:21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30"/>
        <v>128</v>
      </c>
      <c r="P1668" s="9">
        <f t="shared" si="131"/>
        <v>30.95</v>
      </c>
      <c r="Q1668" t="s">
        <v>8323</v>
      </c>
      <c r="R1668" t="s">
        <v>8326</v>
      </c>
      <c r="S1668" s="14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30"/>
        <v>103</v>
      </c>
      <c r="P1669" s="9">
        <f t="shared" si="131"/>
        <v>40.08</v>
      </c>
      <c r="Q1669" t="s">
        <v>8327</v>
      </c>
      <c r="R1669" t="s">
        <v>8328</v>
      </c>
      <c r="S1669" s="14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30"/>
        <v>103</v>
      </c>
      <c r="P1670" s="9">
        <f t="shared" si="131"/>
        <v>59.65</v>
      </c>
      <c r="Q1670" t="s">
        <v>8323</v>
      </c>
      <c r="R1670" t="s">
        <v>8326</v>
      </c>
      <c r="S1670" s="14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30"/>
        <v>103</v>
      </c>
      <c r="P1671" s="9">
        <f t="shared" si="131"/>
        <v>77.73</v>
      </c>
      <c r="Q1671" t="s">
        <v>8323</v>
      </c>
      <c r="R1671" t="s">
        <v>8326</v>
      </c>
      <c r="S1671" s="14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30"/>
        <v>102</v>
      </c>
      <c r="P1672" s="9">
        <f t="shared" si="131"/>
        <v>121.9</v>
      </c>
      <c r="Q1672" t="s">
        <v>8323</v>
      </c>
      <c r="R1672" t="s">
        <v>8326</v>
      </c>
      <c r="S1672" s="14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120" hidden="1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9">
        <f t="shared" si="130"/>
        <v>102</v>
      </c>
      <c r="P1673" s="9">
        <f t="shared" si="131"/>
        <v>47.41</v>
      </c>
      <c r="Q1673" t="s">
        <v>8323</v>
      </c>
      <c r="R1673" t="s">
        <v>8326</v>
      </c>
      <c r="S1673" s="14">
        <f t="shared" si="132"/>
        <v>42203.680300925931</v>
      </c>
      <c r="T1673" s="15">
        <f t="shared" si="133"/>
        <v>42221.774999999994</v>
      </c>
      <c r="U1673">
        <f t="shared" si="134"/>
        <v>2015</v>
      </c>
    </row>
    <row r="1674" spans="1:21" ht="45" hidden="1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9">
        <f t="shared" si="130"/>
        <v>128</v>
      </c>
      <c r="P1674" s="9">
        <f t="shared" si="131"/>
        <v>60.95</v>
      </c>
      <c r="Q1674" t="s">
        <v>8323</v>
      </c>
      <c r="R1674" t="s">
        <v>8326</v>
      </c>
      <c r="S1674" s="14">
        <f t="shared" si="132"/>
        <v>42590.90425925926</v>
      </c>
      <c r="T1674" s="15">
        <f t="shared" si="133"/>
        <v>42606.90425925926</v>
      </c>
      <c r="U1674">
        <f t="shared" si="134"/>
        <v>2016</v>
      </c>
    </row>
    <row r="1675" spans="1:21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30"/>
        <v>171</v>
      </c>
      <c r="P1675" s="9">
        <f t="shared" si="131"/>
        <v>44.91</v>
      </c>
      <c r="Q1675" t="s">
        <v>8323</v>
      </c>
      <c r="R1675" t="s">
        <v>8326</v>
      </c>
      <c r="S1675" s="14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30"/>
        <v>102</v>
      </c>
      <c r="P1676" s="9">
        <f t="shared" si="131"/>
        <v>82.42</v>
      </c>
      <c r="Q1676" t="s">
        <v>8311</v>
      </c>
      <c r="R1676" t="s">
        <v>8333</v>
      </c>
      <c r="S1676" s="14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30"/>
        <v>128</v>
      </c>
      <c r="P1677" s="9">
        <f t="shared" si="131"/>
        <v>38.71</v>
      </c>
      <c r="Q1677" t="s">
        <v>8323</v>
      </c>
      <c r="R1677" t="s">
        <v>8326</v>
      </c>
      <c r="S1677" s="14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9">
        <f t="shared" si="130"/>
        <v>13</v>
      </c>
      <c r="P1678" s="9">
        <f t="shared" si="131"/>
        <v>110.87</v>
      </c>
      <c r="Q1678" t="s">
        <v>8308</v>
      </c>
      <c r="R1678" t="s">
        <v>8310</v>
      </c>
      <c r="S1678" s="14">
        <f t="shared" si="132"/>
        <v>42324.767361111109</v>
      </c>
      <c r="T1678" s="15">
        <f t="shared" si="133"/>
        <v>42379</v>
      </c>
      <c r="U1678">
        <f t="shared" si="134"/>
        <v>2015</v>
      </c>
    </row>
    <row r="1679" spans="1:21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9">
        <f t="shared" si="130"/>
        <v>46</v>
      </c>
      <c r="P1679" s="9">
        <f t="shared" si="131"/>
        <v>70.83</v>
      </c>
      <c r="Q1679" t="s">
        <v>8323</v>
      </c>
      <c r="R1679" t="s">
        <v>8335</v>
      </c>
      <c r="S1679" s="14">
        <f t="shared" si="132"/>
        <v>42057.277858796297</v>
      </c>
      <c r="T1679" s="15">
        <f t="shared" si="133"/>
        <v>42117.236192129625</v>
      </c>
      <c r="U1679">
        <f t="shared" si="134"/>
        <v>2015</v>
      </c>
    </row>
    <row r="1680" spans="1:21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9">
        <f t="shared" si="130"/>
        <v>102</v>
      </c>
      <c r="P1680" s="9">
        <f t="shared" si="131"/>
        <v>134.21</v>
      </c>
      <c r="Q1680" t="s">
        <v>8311</v>
      </c>
      <c r="R1680" t="s">
        <v>8333</v>
      </c>
      <c r="S1680" s="14">
        <f t="shared" si="132"/>
        <v>40429.836435185185</v>
      </c>
      <c r="T1680" s="15">
        <f t="shared" si="133"/>
        <v>40459.836435185185</v>
      </c>
      <c r="U1680">
        <f t="shared" si="134"/>
        <v>2010</v>
      </c>
    </row>
    <row r="1681" spans="1:21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30"/>
        <v>102</v>
      </c>
      <c r="P1681" s="9">
        <f t="shared" si="131"/>
        <v>39.83</v>
      </c>
      <c r="Q1681" t="s">
        <v>8323</v>
      </c>
      <c r="R1681" t="s">
        <v>8326</v>
      </c>
      <c r="S1681" s="14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30"/>
        <v>102</v>
      </c>
      <c r="P1682" s="9">
        <f t="shared" si="131"/>
        <v>37.47</v>
      </c>
      <c r="Q1682" t="s">
        <v>8311</v>
      </c>
      <c r="R1682" t="s">
        <v>8333</v>
      </c>
      <c r="S1682" s="14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30"/>
        <v>127</v>
      </c>
      <c r="P1683" s="9">
        <f t="shared" si="131"/>
        <v>72.709999999999994</v>
      </c>
      <c r="Q1683" t="s">
        <v>8323</v>
      </c>
      <c r="R1683" t="s">
        <v>8326</v>
      </c>
      <c r="S1683" s="14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30"/>
        <v>18</v>
      </c>
      <c r="P1684" s="9">
        <f t="shared" si="131"/>
        <v>52.92</v>
      </c>
      <c r="Q1684" t="s">
        <v>8327</v>
      </c>
      <c r="R1684" t="s">
        <v>8350</v>
      </c>
      <c r="S1684" s="14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30"/>
        <v>51</v>
      </c>
      <c r="P1685" s="9">
        <f t="shared" si="131"/>
        <v>74.62</v>
      </c>
      <c r="Q1685" t="s">
        <v>8327</v>
      </c>
      <c r="R1685" t="s">
        <v>8354</v>
      </c>
      <c r="S1685" s="14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30"/>
        <v>101</v>
      </c>
      <c r="P1686" s="9">
        <f t="shared" si="131"/>
        <v>72.430000000000007</v>
      </c>
      <c r="Q1686" t="s">
        <v>8311</v>
      </c>
      <c r="R1686" t="s">
        <v>8333</v>
      </c>
      <c r="S1686" s="14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30"/>
        <v>101</v>
      </c>
      <c r="P1687" s="9">
        <f t="shared" si="131"/>
        <v>97.5</v>
      </c>
      <c r="Q1687" t="s">
        <v>8327</v>
      </c>
      <c r="R1687" t="s">
        <v>8338</v>
      </c>
      <c r="S1687" s="14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30"/>
        <v>106</v>
      </c>
      <c r="P1688" s="9">
        <f t="shared" si="131"/>
        <v>45.21</v>
      </c>
      <c r="Q1688" t="s">
        <v>8323</v>
      </c>
      <c r="R1688" t="s">
        <v>8324</v>
      </c>
      <c r="S1688" s="14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30"/>
        <v>20</v>
      </c>
      <c r="P1689" s="9">
        <f t="shared" si="131"/>
        <v>114.82</v>
      </c>
      <c r="Q1689" t="s">
        <v>8327</v>
      </c>
      <c r="R1689" t="s">
        <v>8330</v>
      </c>
      <c r="S1689" s="14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30"/>
        <v>101</v>
      </c>
      <c r="P1690" s="9">
        <f t="shared" si="131"/>
        <v>66.45</v>
      </c>
      <c r="Q1690" t="s">
        <v>8323</v>
      </c>
      <c r="R1690" t="s">
        <v>8326</v>
      </c>
      <c r="S1690" s="14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30"/>
        <v>17</v>
      </c>
      <c r="P1691" s="9">
        <f t="shared" si="131"/>
        <v>315.5</v>
      </c>
      <c r="Q1691" t="s">
        <v>8323</v>
      </c>
      <c r="R1691" t="s">
        <v>8326</v>
      </c>
      <c r="S1691" s="14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30"/>
        <v>36</v>
      </c>
      <c r="P1692" s="9">
        <f t="shared" si="131"/>
        <v>57.3</v>
      </c>
      <c r="Q1692" t="s">
        <v>8311</v>
      </c>
      <c r="R1692" t="s">
        <v>8352</v>
      </c>
      <c r="S1692" s="14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30"/>
        <v>105</v>
      </c>
      <c r="P1693" s="9">
        <f t="shared" si="131"/>
        <v>70.03</v>
      </c>
      <c r="Q1693" t="s">
        <v>8323</v>
      </c>
      <c r="R1693" t="s">
        <v>8335</v>
      </c>
      <c r="S1693" s="14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30"/>
        <v>101</v>
      </c>
      <c r="P1694" s="9">
        <f t="shared" si="131"/>
        <v>35.49</v>
      </c>
      <c r="Q1694" t="s">
        <v>8323</v>
      </c>
      <c r="R1694" t="s">
        <v>8326</v>
      </c>
      <c r="S1694" s="14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30"/>
        <v>101</v>
      </c>
      <c r="P1695" s="9">
        <f t="shared" si="131"/>
        <v>63</v>
      </c>
      <c r="Q1695" t="s">
        <v>8323</v>
      </c>
      <c r="R1695" t="s">
        <v>8326</v>
      </c>
      <c r="S1695" s="14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30"/>
        <v>126</v>
      </c>
      <c r="P1696" s="9">
        <f t="shared" si="131"/>
        <v>78.5</v>
      </c>
      <c r="Q1696" t="s">
        <v>8323</v>
      </c>
      <c r="R1696" t="s">
        <v>8326</v>
      </c>
      <c r="S1696" s="14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30"/>
        <v>100</v>
      </c>
      <c r="P1697" s="9">
        <f t="shared" si="131"/>
        <v>41.85</v>
      </c>
      <c r="Q1697" t="s">
        <v>8327</v>
      </c>
      <c r="R1697" t="s">
        <v>8331</v>
      </c>
      <c r="S1697" s="14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30"/>
        <v>125</v>
      </c>
      <c r="P1698" s="9">
        <f t="shared" si="131"/>
        <v>38.549999999999997</v>
      </c>
      <c r="Q1698" t="s">
        <v>8311</v>
      </c>
      <c r="R1698" t="s">
        <v>8333</v>
      </c>
      <c r="S1698" s="14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30"/>
        <v>125</v>
      </c>
      <c r="P1699" s="9">
        <f t="shared" si="131"/>
        <v>67.73</v>
      </c>
      <c r="Q1699" t="s">
        <v>8327</v>
      </c>
      <c r="R1699" t="s">
        <v>8331</v>
      </c>
      <c r="S1699" s="14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30"/>
        <v>125</v>
      </c>
      <c r="P1700" s="9">
        <f t="shared" si="131"/>
        <v>119.29</v>
      </c>
      <c r="Q1700" t="s">
        <v>8327</v>
      </c>
      <c r="R1700" t="s">
        <v>8331</v>
      </c>
      <c r="S1700" s="14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30"/>
        <v>100</v>
      </c>
      <c r="P1701" s="9">
        <f t="shared" si="131"/>
        <v>65.87</v>
      </c>
      <c r="Q1701" t="s">
        <v>8327</v>
      </c>
      <c r="R1701" t="s">
        <v>8331</v>
      </c>
      <c r="S1701" s="14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30"/>
        <v>100</v>
      </c>
      <c r="P1702" s="9">
        <f t="shared" si="131"/>
        <v>43.91</v>
      </c>
      <c r="Q1702" t="s">
        <v>8316</v>
      </c>
      <c r="R1702" t="s">
        <v>8317</v>
      </c>
      <c r="S1702" s="14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30"/>
        <v>15</v>
      </c>
      <c r="P1703" s="9">
        <f t="shared" si="131"/>
        <v>69.47</v>
      </c>
      <c r="Q1703" t="s">
        <v>8319</v>
      </c>
      <c r="R1703" t="s">
        <v>8345</v>
      </c>
      <c r="S1703" s="14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30"/>
        <v>100</v>
      </c>
      <c r="P1704" s="9">
        <f t="shared" si="131"/>
        <v>61</v>
      </c>
      <c r="Q1704" t="s">
        <v>8323</v>
      </c>
      <c r="R1704" t="s">
        <v>8326</v>
      </c>
      <c r="S1704" s="14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30"/>
        <v>167</v>
      </c>
      <c r="P1705" s="9">
        <f t="shared" si="131"/>
        <v>75.77</v>
      </c>
      <c r="Q1705" t="s">
        <v>8327</v>
      </c>
      <c r="R1705" t="s">
        <v>8331</v>
      </c>
      <c r="S1705" s="14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9">
        <f t="shared" si="130"/>
        <v>31</v>
      </c>
      <c r="P1706" s="9">
        <f t="shared" si="131"/>
        <v>1250</v>
      </c>
      <c r="Q1706" t="s">
        <v>8323</v>
      </c>
      <c r="R1706" t="s">
        <v>8326</v>
      </c>
      <c r="S1706" s="14">
        <f t="shared" si="132"/>
        <v>42144.231527777782</v>
      </c>
      <c r="T1706" s="15">
        <f t="shared" si="133"/>
        <v>42203.125</v>
      </c>
      <c r="U1706">
        <f t="shared" si="134"/>
        <v>2015</v>
      </c>
    </row>
    <row r="1707" spans="1:21" ht="45" hidden="1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9">
        <f t="shared" si="130"/>
        <v>100</v>
      </c>
      <c r="P1707" s="9">
        <f t="shared" si="131"/>
        <v>50</v>
      </c>
      <c r="Q1707" t="s">
        <v>8323</v>
      </c>
      <c r="R1707" t="s">
        <v>8326</v>
      </c>
      <c r="S1707" s="14">
        <f t="shared" si="132"/>
        <v>42675.057997685188</v>
      </c>
      <c r="T1707" s="15">
        <f t="shared" si="133"/>
        <v>42705.099664351852</v>
      </c>
      <c r="U1707">
        <f t="shared" si="134"/>
        <v>2016</v>
      </c>
    </row>
    <row r="1708" spans="1:21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9">
        <f t="shared" si="130"/>
        <v>100</v>
      </c>
      <c r="P1708" s="9">
        <f t="shared" si="131"/>
        <v>113.64</v>
      </c>
      <c r="Q1708" t="s">
        <v>8327</v>
      </c>
      <c r="R1708" t="s">
        <v>8328</v>
      </c>
      <c r="S1708" s="14">
        <f t="shared" si="132"/>
        <v>40758.733483796292</v>
      </c>
      <c r="T1708" s="15">
        <f t="shared" si="133"/>
        <v>40818.733483796292</v>
      </c>
      <c r="U1708">
        <f t="shared" si="134"/>
        <v>2011</v>
      </c>
    </row>
    <row r="1709" spans="1:21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9">
        <f t="shared" si="130"/>
        <v>100</v>
      </c>
      <c r="P1709" s="9">
        <f t="shared" si="131"/>
        <v>48.08</v>
      </c>
      <c r="Q1709" t="s">
        <v>8327</v>
      </c>
      <c r="R1709" t="s">
        <v>8328</v>
      </c>
      <c r="S1709" s="14">
        <f t="shared" si="132"/>
        <v>41373.102465277778</v>
      </c>
      <c r="T1709" s="15">
        <f t="shared" si="133"/>
        <v>41403.102465277778</v>
      </c>
      <c r="U1709">
        <f t="shared" si="134"/>
        <v>2013</v>
      </c>
    </row>
    <row r="1710" spans="1:21" ht="30" hidden="1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9">
        <f t="shared" si="130"/>
        <v>100</v>
      </c>
      <c r="P1710" s="9">
        <f t="shared" si="131"/>
        <v>73.53</v>
      </c>
      <c r="Q1710" t="s">
        <v>8323</v>
      </c>
      <c r="R1710" t="s">
        <v>8326</v>
      </c>
      <c r="S1710" s="14">
        <f t="shared" si="132"/>
        <v>42311.750324074077</v>
      </c>
      <c r="T1710" s="15">
        <f t="shared" si="133"/>
        <v>42336.750324074077</v>
      </c>
      <c r="U1710">
        <f t="shared" si="134"/>
        <v>2015</v>
      </c>
    </row>
    <row r="1711" spans="1:21" ht="60" hidden="1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9">
        <f t="shared" si="130"/>
        <v>100</v>
      </c>
      <c r="P1711" s="9">
        <f t="shared" si="131"/>
        <v>227.27</v>
      </c>
      <c r="Q1711" t="s">
        <v>8323</v>
      </c>
      <c r="R1711" t="s">
        <v>8326</v>
      </c>
      <c r="S1711" s="14">
        <f t="shared" si="132"/>
        <v>41856.010069444441</v>
      </c>
      <c r="T1711" s="15">
        <f t="shared" si="133"/>
        <v>41890.125</v>
      </c>
      <c r="U1711">
        <f t="shared" si="134"/>
        <v>2014</v>
      </c>
    </row>
    <row r="1712" spans="1:21" ht="45" hidden="1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9">
        <f t="shared" si="130"/>
        <v>100</v>
      </c>
      <c r="P1712" s="9">
        <f t="shared" si="131"/>
        <v>104.17</v>
      </c>
      <c r="Q1712" t="s">
        <v>8323</v>
      </c>
      <c r="R1712" t="s">
        <v>8326</v>
      </c>
      <c r="S1712" s="14">
        <f t="shared" si="132"/>
        <v>42040.831678240742</v>
      </c>
      <c r="T1712" s="15">
        <f t="shared" si="133"/>
        <v>42070.831678240742</v>
      </c>
      <c r="U1712">
        <f t="shared" si="134"/>
        <v>2015</v>
      </c>
    </row>
    <row r="1713" spans="1:21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9">
        <f t="shared" si="130"/>
        <v>100</v>
      </c>
      <c r="P1713" s="9">
        <f t="shared" si="131"/>
        <v>100</v>
      </c>
      <c r="Q1713" t="s">
        <v>8323</v>
      </c>
      <c r="R1713" t="s">
        <v>8335</v>
      </c>
      <c r="S1713" s="14">
        <f t="shared" si="132"/>
        <v>42087.792303240742</v>
      </c>
      <c r="T1713" s="15">
        <f t="shared" si="133"/>
        <v>42103.792303240742</v>
      </c>
      <c r="U1713">
        <f t="shared" si="134"/>
        <v>2015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30"/>
        <v>6</v>
      </c>
      <c r="P1714" s="9">
        <f t="shared" si="131"/>
        <v>41.58</v>
      </c>
      <c r="Q1714" t="s">
        <v>8308</v>
      </c>
      <c r="R1714" t="s">
        <v>8340</v>
      </c>
      <c r="S1714" s="14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30"/>
        <v>86</v>
      </c>
      <c r="P1715" s="9">
        <f t="shared" si="131"/>
        <v>248.5</v>
      </c>
      <c r="Q1715" t="s">
        <v>8323</v>
      </c>
      <c r="R1715" t="s">
        <v>8326</v>
      </c>
      <c r="S1715" s="14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30"/>
        <v>2</v>
      </c>
      <c r="P1716" s="9">
        <f t="shared" si="131"/>
        <v>155.25</v>
      </c>
      <c r="Q1716" t="s">
        <v>8308</v>
      </c>
      <c r="R1716" t="s">
        <v>8310</v>
      </c>
      <c r="S1716" s="14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30"/>
        <v>41</v>
      </c>
      <c r="P1717" s="9">
        <f t="shared" si="131"/>
        <v>47.77</v>
      </c>
      <c r="Q1717" t="s">
        <v>8311</v>
      </c>
      <c r="R1717" t="s">
        <v>8349</v>
      </c>
      <c r="S1717" s="14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30"/>
        <v>42</v>
      </c>
      <c r="P1718" s="9">
        <f t="shared" si="131"/>
        <v>79.87</v>
      </c>
      <c r="Q1718" t="s">
        <v>8323</v>
      </c>
      <c r="R1718" t="s">
        <v>8324</v>
      </c>
      <c r="S1718" s="14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30"/>
        <v>12</v>
      </c>
      <c r="P1719" s="9">
        <f t="shared" si="131"/>
        <v>72.59</v>
      </c>
      <c r="Q1719" t="s">
        <v>8308</v>
      </c>
      <c r="R1719" t="s">
        <v>8310</v>
      </c>
      <c r="S1719" s="14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30"/>
        <v>123</v>
      </c>
      <c r="P1720" s="9">
        <f t="shared" si="131"/>
        <v>32.32</v>
      </c>
      <c r="Q1720" t="s">
        <v>8327</v>
      </c>
      <c r="R1720" t="s">
        <v>8329</v>
      </c>
      <c r="S1720" s="14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30"/>
        <v>111</v>
      </c>
      <c r="P1721" s="9">
        <f t="shared" si="131"/>
        <v>23.8</v>
      </c>
      <c r="Q1721" t="s">
        <v>8313</v>
      </c>
      <c r="R1721" t="s">
        <v>8314</v>
      </c>
      <c r="S1721" s="14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30"/>
        <v>41</v>
      </c>
      <c r="P1722" s="9">
        <f t="shared" si="131"/>
        <v>143.82</v>
      </c>
      <c r="Q1722" t="s">
        <v>8327</v>
      </c>
      <c r="R1722" t="s">
        <v>8328</v>
      </c>
      <c r="S1722" s="14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30"/>
        <v>121</v>
      </c>
      <c r="P1723" s="9">
        <f t="shared" si="131"/>
        <v>33.67</v>
      </c>
      <c r="Q1723" t="s">
        <v>8323</v>
      </c>
      <c r="R1723" t="s">
        <v>8326</v>
      </c>
      <c r="S1723" s="14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30"/>
        <v>121</v>
      </c>
      <c r="P1724" s="9">
        <f t="shared" si="131"/>
        <v>48.24</v>
      </c>
      <c r="Q1724" t="s">
        <v>8327</v>
      </c>
      <c r="R1724" t="s">
        <v>8328</v>
      </c>
      <c r="S1724" s="14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30"/>
        <v>121</v>
      </c>
      <c r="P1725" s="9">
        <f t="shared" si="131"/>
        <v>40.85</v>
      </c>
      <c r="Q1725" t="s">
        <v>8323</v>
      </c>
      <c r="R1725" t="s">
        <v>8326</v>
      </c>
      <c r="S1725" s="14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30"/>
        <v>120</v>
      </c>
      <c r="P1726" s="9">
        <f t="shared" si="131"/>
        <v>141.47</v>
      </c>
      <c r="Q1726" t="s">
        <v>8327</v>
      </c>
      <c r="R1726" t="s">
        <v>8331</v>
      </c>
      <c r="S1726" s="14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30"/>
        <v>120</v>
      </c>
      <c r="P1727" s="9">
        <f t="shared" si="131"/>
        <v>104.57</v>
      </c>
      <c r="Q1727" t="s">
        <v>8323</v>
      </c>
      <c r="R1727" t="s">
        <v>8326</v>
      </c>
      <c r="S1727" s="14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30"/>
        <v>120</v>
      </c>
      <c r="P1728" s="9">
        <f t="shared" si="131"/>
        <v>44.54</v>
      </c>
      <c r="Q1728" t="s">
        <v>8323</v>
      </c>
      <c r="R1728" t="s">
        <v>8326</v>
      </c>
      <c r="S1728" s="14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30"/>
        <v>100</v>
      </c>
      <c r="P1729" s="9">
        <f t="shared" si="131"/>
        <v>171.43</v>
      </c>
      <c r="Q1729" t="s">
        <v>8327</v>
      </c>
      <c r="R1729" t="s">
        <v>8330</v>
      </c>
      <c r="S1729" s="14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30"/>
        <v>100</v>
      </c>
      <c r="P1730" s="9">
        <f t="shared" si="131"/>
        <v>171.43</v>
      </c>
      <c r="Q1730" t="s">
        <v>8323</v>
      </c>
      <c r="R1730" t="s">
        <v>8326</v>
      </c>
      <c r="S1730" s="14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35">ROUND(E1731/D1731*100,0)</f>
        <v>160</v>
      </c>
      <c r="P1731" s="9">
        <f t="shared" ref="P1731:P1794" si="136">ROUND(E1731/L1731,2)</f>
        <v>25</v>
      </c>
      <c r="Q1731" t="s">
        <v>8327</v>
      </c>
      <c r="R1731" t="s">
        <v>8331</v>
      </c>
      <c r="S1731" s="14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YEAR(S:S)</f>
        <v>2012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35"/>
        <v>48</v>
      </c>
      <c r="P1732" s="9">
        <f t="shared" si="136"/>
        <v>159.33000000000001</v>
      </c>
      <c r="Q1732" t="s">
        <v>8327</v>
      </c>
      <c r="R1732" t="s">
        <v>8330</v>
      </c>
      <c r="S1732" s="14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35"/>
        <v>119</v>
      </c>
      <c r="P1733" s="9">
        <f t="shared" si="136"/>
        <v>108.59</v>
      </c>
      <c r="Q1733" t="s">
        <v>8323</v>
      </c>
      <c r="R1733" t="s">
        <v>8326</v>
      </c>
      <c r="S1733" s="14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35"/>
        <v>108</v>
      </c>
      <c r="P1734" s="9">
        <f t="shared" si="136"/>
        <v>58.17</v>
      </c>
      <c r="Q1734" t="s">
        <v>8321</v>
      </c>
      <c r="R1734" t="s">
        <v>8343</v>
      </c>
      <c r="S1734" s="14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35"/>
        <v>119</v>
      </c>
      <c r="P1735" s="9">
        <f t="shared" si="136"/>
        <v>91.23</v>
      </c>
      <c r="Q1735" t="s">
        <v>8321</v>
      </c>
      <c r="R1735" t="s">
        <v>8343</v>
      </c>
      <c r="S1735" s="14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35"/>
        <v>119</v>
      </c>
      <c r="P1736" s="9">
        <f t="shared" si="136"/>
        <v>103.04</v>
      </c>
      <c r="Q1736" t="s">
        <v>8321</v>
      </c>
      <c r="R1736" t="s">
        <v>8332</v>
      </c>
      <c r="S1736" s="14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35"/>
        <v>158</v>
      </c>
      <c r="P1737" s="9">
        <f t="shared" si="136"/>
        <v>158</v>
      </c>
      <c r="Q1737" t="s">
        <v>8323</v>
      </c>
      <c r="R1737" t="s">
        <v>8324</v>
      </c>
      <c r="S1737" s="14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35"/>
        <v>32</v>
      </c>
      <c r="P1738" s="9">
        <f t="shared" si="136"/>
        <v>60.67</v>
      </c>
      <c r="Q1738" t="s">
        <v>8323</v>
      </c>
      <c r="R1738" t="s">
        <v>8326</v>
      </c>
      <c r="S1738" s="14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35"/>
        <v>107</v>
      </c>
      <c r="P1739" s="9">
        <f t="shared" si="136"/>
        <v>39.380000000000003</v>
      </c>
      <c r="Q1739" t="s">
        <v>8321</v>
      </c>
      <c r="R1739" t="s">
        <v>8343</v>
      </c>
      <c r="S1739" s="14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35"/>
        <v>131</v>
      </c>
      <c r="P1740" s="9">
        <f t="shared" si="136"/>
        <v>41.42</v>
      </c>
      <c r="Q1740" t="s">
        <v>8323</v>
      </c>
      <c r="R1740" t="s">
        <v>8326</v>
      </c>
      <c r="S1740" s="14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35"/>
        <v>9</v>
      </c>
      <c r="P1741" s="9">
        <f t="shared" si="136"/>
        <v>73.760000000000005</v>
      </c>
      <c r="Q1741" t="s">
        <v>8327</v>
      </c>
      <c r="R1741" t="s">
        <v>8328</v>
      </c>
      <c r="S1741" s="14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35"/>
        <v>20</v>
      </c>
      <c r="P1742" s="9">
        <f t="shared" si="136"/>
        <v>58.95</v>
      </c>
      <c r="Q1742" t="s">
        <v>8323</v>
      </c>
      <c r="R1742" t="s">
        <v>8335</v>
      </c>
      <c r="S1742" s="14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35"/>
        <v>14</v>
      </c>
      <c r="P1743" s="9">
        <f t="shared" si="136"/>
        <v>63.65</v>
      </c>
      <c r="Q1743" t="s">
        <v>8313</v>
      </c>
      <c r="R1743" t="s">
        <v>8314</v>
      </c>
      <c r="S1743" s="14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35"/>
        <v>107</v>
      </c>
      <c r="P1744" s="9">
        <f t="shared" si="136"/>
        <v>53.52</v>
      </c>
      <c r="Q1744" t="s">
        <v>8327</v>
      </c>
      <c r="R1744" t="s">
        <v>8328</v>
      </c>
      <c r="S1744" s="14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35"/>
        <v>131</v>
      </c>
      <c r="P1745" s="9">
        <f t="shared" si="136"/>
        <v>112.14</v>
      </c>
      <c r="Q1745" t="s">
        <v>8323</v>
      </c>
      <c r="R1745" t="s">
        <v>8335</v>
      </c>
      <c r="S1745" s="14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35"/>
        <v>117</v>
      </c>
      <c r="P1746" s="9">
        <f t="shared" si="136"/>
        <v>58.63</v>
      </c>
      <c r="Q1746" t="s">
        <v>8327</v>
      </c>
      <c r="R1746" t="s">
        <v>8331</v>
      </c>
      <c r="S1746" s="14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35"/>
        <v>117</v>
      </c>
      <c r="P1747" s="9">
        <f t="shared" si="136"/>
        <v>75.48</v>
      </c>
      <c r="Q1747" t="s">
        <v>8327</v>
      </c>
      <c r="R1747" t="s">
        <v>8331</v>
      </c>
      <c r="S1747" s="14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35"/>
        <v>117</v>
      </c>
      <c r="P1748" s="9">
        <f t="shared" si="136"/>
        <v>61.58</v>
      </c>
      <c r="Q1748" t="s">
        <v>8327</v>
      </c>
      <c r="R1748" t="s">
        <v>8331</v>
      </c>
      <c r="S1748" s="14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35"/>
        <v>42</v>
      </c>
      <c r="P1749" s="9">
        <f t="shared" si="136"/>
        <v>83.43</v>
      </c>
      <c r="Q1749" t="s">
        <v>8313</v>
      </c>
      <c r="R1749" t="s">
        <v>8353</v>
      </c>
      <c r="S1749" s="14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35"/>
        <v>117</v>
      </c>
      <c r="P1750" s="9">
        <f t="shared" si="136"/>
        <v>41.7</v>
      </c>
      <c r="Q1750" t="s">
        <v>8323</v>
      </c>
      <c r="R1750" t="s">
        <v>8335</v>
      </c>
      <c r="S1750" s="14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35"/>
        <v>156</v>
      </c>
      <c r="P1751" s="9">
        <f t="shared" si="136"/>
        <v>38.880000000000003</v>
      </c>
      <c r="Q1751" t="s">
        <v>8327</v>
      </c>
      <c r="R1751" t="s">
        <v>8341</v>
      </c>
      <c r="S1751" s="14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35"/>
        <v>106</v>
      </c>
      <c r="P1752" s="9">
        <f t="shared" si="136"/>
        <v>34.79</v>
      </c>
      <c r="Q1752" t="s">
        <v>8323</v>
      </c>
      <c r="R1752" t="s">
        <v>8326</v>
      </c>
      <c r="S1752" s="14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35"/>
        <v>116</v>
      </c>
      <c r="P1753" s="9">
        <f t="shared" si="136"/>
        <v>116.25</v>
      </c>
      <c r="Q1753" t="s">
        <v>8321</v>
      </c>
      <c r="R1753" t="s">
        <v>8343</v>
      </c>
      <c r="S1753" s="14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35"/>
        <v>116</v>
      </c>
      <c r="P1754" s="9">
        <f t="shared" si="136"/>
        <v>31</v>
      </c>
      <c r="Q1754" t="s">
        <v>8327</v>
      </c>
      <c r="R1754" t="s">
        <v>8328</v>
      </c>
      <c r="S1754" s="14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35"/>
        <v>116</v>
      </c>
      <c r="P1755" s="9">
        <f t="shared" si="136"/>
        <v>80.03</v>
      </c>
      <c r="Q1755" t="s">
        <v>8323</v>
      </c>
      <c r="R1755" t="s">
        <v>8326</v>
      </c>
      <c r="S1755" s="14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35"/>
        <v>46</v>
      </c>
      <c r="P1756" s="9">
        <f t="shared" si="136"/>
        <v>20.34</v>
      </c>
      <c r="Q1756" t="s">
        <v>8308</v>
      </c>
      <c r="R1756" t="s">
        <v>8310</v>
      </c>
      <c r="S1756" s="14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35"/>
        <v>116</v>
      </c>
      <c r="P1757" s="9">
        <f t="shared" si="136"/>
        <v>36.11</v>
      </c>
      <c r="Q1757" t="s">
        <v>8327</v>
      </c>
      <c r="R1757" t="s">
        <v>8328</v>
      </c>
      <c r="S1757" s="14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35"/>
        <v>110</v>
      </c>
      <c r="P1758" s="9">
        <f t="shared" si="136"/>
        <v>51.22</v>
      </c>
      <c r="Q1758" t="s">
        <v>8323</v>
      </c>
      <c r="R1758" t="s">
        <v>8326</v>
      </c>
      <c r="S1758" s="14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6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9">
        <f t="shared" si="135"/>
        <v>7</v>
      </c>
      <c r="P1759" s="9">
        <f t="shared" si="136"/>
        <v>383.33</v>
      </c>
      <c r="Q1759" t="s">
        <v>8323</v>
      </c>
      <c r="R1759" t="s">
        <v>8326</v>
      </c>
      <c r="S1759" s="14">
        <f t="shared" si="137"/>
        <v>42697.010520833333</v>
      </c>
      <c r="T1759" s="15">
        <f t="shared" si="138"/>
        <v>42730.010520833333</v>
      </c>
      <c r="U1759">
        <f t="shared" si="139"/>
        <v>2016</v>
      </c>
    </row>
    <row r="1760" spans="1:21" ht="45" hidden="1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9">
        <f t="shared" si="135"/>
        <v>115</v>
      </c>
      <c r="P1760" s="9">
        <f t="shared" si="136"/>
        <v>79.31</v>
      </c>
      <c r="Q1760" t="s">
        <v>8323</v>
      </c>
      <c r="R1760" t="s">
        <v>8326</v>
      </c>
      <c r="S1760" s="14">
        <f t="shared" si="137"/>
        <v>40923.729953703703</v>
      </c>
      <c r="T1760" s="15">
        <f t="shared" si="138"/>
        <v>40953.729953703703</v>
      </c>
      <c r="U1760">
        <f t="shared" si="139"/>
        <v>2012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35"/>
        <v>460</v>
      </c>
      <c r="P1761" s="9">
        <f t="shared" si="136"/>
        <v>11.67</v>
      </c>
      <c r="Q1761" t="s">
        <v>8316</v>
      </c>
      <c r="R1761" t="s">
        <v>8317</v>
      </c>
      <c r="S1761" s="14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35"/>
        <v>115</v>
      </c>
      <c r="P1762" s="9">
        <f t="shared" si="136"/>
        <v>31.05</v>
      </c>
      <c r="Q1762" t="s">
        <v>8327</v>
      </c>
      <c r="R1762" t="s">
        <v>8329</v>
      </c>
      <c r="S1762" s="14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35"/>
        <v>46</v>
      </c>
      <c r="P1763" s="9">
        <f t="shared" si="136"/>
        <v>164</v>
      </c>
      <c r="Q1763" t="s">
        <v>8308</v>
      </c>
      <c r="R1763" t="s">
        <v>8310</v>
      </c>
      <c r="S1763" s="14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35"/>
        <v>23</v>
      </c>
      <c r="P1764" s="9">
        <f t="shared" si="136"/>
        <v>65.459999999999994</v>
      </c>
      <c r="Q1764" t="s">
        <v>8311</v>
      </c>
      <c r="R1764" t="s">
        <v>8349</v>
      </c>
      <c r="S1764" s="14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35"/>
        <v>15</v>
      </c>
      <c r="P1765" s="9">
        <f t="shared" si="136"/>
        <v>57.25</v>
      </c>
      <c r="Q1765" t="s">
        <v>8323</v>
      </c>
      <c r="R1765" t="s">
        <v>8326</v>
      </c>
      <c r="S1765" s="14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35"/>
        <v>114</v>
      </c>
      <c r="P1766" s="9">
        <f t="shared" si="136"/>
        <v>87.96</v>
      </c>
      <c r="Q1766" t="s">
        <v>8323</v>
      </c>
      <c r="R1766" t="s">
        <v>8326</v>
      </c>
      <c r="S1766" s="14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35"/>
        <v>46</v>
      </c>
      <c r="P1767" s="9">
        <f t="shared" si="136"/>
        <v>58.62</v>
      </c>
      <c r="Q1767" t="s">
        <v>8313</v>
      </c>
      <c r="R1767" t="s">
        <v>8314</v>
      </c>
      <c r="S1767" s="14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35"/>
        <v>152</v>
      </c>
      <c r="P1768" s="9">
        <f t="shared" si="136"/>
        <v>40.75</v>
      </c>
      <c r="Q1768" t="s">
        <v>8327</v>
      </c>
      <c r="R1768" t="s">
        <v>8331</v>
      </c>
      <c r="S1768" s="14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35"/>
        <v>114</v>
      </c>
      <c r="P1769" s="9">
        <f t="shared" si="136"/>
        <v>36.770000000000003</v>
      </c>
      <c r="Q1769" t="s">
        <v>8308</v>
      </c>
      <c r="R1769" t="s">
        <v>8315</v>
      </c>
      <c r="S1769" s="14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35"/>
        <v>114</v>
      </c>
      <c r="P1770" s="9">
        <f t="shared" si="136"/>
        <v>35.47</v>
      </c>
      <c r="Q1770" t="s">
        <v>8321</v>
      </c>
      <c r="R1770" t="s">
        <v>8343</v>
      </c>
      <c r="S1770" s="14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35"/>
        <v>113</v>
      </c>
      <c r="P1771" s="9">
        <f t="shared" si="136"/>
        <v>51.48</v>
      </c>
      <c r="Q1771" t="s">
        <v>8327</v>
      </c>
      <c r="R1771" t="s">
        <v>8328</v>
      </c>
      <c r="S1771" s="14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35"/>
        <v>113</v>
      </c>
      <c r="P1772" s="9">
        <f t="shared" si="136"/>
        <v>39.6</v>
      </c>
      <c r="Q1772" t="s">
        <v>8323</v>
      </c>
      <c r="R1772" t="s">
        <v>8326</v>
      </c>
      <c r="S1772" s="14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35"/>
        <v>15</v>
      </c>
      <c r="P1773" s="9">
        <f t="shared" si="136"/>
        <v>80.319999999999993</v>
      </c>
      <c r="Q1773" t="s">
        <v>8308</v>
      </c>
      <c r="R1773" t="s">
        <v>8310</v>
      </c>
      <c r="S1773" s="14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35"/>
        <v>112</v>
      </c>
      <c r="P1774" s="9">
        <f t="shared" si="136"/>
        <v>31.62</v>
      </c>
      <c r="Q1774" t="s">
        <v>8323</v>
      </c>
      <c r="R1774" t="s">
        <v>8326</v>
      </c>
      <c r="S1774" s="14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35"/>
        <v>124</v>
      </c>
      <c r="P1775" s="9">
        <f t="shared" si="136"/>
        <v>69.72</v>
      </c>
      <c r="Q1775" t="s">
        <v>8321</v>
      </c>
      <c r="R1775" t="s">
        <v>8343</v>
      </c>
      <c r="S1775" s="14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35"/>
        <v>112</v>
      </c>
      <c r="P1776" s="9">
        <f t="shared" si="136"/>
        <v>43.73</v>
      </c>
      <c r="Q1776" t="s">
        <v>8327</v>
      </c>
      <c r="R1776" t="s">
        <v>8331</v>
      </c>
      <c r="S1776" s="14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35"/>
        <v>45</v>
      </c>
      <c r="P1777" s="9">
        <f t="shared" si="136"/>
        <v>185.83</v>
      </c>
      <c r="Q1777" t="s">
        <v>8321</v>
      </c>
      <c r="R1777" t="s">
        <v>8325</v>
      </c>
      <c r="S1777" s="14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9">
        <f t="shared" si="135"/>
        <v>111</v>
      </c>
      <c r="P1778" s="9">
        <f t="shared" si="136"/>
        <v>51.67</v>
      </c>
      <c r="Q1778" t="s">
        <v>8327</v>
      </c>
      <c r="R1778" t="s">
        <v>8328</v>
      </c>
      <c r="S1778" s="14">
        <f t="shared" si="137"/>
        <v>42248.90042824074</v>
      </c>
      <c r="T1778" s="15">
        <f t="shared" si="138"/>
        <v>42277.811805555553</v>
      </c>
      <c r="U1778">
        <f t="shared" si="139"/>
        <v>2015</v>
      </c>
    </row>
    <row r="1779" spans="1:21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9">
        <f t="shared" si="135"/>
        <v>148</v>
      </c>
      <c r="P1779" s="9">
        <f t="shared" si="136"/>
        <v>63.49</v>
      </c>
      <c r="Q1779" t="s">
        <v>8327</v>
      </c>
      <c r="R1779" t="s">
        <v>8331</v>
      </c>
      <c r="S1779" s="14">
        <f t="shared" si="137"/>
        <v>40987.773715277777</v>
      </c>
      <c r="T1779" s="15">
        <f t="shared" si="138"/>
        <v>41026.916666666664</v>
      </c>
      <c r="U1779">
        <f t="shared" si="139"/>
        <v>2012</v>
      </c>
    </row>
    <row r="1780" spans="1:21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35"/>
        <v>111</v>
      </c>
      <c r="P1780" s="9">
        <f t="shared" si="136"/>
        <v>110.75</v>
      </c>
      <c r="Q1780" t="s">
        <v>8323</v>
      </c>
      <c r="R1780" t="s">
        <v>8326</v>
      </c>
      <c r="S1780" s="14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60" hidden="1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9">
        <f t="shared" si="135"/>
        <v>100</v>
      </c>
      <c r="P1781" s="9">
        <f t="shared" si="136"/>
        <v>110.5</v>
      </c>
      <c r="Q1781" t="s">
        <v>8323</v>
      </c>
      <c r="R1781" t="s">
        <v>8326</v>
      </c>
      <c r="S1781" s="14">
        <f t="shared" si="137"/>
        <v>41808.649583333332</v>
      </c>
      <c r="T1781" s="15">
        <f t="shared" si="138"/>
        <v>41868.649583333332</v>
      </c>
      <c r="U1781">
        <f t="shared" si="139"/>
        <v>2014</v>
      </c>
    </row>
    <row r="1782" spans="1:21" ht="45" hidden="1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9">
        <f t="shared" si="135"/>
        <v>126</v>
      </c>
      <c r="P1782" s="9">
        <f t="shared" si="136"/>
        <v>147.33000000000001</v>
      </c>
      <c r="Q1782" t="s">
        <v>8323</v>
      </c>
      <c r="R1782" t="s">
        <v>8326</v>
      </c>
      <c r="S1782" s="14">
        <f t="shared" si="137"/>
        <v>42489.619525462964</v>
      </c>
      <c r="T1782" s="15">
        <f t="shared" si="138"/>
        <v>42500.470138888893</v>
      </c>
      <c r="U1782">
        <f t="shared" si="139"/>
        <v>2016</v>
      </c>
    </row>
    <row r="1783" spans="1:21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35"/>
        <v>110</v>
      </c>
      <c r="P1783" s="9">
        <f t="shared" si="136"/>
        <v>26.55</v>
      </c>
      <c r="Q1783" t="s">
        <v>8327</v>
      </c>
      <c r="R1783" t="s">
        <v>8338</v>
      </c>
      <c r="S1783" s="14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35"/>
        <v>110</v>
      </c>
      <c r="P1784" s="9">
        <f t="shared" si="136"/>
        <v>73.400000000000006</v>
      </c>
      <c r="Q1784" t="s">
        <v>8323</v>
      </c>
      <c r="R1784" t="s">
        <v>8326</v>
      </c>
      <c r="S1784" s="14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35"/>
        <v>6</v>
      </c>
      <c r="P1785" s="9">
        <f t="shared" si="136"/>
        <v>220</v>
      </c>
      <c r="Q1785" t="s">
        <v>8321</v>
      </c>
      <c r="R1785" t="s">
        <v>8325</v>
      </c>
      <c r="S1785" s="14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35"/>
        <v>137</v>
      </c>
      <c r="P1786" s="9">
        <f t="shared" si="136"/>
        <v>30.96</v>
      </c>
      <c r="Q1786" t="s">
        <v>8311</v>
      </c>
      <c r="R1786" t="s">
        <v>8312</v>
      </c>
      <c r="S1786" s="14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35"/>
        <v>34</v>
      </c>
      <c r="P1787" s="9">
        <f t="shared" si="136"/>
        <v>137.25</v>
      </c>
      <c r="Q1787" t="s">
        <v>8327</v>
      </c>
      <c r="R1787" t="s">
        <v>8330</v>
      </c>
      <c r="S1787" s="14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35"/>
        <v>220</v>
      </c>
      <c r="P1788" s="9">
        <f t="shared" si="136"/>
        <v>46.7</v>
      </c>
      <c r="Q1788" t="s">
        <v>8321</v>
      </c>
      <c r="R1788" t="s">
        <v>8343</v>
      </c>
      <c r="S1788" s="14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35"/>
        <v>110</v>
      </c>
      <c r="P1789" s="9">
        <f t="shared" si="136"/>
        <v>52.21</v>
      </c>
      <c r="Q1789" t="s">
        <v>8323</v>
      </c>
      <c r="R1789" t="s">
        <v>8326</v>
      </c>
      <c r="S1789" s="14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35"/>
        <v>110</v>
      </c>
      <c r="P1790" s="9">
        <f t="shared" si="136"/>
        <v>43.82</v>
      </c>
      <c r="Q1790" t="s">
        <v>8327</v>
      </c>
      <c r="R1790" t="s">
        <v>8329</v>
      </c>
      <c r="S1790" s="14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35"/>
        <v>110</v>
      </c>
      <c r="P1791" s="9">
        <f t="shared" si="136"/>
        <v>199.18</v>
      </c>
      <c r="Q1791" t="s">
        <v>8323</v>
      </c>
      <c r="R1791" t="s">
        <v>8326</v>
      </c>
      <c r="S1791" s="14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35"/>
        <v>14</v>
      </c>
      <c r="P1792" s="9">
        <f t="shared" si="136"/>
        <v>58.97</v>
      </c>
      <c r="Q1792" t="s">
        <v>8313</v>
      </c>
      <c r="R1792" t="s">
        <v>8314</v>
      </c>
      <c r="S1792" s="14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35"/>
        <v>115</v>
      </c>
      <c r="P1793" s="9">
        <f t="shared" si="136"/>
        <v>39.67</v>
      </c>
      <c r="Q1793" t="s">
        <v>8323</v>
      </c>
      <c r="R1793" t="s">
        <v>8326</v>
      </c>
      <c r="S1793" s="14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35"/>
        <v>145</v>
      </c>
      <c r="P1794" s="9">
        <f t="shared" si="136"/>
        <v>35.74</v>
      </c>
      <c r="Q1794" t="s">
        <v>8327</v>
      </c>
      <c r="R1794" t="s">
        <v>8329</v>
      </c>
      <c r="S1794" s="14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40">ROUND(E1795/D1795*100,0)</f>
        <v>109</v>
      </c>
      <c r="P1795" s="9">
        <f t="shared" ref="P1795:P1858" si="141">ROUND(E1795/L1795,2)</f>
        <v>63.97</v>
      </c>
      <c r="Q1795" t="s">
        <v>8313</v>
      </c>
      <c r="R1795" t="s">
        <v>8314</v>
      </c>
      <c r="S1795" s="14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YEAR(S:S)</f>
        <v>2016</v>
      </c>
    </row>
    <row r="1796" spans="1:21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40"/>
        <v>109</v>
      </c>
      <c r="P1796" s="9">
        <f t="shared" si="141"/>
        <v>30.15</v>
      </c>
      <c r="Q1796" t="s">
        <v>8323</v>
      </c>
      <c r="R1796" t="s">
        <v>8326</v>
      </c>
      <c r="S1796" s="14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40"/>
        <v>144</v>
      </c>
      <c r="P1797" s="9">
        <f t="shared" si="141"/>
        <v>45.98</v>
      </c>
      <c r="Q1797" t="s">
        <v>8323</v>
      </c>
      <c r="R1797" t="s">
        <v>8326</v>
      </c>
      <c r="S1797" s="14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40"/>
        <v>108</v>
      </c>
      <c r="P1798" s="9">
        <f t="shared" si="141"/>
        <v>72</v>
      </c>
      <c r="Q1798" t="s">
        <v>8323</v>
      </c>
      <c r="R1798" t="s">
        <v>8326</v>
      </c>
      <c r="S1798" s="14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40"/>
        <v>108</v>
      </c>
      <c r="P1799" s="9">
        <f t="shared" si="141"/>
        <v>56.82</v>
      </c>
      <c r="Q1799" t="s">
        <v>8321</v>
      </c>
      <c r="R1799" t="s">
        <v>8332</v>
      </c>
      <c r="S1799" s="14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40"/>
        <v>20</v>
      </c>
      <c r="P1800" s="9">
        <f t="shared" si="141"/>
        <v>55.28</v>
      </c>
      <c r="Q1800" t="s">
        <v>8313</v>
      </c>
      <c r="R1800" t="s">
        <v>8314</v>
      </c>
      <c r="S1800" s="14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40"/>
        <v>108</v>
      </c>
      <c r="P1801" s="9">
        <f t="shared" si="141"/>
        <v>113.42</v>
      </c>
      <c r="Q1801" t="s">
        <v>8323</v>
      </c>
      <c r="R1801" t="s">
        <v>8326</v>
      </c>
      <c r="S1801" s="14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40"/>
        <v>108</v>
      </c>
      <c r="P1802" s="9">
        <f t="shared" si="141"/>
        <v>37.15</v>
      </c>
      <c r="Q1802" t="s">
        <v>8327</v>
      </c>
      <c r="R1802" t="s">
        <v>8328</v>
      </c>
      <c r="S1802" s="14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40"/>
        <v>18</v>
      </c>
      <c r="P1803" s="9">
        <f t="shared" si="141"/>
        <v>74.209999999999994</v>
      </c>
      <c r="Q1803" t="s">
        <v>8316</v>
      </c>
      <c r="R1803" t="s">
        <v>8334</v>
      </c>
      <c r="S1803" s="14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40"/>
        <v>108</v>
      </c>
      <c r="P1804" s="9">
        <f t="shared" si="141"/>
        <v>89.67</v>
      </c>
      <c r="Q1804" t="s">
        <v>8323</v>
      </c>
      <c r="R1804" t="s">
        <v>8326</v>
      </c>
      <c r="S1804" s="14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40"/>
        <v>134</v>
      </c>
      <c r="P1805" s="9">
        <f t="shared" si="141"/>
        <v>39.82</v>
      </c>
      <c r="Q1805" t="s">
        <v>8327</v>
      </c>
      <c r="R1805" t="s">
        <v>8331</v>
      </c>
      <c r="S1805" s="14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40"/>
        <v>107</v>
      </c>
      <c r="P1806" s="9">
        <f t="shared" si="141"/>
        <v>61.34</v>
      </c>
      <c r="Q1806" t="s">
        <v>8327</v>
      </c>
      <c r="R1806" t="s">
        <v>8341</v>
      </c>
      <c r="S1806" s="14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40"/>
        <v>107</v>
      </c>
      <c r="P1807" s="9">
        <f t="shared" si="141"/>
        <v>46.63</v>
      </c>
      <c r="Q1807" t="s">
        <v>8327</v>
      </c>
      <c r="R1807" t="s">
        <v>8331</v>
      </c>
      <c r="S1807" s="14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40"/>
        <v>107</v>
      </c>
      <c r="P1808" s="9">
        <f t="shared" si="141"/>
        <v>107.25</v>
      </c>
      <c r="Q1808" t="s">
        <v>8323</v>
      </c>
      <c r="R1808" t="s">
        <v>8326</v>
      </c>
      <c r="S1808" s="14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40"/>
        <v>107</v>
      </c>
      <c r="P1809" s="9">
        <f t="shared" si="141"/>
        <v>36.97</v>
      </c>
      <c r="Q1809" t="s">
        <v>8327</v>
      </c>
      <c r="R1809" t="s">
        <v>8328</v>
      </c>
      <c r="S1809" s="14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40"/>
        <v>143</v>
      </c>
      <c r="P1810" s="9">
        <f t="shared" si="141"/>
        <v>44.65</v>
      </c>
      <c r="Q1810" t="s">
        <v>8327</v>
      </c>
      <c r="R1810" t="s">
        <v>8338</v>
      </c>
      <c r="S1810" s="14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40"/>
        <v>107</v>
      </c>
      <c r="P1811" s="9">
        <f t="shared" si="141"/>
        <v>31.97</v>
      </c>
      <c r="Q1811" t="s">
        <v>8323</v>
      </c>
      <c r="R1811" t="s">
        <v>8326</v>
      </c>
      <c r="S1811" s="14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40"/>
        <v>107</v>
      </c>
      <c r="P1812" s="9">
        <f t="shared" si="141"/>
        <v>125.94</v>
      </c>
      <c r="Q1812" t="s">
        <v>8308</v>
      </c>
      <c r="R1812" t="s">
        <v>8310</v>
      </c>
      <c r="S1812" s="14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5" hidden="1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40"/>
        <v>102</v>
      </c>
      <c r="P1813" s="9">
        <f t="shared" si="141"/>
        <v>164.62</v>
      </c>
      <c r="Q1813" t="s">
        <v>8323</v>
      </c>
      <c r="R1813" t="s">
        <v>8326</v>
      </c>
      <c r="S1813" s="14">
        <f t="shared" si="142"/>
        <v>42411.942291666666</v>
      </c>
      <c r="T1813" s="15">
        <f t="shared" si="143"/>
        <v>42434.041666666672</v>
      </c>
      <c r="U1813">
        <f t="shared" si="144"/>
        <v>2016</v>
      </c>
    </row>
    <row r="1814" spans="1:21" ht="45" hidden="1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40"/>
        <v>143</v>
      </c>
      <c r="P1814" s="9">
        <f t="shared" si="141"/>
        <v>164.62</v>
      </c>
      <c r="Q1814" t="s">
        <v>8323</v>
      </c>
      <c r="R1814" t="s">
        <v>8326</v>
      </c>
      <c r="S1814" s="14">
        <f t="shared" si="142"/>
        <v>42171.317442129628</v>
      </c>
      <c r="T1814" s="15">
        <f t="shared" si="143"/>
        <v>42195.875</v>
      </c>
      <c r="U1814">
        <f t="shared" si="144"/>
        <v>2015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40"/>
        <v>107</v>
      </c>
      <c r="P1815" s="9">
        <f t="shared" si="141"/>
        <v>21.76</v>
      </c>
      <c r="Q1815" t="s">
        <v>8321</v>
      </c>
      <c r="R1815" t="s">
        <v>8332</v>
      </c>
      <c r="S1815" s="14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40"/>
        <v>107</v>
      </c>
      <c r="P1816" s="9">
        <f t="shared" si="141"/>
        <v>48.45</v>
      </c>
      <c r="Q1816" t="s">
        <v>8327</v>
      </c>
      <c r="R1816" t="s">
        <v>8328</v>
      </c>
      <c r="S1816" s="14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40"/>
        <v>15</v>
      </c>
      <c r="P1817" s="9">
        <f t="shared" si="141"/>
        <v>163.85</v>
      </c>
      <c r="Q1817" t="s">
        <v>8321</v>
      </c>
      <c r="R1817" t="s">
        <v>8325</v>
      </c>
      <c r="S1817" s="14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40"/>
        <v>107</v>
      </c>
      <c r="P1818" s="9">
        <f t="shared" si="141"/>
        <v>54.62</v>
      </c>
      <c r="Q1818" t="s">
        <v>8327</v>
      </c>
      <c r="R1818" t="s">
        <v>8328</v>
      </c>
      <c r="S1818" s="14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40"/>
        <v>16</v>
      </c>
      <c r="P1819" s="9">
        <f t="shared" si="141"/>
        <v>49.51</v>
      </c>
      <c r="Q1819" t="s">
        <v>8323</v>
      </c>
      <c r="R1819" t="s">
        <v>8326</v>
      </c>
      <c r="S1819" s="14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40"/>
        <v>106</v>
      </c>
      <c r="P1820" s="9">
        <f t="shared" si="141"/>
        <v>51.85</v>
      </c>
      <c r="Q1820" t="s">
        <v>8323</v>
      </c>
      <c r="R1820" t="s">
        <v>8326</v>
      </c>
      <c r="S1820" s="14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40"/>
        <v>101</v>
      </c>
      <c r="P1821" s="9">
        <f t="shared" si="141"/>
        <v>78.52</v>
      </c>
      <c r="Q1821" t="s">
        <v>8323</v>
      </c>
      <c r="R1821" t="s">
        <v>8326</v>
      </c>
      <c r="S1821" s="14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40"/>
        <v>49</v>
      </c>
      <c r="P1822" s="9">
        <f t="shared" si="141"/>
        <v>132.19</v>
      </c>
      <c r="Q1822" t="s">
        <v>8313</v>
      </c>
      <c r="R1822" t="s">
        <v>8355</v>
      </c>
      <c r="S1822" s="14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40"/>
        <v>7</v>
      </c>
      <c r="P1823" s="9">
        <f t="shared" si="141"/>
        <v>75.459999999999994</v>
      </c>
      <c r="Q1823" t="s">
        <v>8323</v>
      </c>
      <c r="R1823" t="s">
        <v>8326</v>
      </c>
      <c r="S1823" s="14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40"/>
        <v>2</v>
      </c>
      <c r="P1824" s="9">
        <f t="shared" si="141"/>
        <v>21.34</v>
      </c>
      <c r="Q1824" t="s">
        <v>8316</v>
      </c>
      <c r="R1824" t="s">
        <v>8334</v>
      </c>
      <c r="S1824" s="14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40"/>
        <v>211</v>
      </c>
      <c r="P1825" s="9">
        <f t="shared" si="141"/>
        <v>95.93</v>
      </c>
      <c r="Q1825" t="s">
        <v>8327</v>
      </c>
      <c r="R1825" t="s">
        <v>8331</v>
      </c>
      <c r="S1825" s="14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40"/>
        <v>106</v>
      </c>
      <c r="P1826" s="9">
        <f t="shared" si="141"/>
        <v>60.29</v>
      </c>
      <c r="Q1826" t="s">
        <v>8323</v>
      </c>
      <c r="R1826" t="s">
        <v>8326</v>
      </c>
      <c r="S1826" s="14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40"/>
        <v>105</v>
      </c>
      <c r="P1827" s="9">
        <f t="shared" si="141"/>
        <v>123.94</v>
      </c>
      <c r="Q1827" t="s">
        <v>8323</v>
      </c>
      <c r="R1827" t="s">
        <v>8326</v>
      </c>
      <c r="S1827" s="14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40"/>
        <v>0</v>
      </c>
      <c r="P1828" s="9">
        <f t="shared" si="141"/>
        <v>420.6</v>
      </c>
      <c r="Q1828" t="s">
        <v>8323</v>
      </c>
      <c r="R1828" t="s">
        <v>8324</v>
      </c>
      <c r="S1828" s="14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40"/>
        <v>105</v>
      </c>
      <c r="P1829" s="9">
        <f t="shared" si="141"/>
        <v>28.41</v>
      </c>
      <c r="Q1829" t="s">
        <v>8323</v>
      </c>
      <c r="R1829" t="s">
        <v>8326</v>
      </c>
      <c r="S1829" s="14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40"/>
        <v>140</v>
      </c>
      <c r="P1830" s="9">
        <f t="shared" si="141"/>
        <v>61.82</v>
      </c>
      <c r="Q1830" t="s">
        <v>8323</v>
      </c>
      <c r="R1830" t="s">
        <v>8326</v>
      </c>
      <c r="S1830" s="14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40"/>
        <v>105</v>
      </c>
      <c r="P1831" s="9">
        <f t="shared" si="141"/>
        <v>42.02</v>
      </c>
      <c r="Q1831" t="s">
        <v>8327</v>
      </c>
      <c r="R1831" t="s">
        <v>8331</v>
      </c>
      <c r="S1831" s="14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9">
        <f t="shared" si="140"/>
        <v>11</v>
      </c>
      <c r="P1832" s="9">
        <f t="shared" si="141"/>
        <v>91.3</v>
      </c>
      <c r="Q1832" t="s">
        <v>8308</v>
      </c>
      <c r="R1832" t="s">
        <v>8315</v>
      </c>
      <c r="S1832" s="14">
        <f t="shared" si="142"/>
        <v>41921.842627314814</v>
      </c>
      <c r="T1832" s="15">
        <f t="shared" si="143"/>
        <v>41951.884293981479</v>
      </c>
      <c r="U1832">
        <f t="shared" si="144"/>
        <v>2014</v>
      </c>
    </row>
    <row r="1833" spans="1:21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9">
        <f t="shared" si="140"/>
        <v>105</v>
      </c>
      <c r="P1833" s="9">
        <f t="shared" si="141"/>
        <v>150</v>
      </c>
      <c r="Q1833" t="s">
        <v>8327</v>
      </c>
      <c r="R1833" t="s">
        <v>8341</v>
      </c>
      <c r="S1833" s="14">
        <f t="shared" si="142"/>
        <v>40127.700370370374</v>
      </c>
      <c r="T1833" s="15">
        <f t="shared" si="143"/>
        <v>40179.25</v>
      </c>
      <c r="U1833">
        <f t="shared" si="144"/>
        <v>2009</v>
      </c>
    </row>
    <row r="1834" spans="1:21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40"/>
        <v>105</v>
      </c>
      <c r="P1834" s="9">
        <f t="shared" si="141"/>
        <v>51.22</v>
      </c>
      <c r="Q1834" t="s">
        <v>8323</v>
      </c>
      <c r="R1834" t="s">
        <v>8326</v>
      </c>
      <c r="S1834" s="14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40"/>
        <v>300</v>
      </c>
      <c r="P1835" s="9">
        <f t="shared" si="141"/>
        <v>53.85</v>
      </c>
      <c r="Q1835" t="s">
        <v>8323</v>
      </c>
      <c r="R1835" t="s">
        <v>8326</v>
      </c>
      <c r="S1835" s="14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40"/>
        <v>107</v>
      </c>
      <c r="P1836" s="9">
        <f t="shared" si="141"/>
        <v>27.94</v>
      </c>
      <c r="Q1836" t="s">
        <v>8327</v>
      </c>
      <c r="R1836" t="s">
        <v>8328</v>
      </c>
      <c r="S1836" s="14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40"/>
        <v>105</v>
      </c>
      <c r="P1837" s="9">
        <f t="shared" si="141"/>
        <v>55.13</v>
      </c>
      <c r="Q1837" t="s">
        <v>8323</v>
      </c>
      <c r="R1837" t="s">
        <v>8326</v>
      </c>
      <c r="S1837" s="14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40"/>
        <v>105</v>
      </c>
      <c r="P1838" s="9">
        <f t="shared" si="141"/>
        <v>63.42</v>
      </c>
      <c r="Q1838" t="s">
        <v>8323</v>
      </c>
      <c r="R1838" t="s">
        <v>8326</v>
      </c>
      <c r="S1838" s="14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40"/>
        <v>104</v>
      </c>
      <c r="P1839" s="9">
        <f t="shared" si="141"/>
        <v>39.380000000000003</v>
      </c>
      <c r="Q1839" t="s">
        <v>8323</v>
      </c>
      <c r="R1839" t="s">
        <v>8326</v>
      </c>
      <c r="S1839" s="14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40"/>
        <v>116</v>
      </c>
      <c r="P1840" s="9">
        <f t="shared" si="141"/>
        <v>59.6</v>
      </c>
      <c r="Q1840" t="s">
        <v>8323</v>
      </c>
      <c r="R1840" t="s">
        <v>8326</v>
      </c>
      <c r="S1840" s="14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40"/>
        <v>10</v>
      </c>
      <c r="P1841" s="9">
        <f t="shared" si="141"/>
        <v>63.1</v>
      </c>
      <c r="Q1841" t="s">
        <v>8311</v>
      </c>
      <c r="R1841" t="s">
        <v>8356</v>
      </c>
      <c r="S1841" s="14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40"/>
        <v>173</v>
      </c>
      <c r="P1842" s="9">
        <f t="shared" si="141"/>
        <v>86.67</v>
      </c>
      <c r="Q1842" t="s">
        <v>8321</v>
      </c>
      <c r="R1842" t="s">
        <v>8343</v>
      </c>
      <c r="S1842" s="14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40"/>
        <v>104</v>
      </c>
      <c r="P1843" s="9">
        <f t="shared" si="141"/>
        <v>46.13</v>
      </c>
      <c r="Q1843" t="s">
        <v>8327</v>
      </c>
      <c r="R1843" t="s">
        <v>8331</v>
      </c>
      <c r="S1843" s="14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40"/>
        <v>115</v>
      </c>
      <c r="P1844" s="9">
        <f t="shared" si="141"/>
        <v>53.23</v>
      </c>
      <c r="Q1844" t="s">
        <v>8323</v>
      </c>
      <c r="R1844" t="s">
        <v>8326</v>
      </c>
      <c r="S1844" s="14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40"/>
        <v>104</v>
      </c>
      <c r="P1845" s="9">
        <f t="shared" si="141"/>
        <v>42.35</v>
      </c>
      <c r="Q1845" t="s">
        <v>8311</v>
      </c>
      <c r="R1845" t="s">
        <v>8333</v>
      </c>
      <c r="S1845" s="14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40"/>
        <v>104</v>
      </c>
      <c r="P1846" s="9">
        <f t="shared" si="141"/>
        <v>54.55</v>
      </c>
      <c r="Q1846" t="s">
        <v>8323</v>
      </c>
      <c r="R1846" t="s">
        <v>8326</v>
      </c>
      <c r="S1846" s="14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40"/>
        <v>21</v>
      </c>
      <c r="P1847" s="9">
        <f t="shared" si="141"/>
        <v>82.82</v>
      </c>
      <c r="Q1847" t="s">
        <v>8319</v>
      </c>
      <c r="R1847" t="s">
        <v>8345</v>
      </c>
      <c r="S1847" s="14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40"/>
        <v>28</v>
      </c>
      <c r="P1848" s="9">
        <f t="shared" si="141"/>
        <v>55.95</v>
      </c>
      <c r="Q1848" t="s">
        <v>8321</v>
      </c>
      <c r="R1848" t="s">
        <v>8337</v>
      </c>
      <c r="S1848" s="14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40"/>
        <v>59</v>
      </c>
      <c r="P1849" s="9">
        <f t="shared" si="141"/>
        <v>53.08</v>
      </c>
      <c r="Q1849" t="s">
        <v>8323</v>
      </c>
      <c r="R1849" t="s">
        <v>8335</v>
      </c>
      <c r="S1849" s="14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9">
        <f t="shared" si="140"/>
        <v>103</v>
      </c>
      <c r="P1850" s="9">
        <f t="shared" si="141"/>
        <v>50.37</v>
      </c>
      <c r="Q1850" t="s">
        <v>8327</v>
      </c>
      <c r="R1850" t="s">
        <v>8328</v>
      </c>
      <c r="S1850" s="14">
        <f t="shared" si="142"/>
        <v>40793.998599537037</v>
      </c>
      <c r="T1850" s="15">
        <f t="shared" si="143"/>
        <v>40828.998599537037</v>
      </c>
      <c r="U1850">
        <f t="shared" si="144"/>
        <v>2011</v>
      </c>
    </row>
    <row r="1851" spans="1:21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9">
        <f t="shared" si="140"/>
        <v>207</v>
      </c>
      <c r="P1851" s="9">
        <f t="shared" si="141"/>
        <v>43.02</v>
      </c>
      <c r="Q1851" t="s">
        <v>8321</v>
      </c>
      <c r="R1851" t="s">
        <v>8322</v>
      </c>
      <c r="S1851" s="14">
        <f t="shared" si="142"/>
        <v>41755.117581018516</v>
      </c>
      <c r="T1851" s="15">
        <f t="shared" si="143"/>
        <v>41778.117581018516</v>
      </c>
      <c r="U1851">
        <f t="shared" si="144"/>
        <v>2014</v>
      </c>
    </row>
    <row r="1852" spans="1:21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40"/>
        <v>103</v>
      </c>
      <c r="P1852" s="9">
        <f t="shared" si="141"/>
        <v>44.85</v>
      </c>
      <c r="Q1852" t="s">
        <v>8323</v>
      </c>
      <c r="R1852" t="s">
        <v>8326</v>
      </c>
      <c r="S1852" s="14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40"/>
        <v>103</v>
      </c>
      <c r="P1853" s="9">
        <f t="shared" si="141"/>
        <v>68.67</v>
      </c>
      <c r="Q1853" t="s">
        <v>8323</v>
      </c>
      <c r="R1853" t="s">
        <v>8326</v>
      </c>
      <c r="S1853" s="14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40"/>
        <v>103</v>
      </c>
      <c r="P1854" s="9">
        <f t="shared" si="141"/>
        <v>57.22</v>
      </c>
      <c r="Q1854" t="s">
        <v>8323</v>
      </c>
      <c r="R1854" t="s">
        <v>8326</v>
      </c>
      <c r="S1854" s="14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40"/>
        <v>53</v>
      </c>
      <c r="P1855" s="9">
        <f t="shared" si="141"/>
        <v>44.76</v>
      </c>
      <c r="Q1855" t="s">
        <v>8323</v>
      </c>
      <c r="R1855" t="s">
        <v>8335</v>
      </c>
      <c r="S1855" s="14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40"/>
        <v>137</v>
      </c>
      <c r="P1856" s="9">
        <f t="shared" si="141"/>
        <v>89.42</v>
      </c>
      <c r="Q1856" t="s">
        <v>8327</v>
      </c>
      <c r="R1856" t="s">
        <v>8331</v>
      </c>
      <c r="S1856" s="14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40"/>
        <v>103</v>
      </c>
      <c r="P1857" s="9">
        <f t="shared" si="141"/>
        <v>70.86</v>
      </c>
      <c r="Q1857" t="s">
        <v>8323</v>
      </c>
      <c r="R1857" t="s">
        <v>8326</v>
      </c>
      <c r="S1857" s="14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40"/>
        <v>103</v>
      </c>
      <c r="P1858" s="9">
        <f t="shared" si="141"/>
        <v>40.29</v>
      </c>
      <c r="Q1858" t="s">
        <v>8323</v>
      </c>
      <c r="R1858" t="s">
        <v>8326</v>
      </c>
      <c r="S1858" s="14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9">
        <f t="shared" ref="O1859:O1922" si="145">ROUND(E1859/D1859*100,0)</f>
        <v>2</v>
      </c>
      <c r="P1859" s="9">
        <f t="shared" ref="P1859:P1922" si="146">ROUND(E1859/L1859,2)</f>
        <v>39.479999999999997</v>
      </c>
      <c r="Q1859" t="s">
        <v>8308</v>
      </c>
      <c r="R1859" t="s">
        <v>8315</v>
      </c>
      <c r="S1859" s="14">
        <f t="shared" ref="S1859:S1922" si="147">(((J1859/60)/60)/24)+DATE(1970,1,1)</f>
        <v>42774.792071759264</v>
      </c>
      <c r="T1859" s="15">
        <f t="shared" ref="T1859:T1922" si="148">(((I1859/60)/60)/24)+DATE(1970,1,1)</f>
        <v>42804.792071759264</v>
      </c>
      <c r="U1859">
        <f t="shared" ref="U1859:U1922" si="149">YEAR(S:S)</f>
        <v>2017</v>
      </c>
    </row>
    <row r="1860" spans="1:21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9">
        <f t="shared" si="145"/>
        <v>205</v>
      </c>
      <c r="P1860" s="9">
        <f t="shared" si="146"/>
        <v>45.62</v>
      </c>
      <c r="Q1860" t="s">
        <v>8327</v>
      </c>
      <c r="R1860" t="s">
        <v>8331</v>
      </c>
      <c r="S1860" s="14">
        <f t="shared" si="147"/>
        <v>42614.722013888888</v>
      </c>
      <c r="T1860" s="15">
        <f t="shared" si="148"/>
        <v>42644.722013888888</v>
      </c>
      <c r="U1860">
        <f t="shared" si="149"/>
        <v>2016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45"/>
        <v>137</v>
      </c>
      <c r="P1861" s="9">
        <f t="shared" si="146"/>
        <v>54</v>
      </c>
      <c r="Q1861" t="s">
        <v>8327</v>
      </c>
      <c r="R1861" t="s">
        <v>8328</v>
      </c>
      <c r="S1861" s="14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45"/>
        <v>103</v>
      </c>
      <c r="P1862" s="9">
        <f t="shared" si="146"/>
        <v>34.75</v>
      </c>
      <c r="Q1862" t="s">
        <v>8323</v>
      </c>
      <c r="R1862" t="s">
        <v>8326</v>
      </c>
      <c r="S1862" s="14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45"/>
        <v>103</v>
      </c>
      <c r="P1863" s="9">
        <f t="shared" si="146"/>
        <v>102.5</v>
      </c>
      <c r="Q1863" t="s">
        <v>8323</v>
      </c>
      <c r="R1863" t="s">
        <v>8326</v>
      </c>
      <c r="S1863" s="14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45"/>
        <v>103</v>
      </c>
      <c r="P1864" s="9">
        <f t="shared" si="146"/>
        <v>73.209999999999994</v>
      </c>
      <c r="Q1864" t="s">
        <v>8323</v>
      </c>
      <c r="R1864" t="s">
        <v>8326</v>
      </c>
      <c r="S1864" s="14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45"/>
        <v>103</v>
      </c>
      <c r="P1865" s="9">
        <f t="shared" si="146"/>
        <v>66.13</v>
      </c>
      <c r="Q1865" t="s">
        <v>8323</v>
      </c>
      <c r="R1865" t="s">
        <v>8326</v>
      </c>
      <c r="S1865" s="14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45"/>
        <v>102</v>
      </c>
      <c r="P1866" s="9">
        <f t="shared" si="146"/>
        <v>52.49</v>
      </c>
      <c r="Q1866" t="s">
        <v>8323</v>
      </c>
      <c r="R1866" t="s">
        <v>8326</v>
      </c>
      <c r="S1866" s="14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45"/>
        <v>102</v>
      </c>
      <c r="P1867" s="9">
        <f t="shared" si="146"/>
        <v>120.12</v>
      </c>
      <c r="Q1867" t="s">
        <v>8323</v>
      </c>
      <c r="R1867" t="s">
        <v>8326</v>
      </c>
      <c r="S1867" s="14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45"/>
        <v>102</v>
      </c>
      <c r="P1868" s="9">
        <f t="shared" si="146"/>
        <v>88.74</v>
      </c>
      <c r="Q1868" t="s">
        <v>8323</v>
      </c>
      <c r="R1868" t="s">
        <v>8326</v>
      </c>
      <c r="S1868" s="14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45"/>
        <v>204</v>
      </c>
      <c r="P1869" s="9">
        <f t="shared" si="146"/>
        <v>59.85</v>
      </c>
      <c r="Q1869" t="s">
        <v>8327</v>
      </c>
      <c r="R1869" t="s">
        <v>8331</v>
      </c>
      <c r="S1869" s="14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45"/>
        <v>102</v>
      </c>
      <c r="P1870" s="9">
        <f t="shared" si="146"/>
        <v>50.88</v>
      </c>
      <c r="Q1870" t="s">
        <v>8327</v>
      </c>
      <c r="R1870" t="s">
        <v>8331</v>
      </c>
      <c r="S1870" s="14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45"/>
        <v>102</v>
      </c>
      <c r="P1871" s="9">
        <f t="shared" si="146"/>
        <v>75.37</v>
      </c>
      <c r="Q1871" t="s">
        <v>8323</v>
      </c>
      <c r="R1871" t="s">
        <v>8335</v>
      </c>
      <c r="S1871" s="14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45"/>
        <v>102</v>
      </c>
      <c r="P1872" s="9">
        <f t="shared" si="146"/>
        <v>32.270000000000003</v>
      </c>
      <c r="Q1872" t="s">
        <v>8323</v>
      </c>
      <c r="R1872" t="s">
        <v>8326</v>
      </c>
      <c r="S1872" s="14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45"/>
        <v>102</v>
      </c>
      <c r="P1873" s="9">
        <f t="shared" si="146"/>
        <v>92.32</v>
      </c>
      <c r="Q1873" t="s">
        <v>8321</v>
      </c>
      <c r="R1873" t="s">
        <v>8322</v>
      </c>
      <c r="S1873" s="14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45"/>
        <v>14</v>
      </c>
      <c r="P1874" s="9">
        <f t="shared" si="146"/>
        <v>78.08</v>
      </c>
      <c r="Q1874" t="s">
        <v>8323</v>
      </c>
      <c r="R1874" t="s">
        <v>8326</v>
      </c>
      <c r="S1874" s="14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45"/>
        <v>102</v>
      </c>
      <c r="P1875" s="9">
        <f t="shared" si="146"/>
        <v>106.84</v>
      </c>
      <c r="Q1875" t="s">
        <v>8323</v>
      </c>
      <c r="R1875" t="s">
        <v>8326</v>
      </c>
      <c r="S1875" s="14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45"/>
        <v>1</v>
      </c>
      <c r="P1876" s="9">
        <f t="shared" si="146"/>
        <v>184.36</v>
      </c>
      <c r="Q1876" t="s">
        <v>8308</v>
      </c>
      <c r="R1876" t="s">
        <v>8310</v>
      </c>
      <c r="S1876" s="14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45"/>
        <v>101</v>
      </c>
      <c r="P1877" s="9">
        <f t="shared" si="146"/>
        <v>126.69</v>
      </c>
      <c r="Q1877" t="s">
        <v>8321</v>
      </c>
      <c r="R1877" t="s">
        <v>8332</v>
      </c>
      <c r="S1877" s="14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45"/>
        <v>101</v>
      </c>
      <c r="P1878" s="9">
        <f t="shared" si="146"/>
        <v>72.39</v>
      </c>
      <c r="Q1878" t="s">
        <v>8323</v>
      </c>
      <c r="R1878" t="s">
        <v>8326</v>
      </c>
      <c r="S1878" s="14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45"/>
        <v>101</v>
      </c>
      <c r="P1879" s="9">
        <f t="shared" si="146"/>
        <v>38.94</v>
      </c>
      <c r="Q1879" t="s">
        <v>8327</v>
      </c>
      <c r="R1879" t="s">
        <v>8331</v>
      </c>
      <c r="S1879" s="14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45"/>
        <v>101</v>
      </c>
      <c r="P1880" s="9">
        <f t="shared" si="146"/>
        <v>53.29</v>
      </c>
      <c r="Q1880" t="s">
        <v>8327</v>
      </c>
      <c r="R1880" t="s">
        <v>8331</v>
      </c>
      <c r="S1880" s="14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45"/>
        <v>101</v>
      </c>
      <c r="P1881" s="9">
        <f t="shared" si="146"/>
        <v>53.29</v>
      </c>
      <c r="Q1881" t="s">
        <v>8323</v>
      </c>
      <c r="R1881" t="s">
        <v>8326</v>
      </c>
      <c r="S1881" s="14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45"/>
        <v>101</v>
      </c>
      <c r="P1882" s="9">
        <f t="shared" si="146"/>
        <v>63.28</v>
      </c>
      <c r="Q1882" t="s">
        <v>8323</v>
      </c>
      <c r="R1882" t="s">
        <v>8326</v>
      </c>
      <c r="S1882" s="14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9">
        <f t="shared" si="145"/>
        <v>1</v>
      </c>
      <c r="P1883" s="9">
        <f t="shared" si="146"/>
        <v>673.33</v>
      </c>
      <c r="Q1883" t="s">
        <v>8311</v>
      </c>
      <c r="R1883" t="s">
        <v>8348</v>
      </c>
      <c r="S1883" s="14">
        <f t="shared" si="147"/>
        <v>42198.765844907408</v>
      </c>
      <c r="T1883" s="15">
        <f t="shared" si="148"/>
        <v>42258.765844907408</v>
      </c>
      <c r="U1883">
        <f t="shared" si="149"/>
        <v>2015</v>
      </c>
    </row>
    <row r="1884" spans="1:21" ht="60" hidden="1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9">
        <f t="shared" si="145"/>
        <v>101</v>
      </c>
      <c r="P1884" s="9">
        <f t="shared" si="146"/>
        <v>65.16</v>
      </c>
      <c r="Q1884" t="s">
        <v>8323</v>
      </c>
      <c r="R1884" t="s">
        <v>8326</v>
      </c>
      <c r="S1884" s="14">
        <f t="shared" si="147"/>
        <v>42712.23474537037</v>
      </c>
      <c r="T1884" s="15">
        <f t="shared" si="148"/>
        <v>42735.707638888889</v>
      </c>
      <c r="U1884">
        <f t="shared" si="149"/>
        <v>2016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45"/>
        <v>101</v>
      </c>
      <c r="P1885" s="9">
        <f t="shared" si="146"/>
        <v>53.16</v>
      </c>
      <c r="Q1885" t="s">
        <v>8327</v>
      </c>
      <c r="R1885" t="s">
        <v>8331</v>
      </c>
      <c r="S1885" s="14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45"/>
        <v>101</v>
      </c>
      <c r="P1886" s="9">
        <f t="shared" si="146"/>
        <v>96.19</v>
      </c>
      <c r="Q1886" t="s">
        <v>8323</v>
      </c>
      <c r="R1886" t="s">
        <v>8326</v>
      </c>
      <c r="S1886" s="14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45"/>
        <v>101</v>
      </c>
      <c r="P1887" s="9">
        <f t="shared" si="146"/>
        <v>51.79</v>
      </c>
      <c r="Q1887" t="s">
        <v>8323</v>
      </c>
      <c r="R1887" t="s">
        <v>8326</v>
      </c>
      <c r="S1887" s="14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45"/>
        <v>101</v>
      </c>
      <c r="P1888" s="9">
        <f t="shared" si="146"/>
        <v>36.07</v>
      </c>
      <c r="Q1888" t="s">
        <v>8323</v>
      </c>
      <c r="R1888" t="s">
        <v>8326</v>
      </c>
      <c r="S1888" s="14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45"/>
        <v>101</v>
      </c>
      <c r="P1889" s="9">
        <f t="shared" si="146"/>
        <v>100.75</v>
      </c>
      <c r="Q1889" t="s">
        <v>8327</v>
      </c>
      <c r="R1889" t="s">
        <v>8338</v>
      </c>
      <c r="S1889" s="14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45"/>
        <v>101</v>
      </c>
      <c r="P1890" s="9">
        <f t="shared" si="146"/>
        <v>91.59</v>
      </c>
      <c r="Q1890" t="s">
        <v>8327</v>
      </c>
      <c r="R1890" t="s">
        <v>8328</v>
      </c>
      <c r="S1890" s="14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45"/>
        <v>101</v>
      </c>
      <c r="P1891" s="9">
        <f t="shared" si="146"/>
        <v>95.95</v>
      </c>
      <c r="Q1891" t="s">
        <v>8323</v>
      </c>
      <c r="R1891" t="s">
        <v>8326</v>
      </c>
      <c r="S1891" s="14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5" hidden="1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9">
        <f t="shared" si="145"/>
        <v>101</v>
      </c>
      <c r="P1892" s="9">
        <f t="shared" si="146"/>
        <v>61.06</v>
      </c>
      <c r="Q1892" t="s">
        <v>8323</v>
      </c>
      <c r="R1892" t="s">
        <v>8326</v>
      </c>
      <c r="S1892" s="14">
        <f t="shared" si="147"/>
        <v>42632.348310185189</v>
      </c>
      <c r="T1892" s="15">
        <f t="shared" si="148"/>
        <v>42663.204861111109</v>
      </c>
      <c r="U1892">
        <f t="shared" si="149"/>
        <v>2016</v>
      </c>
    </row>
    <row r="1893" spans="1:21" ht="60" hidden="1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9">
        <f t="shared" si="145"/>
        <v>126</v>
      </c>
      <c r="P1893" s="9">
        <f t="shared" si="146"/>
        <v>55.97</v>
      </c>
      <c r="Q1893" t="s">
        <v>8323</v>
      </c>
      <c r="R1893" t="s">
        <v>8326</v>
      </c>
      <c r="S1893" s="14">
        <f t="shared" si="147"/>
        <v>42592.066921296297</v>
      </c>
      <c r="T1893" s="15">
        <f t="shared" si="148"/>
        <v>42617.066921296297</v>
      </c>
      <c r="U1893">
        <f t="shared" si="149"/>
        <v>2016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45"/>
        <v>101</v>
      </c>
      <c r="P1894" s="9">
        <f t="shared" si="146"/>
        <v>26.15</v>
      </c>
      <c r="Q1894" t="s">
        <v>8327</v>
      </c>
      <c r="R1894" t="s">
        <v>8338</v>
      </c>
      <c r="S1894" s="14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45"/>
        <v>101</v>
      </c>
      <c r="P1895" s="9">
        <f t="shared" si="146"/>
        <v>62.81</v>
      </c>
      <c r="Q1895" t="s">
        <v>8327</v>
      </c>
      <c r="R1895" t="s">
        <v>8331</v>
      </c>
      <c r="S1895" s="14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45"/>
        <v>101</v>
      </c>
      <c r="P1896" s="9">
        <f t="shared" si="146"/>
        <v>60.91</v>
      </c>
      <c r="Q1896" t="s">
        <v>8323</v>
      </c>
      <c r="R1896" t="s">
        <v>8326</v>
      </c>
      <c r="S1896" s="14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45"/>
        <v>100</v>
      </c>
      <c r="P1897" s="9">
        <f t="shared" si="146"/>
        <v>52.82</v>
      </c>
      <c r="Q1897" t="s">
        <v>8327</v>
      </c>
      <c r="R1897" t="s">
        <v>8328</v>
      </c>
      <c r="S1897" s="14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9">
        <f t="shared" si="145"/>
        <v>1</v>
      </c>
      <c r="P1898" s="9">
        <f t="shared" si="146"/>
        <v>501.25</v>
      </c>
      <c r="Q1898" t="s">
        <v>8319</v>
      </c>
      <c r="R1898" t="s">
        <v>8345</v>
      </c>
      <c r="S1898" s="14">
        <f t="shared" si="147"/>
        <v>42734.879236111112</v>
      </c>
      <c r="T1898" s="15">
        <f t="shared" si="148"/>
        <v>42771.697222222225</v>
      </c>
      <c r="U1898">
        <f t="shared" si="149"/>
        <v>2016</v>
      </c>
    </row>
    <row r="1899" spans="1:21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9">
        <f t="shared" si="145"/>
        <v>100</v>
      </c>
      <c r="P1899" s="9">
        <f t="shared" si="146"/>
        <v>45.57</v>
      </c>
      <c r="Q1899" t="s">
        <v>8311</v>
      </c>
      <c r="R1899" t="s">
        <v>8333</v>
      </c>
      <c r="S1899" s="14">
        <f t="shared" si="147"/>
        <v>41831.846828703703</v>
      </c>
      <c r="T1899" s="15">
        <f t="shared" si="148"/>
        <v>41861.846828703703</v>
      </c>
      <c r="U1899">
        <f t="shared" si="149"/>
        <v>2014</v>
      </c>
    </row>
    <row r="1900" spans="1:21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45"/>
        <v>100</v>
      </c>
      <c r="P1900" s="9">
        <f t="shared" si="146"/>
        <v>66.83</v>
      </c>
      <c r="Q1900" t="s">
        <v>8323</v>
      </c>
      <c r="R1900" t="s">
        <v>8326</v>
      </c>
      <c r="S1900" s="14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45"/>
        <v>100</v>
      </c>
      <c r="P1901" s="9">
        <f t="shared" si="146"/>
        <v>143.21</v>
      </c>
      <c r="Q1901" t="s">
        <v>8323</v>
      </c>
      <c r="R1901" t="s">
        <v>8335</v>
      </c>
      <c r="S1901" s="14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45"/>
        <v>100</v>
      </c>
      <c r="P1902" s="9">
        <f t="shared" si="146"/>
        <v>80.16</v>
      </c>
      <c r="Q1902" t="s">
        <v>8321</v>
      </c>
      <c r="R1902" t="s">
        <v>8332</v>
      </c>
      <c r="S1902" s="14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45"/>
        <v>100</v>
      </c>
      <c r="P1903" s="9">
        <f t="shared" si="146"/>
        <v>117.88</v>
      </c>
      <c r="Q1903" t="s">
        <v>8323</v>
      </c>
      <c r="R1903" t="s">
        <v>8326</v>
      </c>
      <c r="S1903" s="14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45"/>
        <v>133</v>
      </c>
      <c r="P1904" s="9">
        <f t="shared" si="146"/>
        <v>38.5</v>
      </c>
      <c r="Q1904" t="s">
        <v>8323</v>
      </c>
      <c r="R1904" t="s">
        <v>8326</v>
      </c>
      <c r="S1904" s="14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45"/>
        <v>40</v>
      </c>
      <c r="P1905" s="9">
        <f t="shared" si="146"/>
        <v>83.38</v>
      </c>
      <c r="Q1905" t="s">
        <v>8327</v>
      </c>
      <c r="R1905" t="s">
        <v>8328</v>
      </c>
      <c r="S1905" s="14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45"/>
        <v>100</v>
      </c>
      <c r="P1906" s="9">
        <f t="shared" si="146"/>
        <v>57.17</v>
      </c>
      <c r="Q1906" t="s">
        <v>8323</v>
      </c>
      <c r="R1906" t="s">
        <v>8326</v>
      </c>
      <c r="S1906" s="14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45"/>
        <v>100</v>
      </c>
      <c r="P1907" s="9">
        <f t="shared" si="146"/>
        <v>66.69</v>
      </c>
      <c r="Q1907" t="s">
        <v>8327</v>
      </c>
      <c r="R1907" t="s">
        <v>8331</v>
      </c>
      <c r="S1907" s="14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45"/>
        <v>100</v>
      </c>
      <c r="P1908" s="9">
        <f t="shared" si="146"/>
        <v>105.26</v>
      </c>
      <c r="Q1908" t="s">
        <v>8321</v>
      </c>
      <c r="R1908" t="s">
        <v>8332</v>
      </c>
      <c r="S1908" s="14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45"/>
        <v>100</v>
      </c>
      <c r="P1909" s="9">
        <f t="shared" si="146"/>
        <v>133.33000000000001</v>
      </c>
      <c r="Q1909" t="s">
        <v>8321</v>
      </c>
      <c r="R1909" t="s">
        <v>8332</v>
      </c>
      <c r="S1909" s="14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9">
        <f t="shared" si="145"/>
        <v>100</v>
      </c>
      <c r="P1910" s="9">
        <f t="shared" si="146"/>
        <v>285.70999999999998</v>
      </c>
      <c r="Q1910" t="s">
        <v>8327</v>
      </c>
      <c r="R1910" t="s">
        <v>8329</v>
      </c>
      <c r="S1910" s="14">
        <f t="shared" si="147"/>
        <v>41564.194131944445</v>
      </c>
      <c r="T1910" s="15">
        <f t="shared" si="148"/>
        <v>41594.235798611109</v>
      </c>
      <c r="U1910">
        <f t="shared" si="149"/>
        <v>2013</v>
      </c>
    </row>
    <row r="1911" spans="1:21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9">
        <f t="shared" si="145"/>
        <v>100</v>
      </c>
      <c r="P1911" s="9">
        <f t="shared" si="146"/>
        <v>42.55</v>
      </c>
      <c r="Q1911" t="s">
        <v>8327</v>
      </c>
      <c r="R1911" t="s">
        <v>8328</v>
      </c>
      <c r="S1911" s="14">
        <f t="shared" si="147"/>
        <v>41193.748483796298</v>
      </c>
      <c r="T1911" s="15">
        <f t="shared" si="148"/>
        <v>41223.790150462963</v>
      </c>
      <c r="U1911">
        <f t="shared" si="149"/>
        <v>2012</v>
      </c>
    </row>
    <row r="1912" spans="1:21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9">
        <f t="shared" si="145"/>
        <v>100</v>
      </c>
      <c r="P1912" s="9">
        <f t="shared" si="146"/>
        <v>250</v>
      </c>
      <c r="Q1912" t="s">
        <v>8327</v>
      </c>
      <c r="R1912" t="s">
        <v>8328</v>
      </c>
      <c r="S1912" s="14">
        <f t="shared" si="147"/>
        <v>42227.936157407406</v>
      </c>
      <c r="T1912" s="15">
        <f t="shared" si="148"/>
        <v>42287.936157407406</v>
      </c>
      <c r="U1912">
        <f t="shared" si="149"/>
        <v>2015</v>
      </c>
    </row>
    <row r="1913" spans="1:21" ht="60" hidden="1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9">
        <f t="shared" si="145"/>
        <v>100</v>
      </c>
      <c r="P1913" s="9">
        <f t="shared" si="146"/>
        <v>133.33000000000001</v>
      </c>
      <c r="Q1913" t="s">
        <v>8323</v>
      </c>
      <c r="R1913" t="s">
        <v>8326</v>
      </c>
      <c r="S1913" s="14">
        <f t="shared" si="147"/>
        <v>41953.8675</v>
      </c>
      <c r="T1913" s="15">
        <f t="shared" si="148"/>
        <v>41983.8675</v>
      </c>
      <c r="U1913">
        <f t="shared" si="149"/>
        <v>2014</v>
      </c>
    </row>
    <row r="1914" spans="1:21" ht="45" hidden="1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9">
        <f t="shared" si="145"/>
        <v>100</v>
      </c>
      <c r="P1914" s="9">
        <f t="shared" si="146"/>
        <v>117.65</v>
      </c>
      <c r="Q1914" t="s">
        <v>8323</v>
      </c>
      <c r="R1914" t="s">
        <v>8326</v>
      </c>
      <c r="S1914" s="14">
        <f t="shared" si="147"/>
        <v>42150.462083333332</v>
      </c>
      <c r="T1914" s="15">
        <f t="shared" si="148"/>
        <v>42180.462083333332</v>
      </c>
      <c r="U1914">
        <f t="shared" si="149"/>
        <v>2015</v>
      </c>
    </row>
    <row r="1915" spans="1:21" ht="45" hidden="1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9">
        <f t="shared" si="145"/>
        <v>100</v>
      </c>
      <c r="P1915" s="9">
        <f t="shared" si="146"/>
        <v>95.24</v>
      </c>
      <c r="Q1915" t="s">
        <v>8323</v>
      </c>
      <c r="R1915" t="s">
        <v>8326</v>
      </c>
      <c r="S1915" s="14">
        <f t="shared" si="147"/>
        <v>41839.730937500004</v>
      </c>
      <c r="T1915" s="15">
        <f t="shared" si="148"/>
        <v>41869.730937500004</v>
      </c>
      <c r="U1915">
        <f t="shared" si="149"/>
        <v>2014</v>
      </c>
    </row>
    <row r="1916" spans="1:21" ht="45" hidden="1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9">
        <f t="shared" si="145"/>
        <v>100</v>
      </c>
      <c r="P1916" s="9">
        <f t="shared" si="146"/>
        <v>64.52</v>
      </c>
      <c r="Q1916" t="s">
        <v>8323</v>
      </c>
      <c r="R1916" t="s">
        <v>8326</v>
      </c>
      <c r="S1916" s="14">
        <f t="shared" si="147"/>
        <v>42272.530509259261</v>
      </c>
      <c r="T1916" s="15">
        <f t="shared" si="148"/>
        <v>42300.530509259261</v>
      </c>
      <c r="U1916">
        <f t="shared" si="149"/>
        <v>2015</v>
      </c>
    </row>
    <row r="1917" spans="1:21" ht="60" hidden="1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9">
        <f t="shared" si="145"/>
        <v>100</v>
      </c>
      <c r="P1917" s="9">
        <f t="shared" si="146"/>
        <v>68.97</v>
      </c>
      <c r="Q1917" t="s">
        <v>8323</v>
      </c>
      <c r="R1917" t="s">
        <v>8326</v>
      </c>
      <c r="S1917" s="14">
        <f t="shared" si="147"/>
        <v>42460.741747685184</v>
      </c>
      <c r="T1917" s="15">
        <f t="shared" si="148"/>
        <v>42511.165972222225</v>
      </c>
      <c r="U1917">
        <f t="shared" si="149"/>
        <v>2016</v>
      </c>
    </row>
    <row r="1918" spans="1:21" ht="60" hidden="1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9">
        <f t="shared" si="145"/>
        <v>100</v>
      </c>
      <c r="P1918" s="9">
        <f t="shared" si="146"/>
        <v>100</v>
      </c>
      <c r="Q1918" t="s">
        <v>8323</v>
      </c>
      <c r="R1918" t="s">
        <v>8335</v>
      </c>
      <c r="S1918" s="14">
        <f t="shared" si="147"/>
        <v>42138.930671296301</v>
      </c>
      <c r="T1918" s="15">
        <f t="shared" si="148"/>
        <v>42168.930671296301</v>
      </c>
      <c r="U1918">
        <f t="shared" si="149"/>
        <v>2015</v>
      </c>
    </row>
    <row r="1919" spans="1:21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9">
        <f t="shared" si="145"/>
        <v>133</v>
      </c>
      <c r="P1919" s="9">
        <f t="shared" si="146"/>
        <v>86.96</v>
      </c>
      <c r="Q1919" t="s">
        <v>8327</v>
      </c>
      <c r="R1919" t="s">
        <v>8331</v>
      </c>
      <c r="S1919" s="14">
        <f t="shared" si="147"/>
        <v>41876.18618055556</v>
      </c>
      <c r="T1919" s="15">
        <f t="shared" si="148"/>
        <v>41897.18618055556</v>
      </c>
      <c r="U1919">
        <f t="shared" si="149"/>
        <v>2014</v>
      </c>
    </row>
    <row r="1920" spans="1:21" ht="30" hidden="1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9">
        <f t="shared" si="145"/>
        <v>133</v>
      </c>
      <c r="P1920" s="9">
        <f t="shared" si="146"/>
        <v>36.36</v>
      </c>
      <c r="Q1920" t="s">
        <v>8323</v>
      </c>
      <c r="R1920" t="s">
        <v>8335</v>
      </c>
      <c r="S1920" s="14">
        <f t="shared" si="147"/>
        <v>41803.457326388889</v>
      </c>
      <c r="T1920" s="15">
        <f t="shared" si="148"/>
        <v>41833.457326388889</v>
      </c>
      <c r="U1920">
        <f t="shared" si="149"/>
        <v>2014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45"/>
        <v>133</v>
      </c>
      <c r="P1921" s="9">
        <f t="shared" si="146"/>
        <v>27.3</v>
      </c>
      <c r="Q1921" t="s">
        <v>8327</v>
      </c>
      <c r="R1921" t="s">
        <v>8329</v>
      </c>
      <c r="S1921" s="14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45"/>
        <v>40</v>
      </c>
      <c r="P1922" s="9">
        <f t="shared" si="146"/>
        <v>60.24</v>
      </c>
      <c r="Q1922" t="s">
        <v>8313</v>
      </c>
      <c r="R1922" t="s">
        <v>8314</v>
      </c>
      <c r="S1922" s="14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50">ROUND(E1923/D1923*100,0)</f>
        <v>7</v>
      </c>
      <c r="P1923" s="9">
        <f t="shared" ref="P1923:P1986" si="151">ROUND(E1923/L1923,2)</f>
        <v>82.58</v>
      </c>
      <c r="Q1923" t="s">
        <v>8327</v>
      </c>
      <c r="R1923" t="s">
        <v>8350</v>
      </c>
      <c r="S1923" s="14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YEAR(S:S)</f>
        <v>2012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50"/>
        <v>131</v>
      </c>
      <c r="P1924" s="9">
        <f t="shared" si="151"/>
        <v>26.59</v>
      </c>
      <c r="Q1924" t="s">
        <v>8308</v>
      </c>
      <c r="R1924" t="s">
        <v>8315</v>
      </c>
      <c r="S1924" s="14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50"/>
        <v>8</v>
      </c>
      <c r="P1925" s="9">
        <f t="shared" si="151"/>
        <v>115.71</v>
      </c>
      <c r="Q1925" t="s">
        <v>8327</v>
      </c>
      <c r="R1925" t="s">
        <v>8330</v>
      </c>
      <c r="S1925" s="14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50"/>
        <v>112</v>
      </c>
      <c r="P1926" s="9">
        <f t="shared" si="151"/>
        <v>65.17</v>
      </c>
      <c r="Q1926" t="s">
        <v>8323</v>
      </c>
      <c r="R1926" t="s">
        <v>8326</v>
      </c>
      <c r="S1926" s="14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50"/>
        <v>130</v>
      </c>
      <c r="P1927" s="9">
        <f t="shared" si="151"/>
        <v>38.24</v>
      </c>
      <c r="Q1927" t="s">
        <v>8323</v>
      </c>
      <c r="R1927" t="s">
        <v>8326</v>
      </c>
      <c r="S1927" s="14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50"/>
        <v>108</v>
      </c>
      <c r="P1928" s="9">
        <f t="shared" si="151"/>
        <v>60.66</v>
      </c>
      <c r="Q1928" t="s">
        <v>8327</v>
      </c>
      <c r="R1928" t="s">
        <v>8331</v>
      </c>
      <c r="S1928" s="14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50"/>
        <v>155</v>
      </c>
      <c r="P1929" s="9">
        <f t="shared" si="151"/>
        <v>102.11</v>
      </c>
      <c r="Q1929" t="s">
        <v>8321</v>
      </c>
      <c r="R1929" t="s">
        <v>8332</v>
      </c>
      <c r="S1929" s="14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50"/>
        <v>4</v>
      </c>
      <c r="P1930" s="9">
        <f t="shared" si="151"/>
        <v>48.43</v>
      </c>
      <c r="Q1930" t="s">
        <v>8327</v>
      </c>
      <c r="R1930" t="s">
        <v>8354</v>
      </c>
      <c r="S1930" s="14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50"/>
        <v>113</v>
      </c>
      <c r="P1931" s="9">
        <f t="shared" si="151"/>
        <v>39.18</v>
      </c>
      <c r="Q1931" t="s">
        <v>8327</v>
      </c>
      <c r="R1931" t="s">
        <v>8338</v>
      </c>
      <c r="S1931" s="14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50"/>
        <v>128</v>
      </c>
      <c r="P1932" s="9">
        <f t="shared" si="151"/>
        <v>51.89</v>
      </c>
      <c r="Q1932" t="s">
        <v>8323</v>
      </c>
      <c r="R1932" t="s">
        <v>8324</v>
      </c>
      <c r="S1932" s="14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50"/>
        <v>128</v>
      </c>
      <c r="P1933" s="9">
        <f t="shared" si="151"/>
        <v>34.25</v>
      </c>
      <c r="Q1933" t="s">
        <v>8323</v>
      </c>
      <c r="R1933" t="s">
        <v>8326</v>
      </c>
      <c r="S1933" s="14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50"/>
        <v>128</v>
      </c>
      <c r="P1934" s="9">
        <f t="shared" si="151"/>
        <v>45.55</v>
      </c>
      <c r="Q1934" t="s">
        <v>8327</v>
      </c>
      <c r="R1934" t="s">
        <v>8328</v>
      </c>
      <c r="S1934" s="14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50"/>
        <v>10</v>
      </c>
      <c r="P1935" s="9">
        <f t="shared" si="151"/>
        <v>73.459999999999994</v>
      </c>
      <c r="Q1935" t="s">
        <v>8321</v>
      </c>
      <c r="R1935" t="s">
        <v>8339</v>
      </c>
      <c r="S1935" s="14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50"/>
        <v>19</v>
      </c>
      <c r="P1936" s="9">
        <f t="shared" si="151"/>
        <v>381.6</v>
      </c>
      <c r="Q1936" t="s">
        <v>8323</v>
      </c>
      <c r="R1936" t="s">
        <v>8326</v>
      </c>
      <c r="S1936" s="14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50"/>
        <v>8</v>
      </c>
      <c r="P1937" s="9">
        <f t="shared" si="151"/>
        <v>65.41</v>
      </c>
      <c r="Q1937" t="s">
        <v>8308</v>
      </c>
      <c r="R1937" t="s">
        <v>8340</v>
      </c>
      <c r="S1937" s="14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50"/>
        <v>6</v>
      </c>
      <c r="P1938" s="9">
        <f t="shared" si="151"/>
        <v>82.09</v>
      </c>
      <c r="Q1938" t="s">
        <v>8308</v>
      </c>
      <c r="R1938" t="s">
        <v>8310</v>
      </c>
      <c r="S1938" s="14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50"/>
        <v>188</v>
      </c>
      <c r="P1939" s="9">
        <f t="shared" si="151"/>
        <v>35.549999999999997</v>
      </c>
      <c r="Q1939" t="s">
        <v>8308</v>
      </c>
      <c r="R1939" t="s">
        <v>8315</v>
      </c>
      <c r="S1939" s="14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50"/>
        <v>157</v>
      </c>
      <c r="P1940" s="9">
        <f t="shared" si="151"/>
        <v>37.67</v>
      </c>
      <c r="Q1940" t="s">
        <v>8327</v>
      </c>
      <c r="R1940" t="s">
        <v>8328</v>
      </c>
      <c r="S1940" s="14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9">
        <f t="shared" si="150"/>
        <v>6</v>
      </c>
      <c r="P1941" s="9">
        <f t="shared" si="151"/>
        <v>98.79</v>
      </c>
      <c r="Q1941" t="s">
        <v>8313</v>
      </c>
      <c r="R1941" t="s">
        <v>8314</v>
      </c>
      <c r="S1941" s="14">
        <f t="shared" si="152"/>
        <v>41978.760393518518</v>
      </c>
      <c r="T1941" s="15">
        <f t="shared" si="153"/>
        <v>42023.760393518518</v>
      </c>
      <c r="U1941">
        <f t="shared" si="154"/>
        <v>2014</v>
      </c>
    </row>
    <row r="1942" spans="1:21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9">
        <f t="shared" si="150"/>
        <v>125</v>
      </c>
      <c r="P1942" s="9">
        <f t="shared" si="151"/>
        <v>23.17</v>
      </c>
      <c r="Q1942" t="s">
        <v>8311</v>
      </c>
      <c r="R1942" t="s">
        <v>8312</v>
      </c>
      <c r="S1942" s="14">
        <f t="shared" si="152"/>
        <v>41250.827118055553</v>
      </c>
      <c r="T1942" s="15">
        <f t="shared" si="153"/>
        <v>41271.827118055553</v>
      </c>
      <c r="U1942">
        <f t="shared" si="154"/>
        <v>2012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50"/>
        <v>9</v>
      </c>
      <c r="P1943" s="9">
        <f t="shared" si="151"/>
        <v>170.55</v>
      </c>
      <c r="Q1943" t="s">
        <v>8321</v>
      </c>
      <c r="R1943" t="s">
        <v>8339</v>
      </c>
      <c r="S1943" s="14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50"/>
        <v>125</v>
      </c>
      <c r="P1944" s="9">
        <f t="shared" si="151"/>
        <v>36.08</v>
      </c>
      <c r="Q1944" t="s">
        <v>8323</v>
      </c>
      <c r="R1944" t="s">
        <v>8326</v>
      </c>
      <c r="S1944" s="14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50"/>
        <v>187</v>
      </c>
      <c r="P1945" s="9">
        <f t="shared" si="151"/>
        <v>37.46</v>
      </c>
      <c r="Q1945" t="s">
        <v>8308</v>
      </c>
      <c r="R1945" t="s">
        <v>8315</v>
      </c>
      <c r="S1945" s="14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50"/>
        <v>187</v>
      </c>
      <c r="P1946" s="9">
        <f t="shared" si="151"/>
        <v>20.12</v>
      </c>
      <c r="Q1946" t="s">
        <v>8323</v>
      </c>
      <c r="R1946" t="s">
        <v>8326</v>
      </c>
      <c r="S1946" s="14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50"/>
        <v>110</v>
      </c>
      <c r="P1947" s="9">
        <f t="shared" si="151"/>
        <v>35.96</v>
      </c>
      <c r="Q1947" t="s">
        <v>8323</v>
      </c>
      <c r="R1947" t="s">
        <v>8326</v>
      </c>
      <c r="S1947" s="14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50"/>
        <v>2</v>
      </c>
      <c r="P1948" s="9">
        <f t="shared" si="151"/>
        <v>311.17</v>
      </c>
      <c r="Q1948" t="s">
        <v>8321</v>
      </c>
      <c r="R1948" t="s">
        <v>8337</v>
      </c>
      <c r="S1948" s="14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50"/>
        <v>107</v>
      </c>
      <c r="P1949" s="9">
        <f t="shared" si="151"/>
        <v>45.54</v>
      </c>
      <c r="Q1949" t="s">
        <v>8323</v>
      </c>
      <c r="R1949" t="s">
        <v>8324</v>
      </c>
      <c r="S1949" s="14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50"/>
        <v>19</v>
      </c>
      <c r="P1950" s="9">
        <f t="shared" si="151"/>
        <v>155.33000000000001</v>
      </c>
      <c r="Q1950" t="s">
        <v>8308</v>
      </c>
      <c r="R1950" t="s">
        <v>8310</v>
      </c>
      <c r="S1950" s="14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50"/>
        <v>9</v>
      </c>
      <c r="P1951" s="9">
        <f t="shared" si="151"/>
        <v>60.06</v>
      </c>
      <c r="Q1951" t="s">
        <v>8323</v>
      </c>
      <c r="R1951" t="s">
        <v>8326</v>
      </c>
      <c r="S1951" s="14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50"/>
        <v>109</v>
      </c>
      <c r="P1952" s="9">
        <f t="shared" si="151"/>
        <v>132.86000000000001</v>
      </c>
      <c r="Q1952" t="s">
        <v>8327</v>
      </c>
      <c r="R1952" t="s">
        <v>8331</v>
      </c>
      <c r="S1952" s="14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50"/>
        <v>186</v>
      </c>
      <c r="P1953" s="9">
        <f t="shared" si="151"/>
        <v>80.87</v>
      </c>
      <c r="Q1953" t="s">
        <v>8323</v>
      </c>
      <c r="R1953" t="s">
        <v>8326</v>
      </c>
      <c r="S1953" s="14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50"/>
        <v>186</v>
      </c>
      <c r="P1954" s="9">
        <f t="shared" si="151"/>
        <v>41.22</v>
      </c>
      <c r="Q1954" t="s">
        <v>8323</v>
      </c>
      <c r="R1954" t="s">
        <v>8326</v>
      </c>
      <c r="S1954" s="14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50"/>
        <v>307</v>
      </c>
      <c r="P1955" s="9">
        <f t="shared" si="151"/>
        <v>61.37</v>
      </c>
      <c r="Q1955" t="s">
        <v>8327</v>
      </c>
      <c r="R1955" t="s">
        <v>8331</v>
      </c>
      <c r="S1955" s="14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50"/>
        <v>117</v>
      </c>
      <c r="P1956" s="9">
        <f t="shared" si="151"/>
        <v>44.85</v>
      </c>
      <c r="Q1956" t="s">
        <v>8308</v>
      </c>
      <c r="R1956" t="s">
        <v>8309</v>
      </c>
      <c r="S1956" s="14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50"/>
        <v>141</v>
      </c>
      <c r="P1957" s="9">
        <f t="shared" si="151"/>
        <v>67.959999999999994</v>
      </c>
      <c r="Q1957" t="s">
        <v>8323</v>
      </c>
      <c r="R1957" t="s">
        <v>8326</v>
      </c>
      <c r="S1957" s="14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50"/>
        <v>122</v>
      </c>
      <c r="P1958" s="9">
        <f t="shared" si="151"/>
        <v>73.239999999999995</v>
      </c>
      <c r="Q1958" t="s">
        <v>8323</v>
      </c>
      <c r="R1958" t="s">
        <v>8326</v>
      </c>
      <c r="S1958" s="14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50"/>
        <v>6</v>
      </c>
      <c r="P1959" s="9">
        <f t="shared" si="151"/>
        <v>87.14</v>
      </c>
      <c r="Q1959" t="s">
        <v>8321</v>
      </c>
      <c r="R1959" t="s">
        <v>8339</v>
      </c>
      <c r="S1959" s="14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50"/>
        <v>102</v>
      </c>
      <c r="P1960" s="9">
        <f t="shared" si="151"/>
        <v>61</v>
      </c>
      <c r="Q1960" t="s">
        <v>8323</v>
      </c>
      <c r="R1960" t="s">
        <v>8326</v>
      </c>
      <c r="S1960" s="14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50"/>
        <v>15</v>
      </c>
      <c r="P1961" s="9">
        <f t="shared" si="151"/>
        <v>140.54</v>
      </c>
      <c r="Q1961" t="s">
        <v>8323</v>
      </c>
      <c r="R1961" t="s">
        <v>8324</v>
      </c>
      <c r="S1961" s="14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50"/>
        <v>122</v>
      </c>
      <c r="P1962" s="9">
        <f t="shared" si="151"/>
        <v>70.23</v>
      </c>
      <c r="Q1962" t="s">
        <v>8323</v>
      </c>
      <c r="R1962" t="s">
        <v>8326</v>
      </c>
      <c r="S1962" s="14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50"/>
        <v>12</v>
      </c>
      <c r="P1963" s="9">
        <f t="shared" si="151"/>
        <v>96.05</v>
      </c>
      <c r="Q1963" t="s">
        <v>8319</v>
      </c>
      <c r="R1963" t="s">
        <v>8345</v>
      </c>
      <c r="S1963" s="14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50"/>
        <v>9</v>
      </c>
      <c r="P1964" s="9">
        <f t="shared" si="151"/>
        <v>18.579999999999998</v>
      </c>
      <c r="Q1964" t="s">
        <v>8316</v>
      </c>
      <c r="R1964" t="s">
        <v>8334</v>
      </c>
      <c r="S1964" s="14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50"/>
        <v>121</v>
      </c>
      <c r="P1965" s="9">
        <f t="shared" si="151"/>
        <v>140</v>
      </c>
      <c r="Q1965" t="s">
        <v>8323</v>
      </c>
      <c r="R1965" t="s">
        <v>8326</v>
      </c>
      <c r="S1965" s="14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50"/>
        <v>121</v>
      </c>
      <c r="P1966" s="9">
        <f t="shared" si="151"/>
        <v>38.46</v>
      </c>
      <c r="Q1966" t="s">
        <v>8311</v>
      </c>
      <c r="R1966" t="s">
        <v>8312</v>
      </c>
      <c r="S1966" s="14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50"/>
        <v>100</v>
      </c>
      <c r="P1967" s="9">
        <f t="shared" si="151"/>
        <v>150.41999999999999</v>
      </c>
      <c r="Q1967" t="s">
        <v>8323</v>
      </c>
      <c r="R1967" t="s">
        <v>8326</v>
      </c>
      <c r="S1967" s="14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50"/>
        <v>7</v>
      </c>
      <c r="P1968" s="9">
        <f t="shared" si="151"/>
        <v>81.95</v>
      </c>
      <c r="Q1968" t="s">
        <v>8316</v>
      </c>
      <c r="R1968" t="s">
        <v>8334</v>
      </c>
      <c r="S1968" s="14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9">
        <f t="shared" si="150"/>
        <v>0</v>
      </c>
      <c r="P1969" s="9">
        <f t="shared" si="151"/>
        <v>300</v>
      </c>
      <c r="Q1969" t="s">
        <v>8323</v>
      </c>
      <c r="R1969" t="s">
        <v>8335</v>
      </c>
      <c r="S1969" s="14">
        <f t="shared" si="152"/>
        <v>42157.598090277781</v>
      </c>
      <c r="T1969" s="15">
        <f t="shared" si="153"/>
        <v>42217.583333333328</v>
      </c>
      <c r="U1969">
        <f t="shared" si="154"/>
        <v>2015</v>
      </c>
    </row>
    <row r="1970" spans="1:21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9">
        <f t="shared" si="150"/>
        <v>100</v>
      </c>
      <c r="P1970" s="9">
        <f t="shared" si="151"/>
        <v>94.74</v>
      </c>
      <c r="Q1970" t="s">
        <v>8327</v>
      </c>
      <c r="R1970" t="s">
        <v>8331</v>
      </c>
      <c r="S1970" s="14">
        <f t="shared" si="152"/>
        <v>40941.652372685188</v>
      </c>
      <c r="T1970" s="15">
        <f t="shared" si="153"/>
        <v>40971.652372685188</v>
      </c>
      <c r="U1970">
        <f t="shared" si="154"/>
        <v>2012</v>
      </c>
    </row>
    <row r="1971" spans="1:21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50"/>
        <v>120</v>
      </c>
      <c r="P1971" s="9">
        <f t="shared" si="151"/>
        <v>58.06</v>
      </c>
      <c r="Q1971" t="s">
        <v>8323</v>
      </c>
      <c r="R1971" t="s">
        <v>8326</v>
      </c>
      <c r="S1971" s="14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50"/>
        <v>119</v>
      </c>
      <c r="P1972" s="9">
        <f t="shared" si="151"/>
        <v>48.34</v>
      </c>
      <c r="Q1972" t="s">
        <v>8323</v>
      </c>
      <c r="R1972" t="s">
        <v>8326</v>
      </c>
      <c r="S1972" s="14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50"/>
        <v>16</v>
      </c>
      <c r="P1973" s="9">
        <f t="shared" si="151"/>
        <v>89.4</v>
      </c>
      <c r="Q1973" t="s">
        <v>8323</v>
      </c>
      <c r="R1973" t="s">
        <v>8326</v>
      </c>
      <c r="S1973" s="14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50"/>
        <v>5</v>
      </c>
      <c r="P1974" s="9">
        <f t="shared" si="151"/>
        <v>119</v>
      </c>
      <c r="Q1974" t="s">
        <v>8321</v>
      </c>
      <c r="R1974" t="s">
        <v>8337</v>
      </c>
      <c r="S1974" s="14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50"/>
        <v>119</v>
      </c>
      <c r="P1975" s="9">
        <f t="shared" si="151"/>
        <v>43.54</v>
      </c>
      <c r="Q1975" t="s">
        <v>8327</v>
      </c>
      <c r="R1975" t="s">
        <v>8331</v>
      </c>
      <c r="S1975" s="14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50"/>
        <v>36</v>
      </c>
      <c r="P1976" s="9">
        <f t="shared" si="151"/>
        <v>137.08000000000001</v>
      </c>
      <c r="Q1976" t="s">
        <v>8323</v>
      </c>
      <c r="R1976" t="s">
        <v>8326</v>
      </c>
      <c r="S1976" s="14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50"/>
        <v>15</v>
      </c>
      <c r="P1977" s="9">
        <f t="shared" si="151"/>
        <v>59.2</v>
      </c>
      <c r="Q1977" t="s">
        <v>8308</v>
      </c>
      <c r="R1977" t="s">
        <v>8310</v>
      </c>
      <c r="S1977" s="14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9">
        <f t="shared" si="150"/>
        <v>101</v>
      </c>
      <c r="P1978" s="9">
        <f t="shared" si="151"/>
        <v>35.520000000000003</v>
      </c>
      <c r="Q1978" t="s">
        <v>8308</v>
      </c>
      <c r="R1978" t="s">
        <v>8315</v>
      </c>
      <c r="S1978" s="14">
        <f t="shared" si="152"/>
        <v>41617.912662037037</v>
      </c>
      <c r="T1978" s="15">
        <f t="shared" si="153"/>
        <v>41631.912662037037</v>
      </c>
      <c r="U1978">
        <f t="shared" si="154"/>
        <v>2013</v>
      </c>
    </row>
    <row r="1979" spans="1:21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9">
        <f t="shared" si="150"/>
        <v>118</v>
      </c>
      <c r="P1979" s="9">
        <f t="shared" si="151"/>
        <v>36.24</v>
      </c>
      <c r="Q1979" t="s">
        <v>8327</v>
      </c>
      <c r="R1979" t="s">
        <v>8338</v>
      </c>
      <c r="S1979" s="14">
        <f t="shared" si="152"/>
        <v>41662.854988425926</v>
      </c>
      <c r="T1979" s="15">
        <f t="shared" si="153"/>
        <v>41676.854988425926</v>
      </c>
      <c r="U1979">
        <f t="shared" si="154"/>
        <v>2014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50"/>
        <v>118</v>
      </c>
      <c r="P1980" s="9">
        <f t="shared" si="151"/>
        <v>443.75</v>
      </c>
      <c r="Q1980" t="s">
        <v>8327</v>
      </c>
      <c r="R1980" t="s">
        <v>8331</v>
      </c>
      <c r="S1980" s="14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50"/>
        <v>148</v>
      </c>
      <c r="P1981" s="9">
        <f t="shared" si="151"/>
        <v>50.66</v>
      </c>
      <c r="Q1981" t="s">
        <v>8327</v>
      </c>
      <c r="R1981" t="s">
        <v>8328</v>
      </c>
      <c r="S1981" s="14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50"/>
        <v>44</v>
      </c>
      <c r="P1982" s="9">
        <f t="shared" si="151"/>
        <v>253.14</v>
      </c>
      <c r="Q1982" t="s">
        <v>8327</v>
      </c>
      <c r="R1982" t="s">
        <v>8330</v>
      </c>
      <c r="S1982" s="14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50"/>
        <v>10</v>
      </c>
      <c r="P1983" s="9">
        <f t="shared" si="151"/>
        <v>53.55</v>
      </c>
      <c r="Q1983" t="s">
        <v>8319</v>
      </c>
      <c r="R1983" t="s">
        <v>8357</v>
      </c>
      <c r="S1983" s="14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50"/>
        <v>118</v>
      </c>
      <c r="P1984" s="9">
        <f t="shared" si="151"/>
        <v>67.92</v>
      </c>
      <c r="Q1984" t="s">
        <v>8323</v>
      </c>
      <c r="R1984" t="s">
        <v>8326</v>
      </c>
      <c r="S1984" s="14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50"/>
        <v>35</v>
      </c>
      <c r="P1985" s="9">
        <f t="shared" si="151"/>
        <v>56.84</v>
      </c>
      <c r="Q1985" t="s">
        <v>8323</v>
      </c>
      <c r="R1985" t="s">
        <v>8335</v>
      </c>
      <c r="S1985" s="14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50"/>
        <v>4</v>
      </c>
      <c r="P1986" s="9">
        <f t="shared" si="151"/>
        <v>65.11</v>
      </c>
      <c r="Q1986" t="s">
        <v>8323</v>
      </c>
      <c r="R1986" t="s">
        <v>8324</v>
      </c>
      <c r="S1986" s="14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55">ROUND(E1987/D1987*100,0)</f>
        <v>293</v>
      </c>
      <c r="P1987" s="9">
        <f t="shared" ref="P1987:P2050" si="156">ROUND(E1987/L1987,2)</f>
        <v>73.13</v>
      </c>
      <c r="Q1987" t="s">
        <v>8327</v>
      </c>
      <c r="R1987" t="s">
        <v>8329</v>
      </c>
      <c r="S1987" s="14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YEAR(S:S)</f>
        <v>2014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55"/>
        <v>22</v>
      </c>
      <c r="P1988" s="9">
        <f t="shared" si="156"/>
        <v>35.729999999999997</v>
      </c>
      <c r="Q1988" t="s">
        <v>8311</v>
      </c>
      <c r="R1988" t="s">
        <v>8356</v>
      </c>
      <c r="S1988" s="14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55"/>
        <v>250</v>
      </c>
      <c r="P1989" s="9">
        <f t="shared" si="156"/>
        <v>67.31</v>
      </c>
      <c r="Q1989" t="s">
        <v>8327</v>
      </c>
      <c r="R1989" t="s">
        <v>8331</v>
      </c>
      <c r="S1989" s="14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55"/>
        <v>2</v>
      </c>
      <c r="P1990" s="9">
        <f t="shared" si="156"/>
        <v>116.53</v>
      </c>
      <c r="Q1990" t="s">
        <v>8308</v>
      </c>
      <c r="R1990" t="s">
        <v>8310</v>
      </c>
      <c r="S1990" s="14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55"/>
        <v>24</v>
      </c>
      <c r="P1991" s="9">
        <f t="shared" si="156"/>
        <v>45.84</v>
      </c>
      <c r="Q1991" t="s">
        <v>8323</v>
      </c>
      <c r="R1991" t="s">
        <v>8326</v>
      </c>
      <c r="S1991" s="14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55"/>
        <v>11</v>
      </c>
      <c r="P1992" s="9">
        <f t="shared" si="156"/>
        <v>217.38</v>
      </c>
      <c r="Q1992" t="s">
        <v>8323</v>
      </c>
      <c r="R1992" t="s">
        <v>8324</v>
      </c>
      <c r="S1992" s="14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55"/>
        <v>144</v>
      </c>
      <c r="P1993" s="9">
        <f t="shared" si="156"/>
        <v>22.74</v>
      </c>
      <c r="Q1993" t="s">
        <v>8327</v>
      </c>
      <c r="R1993" t="s">
        <v>8336</v>
      </c>
      <c r="S1993" s="14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55"/>
        <v>115</v>
      </c>
      <c r="P1994" s="9">
        <f t="shared" si="156"/>
        <v>50.59</v>
      </c>
      <c r="Q1994" t="s">
        <v>8321</v>
      </c>
      <c r="R1994" t="s">
        <v>8343</v>
      </c>
      <c r="S1994" s="14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55"/>
        <v>17</v>
      </c>
      <c r="P1995" s="9">
        <f t="shared" si="156"/>
        <v>40.83</v>
      </c>
      <c r="Q1995" t="s">
        <v>8323</v>
      </c>
      <c r="R1995" t="s">
        <v>8324</v>
      </c>
      <c r="S1995" s="14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55"/>
        <v>114</v>
      </c>
      <c r="P1996" s="9">
        <f t="shared" si="156"/>
        <v>74.349999999999994</v>
      </c>
      <c r="Q1996" t="s">
        <v>8323</v>
      </c>
      <c r="R1996" t="s">
        <v>8326</v>
      </c>
      <c r="S1996" s="14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55"/>
        <v>7</v>
      </c>
      <c r="P1997" s="9">
        <f t="shared" si="156"/>
        <v>213.38</v>
      </c>
      <c r="Q1997" t="s">
        <v>8313</v>
      </c>
      <c r="R1997" t="s">
        <v>8314</v>
      </c>
      <c r="S1997" s="14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55"/>
        <v>171</v>
      </c>
      <c r="P1998" s="9">
        <f t="shared" si="156"/>
        <v>60.96</v>
      </c>
      <c r="Q1998" t="s">
        <v>8308</v>
      </c>
      <c r="R1998" t="s">
        <v>8340</v>
      </c>
      <c r="S1998" s="14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55"/>
        <v>4</v>
      </c>
      <c r="P1999" s="9">
        <f t="shared" si="156"/>
        <v>41.59</v>
      </c>
      <c r="Q1999" t="s">
        <v>8308</v>
      </c>
      <c r="R1999" t="s">
        <v>8310</v>
      </c>
      <c r="S1999" s="14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55"/>
        <v>100</v>
      </c>
      <c r="P2000" s="9">
        <f t="shared" si="156"/>
        <v>37.78</v>
      </c>
      <c r="Q2000" t="s">
        <v>8323</v>
      </c>
      <c r="R2000" t="s">
        <v>8326</v>
      </c>
      <c r="S2000" s="14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55"/>
        <v>131</v>
      </c>
      <c r="P2001" s="9">
        <f t="shared" si="156"/>
        <v>65.38</v>
      </c>
      <c r="Q2001" t="s">
        <v>8321</v>
      </c>
      <c r="R2001" t="s">
        <v>8343</v>
      </c>
      <c r="S2001" s="14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55"/>
        <v>28</v>
      </c>
      <c r="P2002" s="9">
        <f t="shared" si="156"/>
        <v>84.9</v>
      </c>
      <c r="Q2002" t="s">
        <v>8319</v>
      </c>
      <c r="R2002" t="s">
        <v>8345</v>
      </c>
      <c r="S2002" s="14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9">
        <f t="shared" si="155"/>
        <v>16</v>
      </c>
      <c r="P2003" s="9">
        <f t="shared" si="156"/>
        <v>188.56</v>
      </c>
      <c r="Q2003" t="s">
        <v>8323</v>
      </c>
      <c r="R2003" t="s">
        <v>8326</v>
      </c>
      <c r="S2003" s="14">
        <f t="shared" si="157"/>
        <v>42159.224432870367</v>
      </c>
      <c r="T2003" s="15">
        <f t="shared" si="158"/>
        <v>42204.224432870367</v>
      </c>
      <c r="U2003">
        <f t="shared" si="159"/>
        <v>2015</v>
      </c>
    </row>
    <row r="2004" spans="1:21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9">
        <f t="shared" si="155"/>
        <v>48</v>
      </c>
      <c r="P2004" s="9">
        <f t="shared" si="156"/>
        <v>94.28</v>
      </c>
      <c r="Q2004" t="s">
        <v>8313</v>
      </c>
      <c r="R2004" t="s">
        <v>8314</v>
      </c>
      <c r="S2004" s="14">
        <f t="shared" si="157"/>
        <v>42159.47256944445</v>
      </c>
      <c r="T2004" s="15">
        <f t="shared" si="158"/>
        <v>42182.915972222225</v>
      </c>
      <c r="U2004">
        <f t="shared" si="159"/>
        <v>2015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55"/>
        <v>14</v>
      </c>
      <c r="P2005" s="9">
        <f t="shared" si="156"/>
        <v>44.5</v>
      </c>
      <c r="Q2005" t="s">
        <v>8327</v>
      </c>
      <c r="R2005" t="s">
        <v>8354</v>
      </c>
      <c r="S2005" s="14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55"/>
        <v>102</v>
      </c>
      <c r="P2006" s="9">
        <f t="shared" si="156"/>
        <v>40.24</v>
      </c>
      <c r="Q2006" t="s">
        <v>8323</v>
      </c>
      <c r="R2006" t="s">
        <v>8326</v>
      </c>
      <c r="S2006" s="14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60" hidden="1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9">
        <f t="shared" si="155"/>
        <v>109</v>
      </c>
      <c r="P2007" s="9">
        <f t="shared" si="156"/>
        <v>34.409999999999997</v>
      </c>
      <c r="Q2007" t="s">
        <v>8323</v>
      </c>
      <c r="R2007" t="s">
        <v>8326</v>
      </c>
      <c r="S2007" s="14">
        <f t="shared" si="157"/>
        <v>42511.741944444439</v>
      </c>
      <c r="T2007" s="15">
        <f t="shared" si="158"/>
        <v>42523.916666666672</v>
      </c>
      <c r="U2007">
        <f t="shared" si="159"/>
        <v>2016</v>
      </c>
    </row>
    <row r="2008" spans="1:21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9">
        <f t="shared" si="155"/>
        <v>112</v>
      </c>
      <c r="P2008" s="9">
        <f t="shared" si="156"/>
        <v>35.130000000000003</v>
      </c>
      <c r="Q2008" t="s">
        <v>8308</v>
      </c>
      <c r="R2008" t="s">
        <v>8310</v>
      </c>
      <c r="S2008" s="14">
        <f t="shared" si="157"/>
        <v>41932.036851851852</v>
      </c>
      <c r="T2008" s="15">
        <f t="shared" si="158"/>
        <v>41992.078518518523</v>
      </c>
      <c r="U2008">
        <f t="shared" si="159"/>
        <v>2014</v>
      </c>
    </row>
    <row r="2009" spans="1:21" ht="60" hidden="1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9">
        <f t="shared" si="155"/>
        <v>211</v>
      </c>
      <c r="P2009" s="9">
        <f t="shared" si="156"/>
        <v>29.07</v>
      </c>
      <c r="Q2009" t="s">
        <v>8323</v>
      </c>
      <c r="R2009" t="s">
        <v>8326</v>
      </c>
      <c r="S2009" s="14">
        <f t="shared" si="157"/>
        <v>42105.267488425925</v>
      </c>
      <c r="T2009" s="15">
        <f t="shared" si="158"/>
        <v>42132.836805555555</v>
      </c>
      <c r="U2009">
        <f t="shared" si="159"/>
        <v>2015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55"/>
        <v>17</v>
      </c>
      <c r="P2010" s="9">
        <f t="shared" si="156"/>
        <v>52.41</v>
      </c>
      <c r="Q2010" t="s">
        <v>8308</v>
      </c>
      <c r="R2010" t="s">
        <v>8310</v>
      </c>
      <c r="S2010" s="14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55"/>
        <v>111</v>
      </c>
      <c r="P2011" s="9">
        <f t="shared" si="156"/>
        <v>38.86</v>
      </c>
      <c r="Q2011" t="s">
        <v>8313</v>
      </c>
      <c r="R2011" t="s">
        <v>8314</v>
      </c>
      <c r="S2011" s="14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55"/>
        <v>101</v>
      </c>
      <c r="P2012" s="9">
        <f t="shared" si="156"/>
        <v>45.11</v>
      </c>
      <c r="Q2012" t="s">
        <v>8323</v>
      </c>
      <c r="R2012" t="s">
        <v>8326</v>
      </c>
      <c r="S2012" s="14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55"/>
        <v>111</v>
      </c>
      <c r="P2013" s="9">
        <f t="shared" si="156"/>
        <v>47.66</v>
      </c>
      <c r="Q2013" t="s">
        <v>8323</v>
      </c>
      <c r="R2013" t="s">
        <v>8326</v>
      </c>
      <c r="S2013" s="14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55"/>
        <v>167</v>
      </c>
      <c r="P2014" s="9">
        <f t="shared" si="156"/>
        <v>59.46</v>
      </c>
      <c r="Q2014" t="s">
        <v>8321</v>
      </c>
      <c r="R2014" t="s">
        <v>8332</v>
      </c>
      <c r="S2014" s="14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55"/>
        <v>111</v>
      </c>
      <c r="P2015" s="9">
        <f t="shared" si="156"/>
        <v>43.71</v>
      </c>
      <c r="Q2015" t="s">
        <v>8327</v>
      </c>
      <c r="R2015" t="s">
        <v>8328</v>
      </c>
      <c r="S2015" s="14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55"/>
        <v>111</v>
      </c>
      <c r="P2016" s="9">
        <f t="shared" si="156"/>
        <v>83.05</v>
      </c>
      <c r="Q2016" t="s">
        <v>8323</v>
      </c>
      <c r="R2016" t="s">
        <v>8326</v>
      </c>
      <c r="S2016" s="14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60" hidden="1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9">
        <f t="shared" si="155"/>
        <v>101</v>
      </c>
      <c r="P2017" s="9">
        <f t="shared" si="156"/>
        <v>55.33</v>
      </c>
      <c r="Q2017" t="s">
        <v>8323</v>
      </c>
      <c r="R2017" t="s">
        <v>8326</v>
      </c>
      <c r="S2017" s="14">
        <f t="shared" si="157"/>
        <v>42372.693055555559</v>
      </c>
      <c r="T2017" s="15">
        <f t="shared" si="158"/>
        <v>42402.693055555559</v>
      </c>
      <c r="U2017">
        <f t="shared" si="159"/>
        <v>2016</v>
      </c>
    </row>
    <row r="2018" spans="1:21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9">
        <f t="shared" si="155"/>
        <v>111</v>
      </c>
      <c r="P2018" s="9">
        <f t="shared" si="156"/>
        <v>92.22</v>
      </c>
      <c r="Q2018" t="s">
        <v>8308</v>
      </c>
      <c r="R2018" t="s">
        <v>8340</v>
      </c>
      <c r="S2018" s="14">
        <f t="shared" si="157"/>
        <v>42380.926111111112</v>
      </c>
      <c r="T2018" s="15">
        <f t="shared" si="158"/>
        <v>42410.926111111112</v>
      </c>
      <c r="U2018">
        <f t="shared" si="159"/>
        <v>2016</v>
      </c>
    </row>
    <row r="2019" spans="1:21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55"/>
        <v>41</v>
      </c>
      <c r="P2019" s="9">
        <f t="shared" si="156"/>
        <v>31.85</v>
      </c>
      <c r="Q2019" t="s">
        <v>8311</v>
      </c>
      <c r="R2019" t="s">
        <v>8352</v>
      </c>
      <c r="S2019" s="14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9">
        <f t="shared" si="155"/>
        <v>8</v>
      </c>
      <c r="P2020" s="9">
        <f t="shared" si="156"/>
        <v>45.97</v>
      </c>
      <c r="Q2020" t="s">
        <v>8311</v>
      </c>
      <c r="R2020" t="s">
        <v>8356</v>
      </c>
      <c r="S2020" s="14">
        <f t="shared" si="157"/>
        <v>42136.297175925924</v>
      </c>
      <c r="T2020" s="15">
        <f t="shared" si="158"/>
        <v>42167.297175925924</v>
      </c>
      <c r="U2020">
        <f t="shared" si="159"/>
        <v>2015</v>
      </c>
    </row>
    <row r="2021" spans="1:21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9">
        <f t="shared" si="155"/>
        <v>110</v>
      </c>
      <c r="P2021" s="9">
        <f t="shared" si="156"/>
        <v>31.83</v>
      </c>
      <c r="Q2021" t="s">
        <v>8327</v>
      </c>
      <c r="R2021" t="s">
        <v>8328</v>
      </c>
      <c r="S2021" s="14">
        <f t="shared" si="157"/>
        <v>41535.90148148148</v>
      </c>
      <c r="T2021" s="15">
        <f t="shared" si="158"/>
        <v>41558</v>
      </c>
      <c r="U2021">
        <f t="shared" si="159"/>
        <v>2013</v>
      </c>
    </row>
    <row r="2022" spans="1:21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55"/>
        <v>127</v>
      </c>
      <c r="P2022" s="9">
        <f t="shared" si="156"/>
        <v>40.270000000000003</v>
      </c>
      <c r="Q2022" t="s">
        <v>8321</v>
      </c>
      <c r="R2022" t="s">
        <v>8343</v>
      </c>
      <c r="S2022" s="14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55"/>
        <v>110</v>
      </c>
      <c r="P2023" s="9">
        <f t="shared" si="156"/>
        <v>50.02</v>
      </c>
      <c r="Q2023" t="s">
        <v>8323</v>
      </c>
      <c r="R2023" t="s">
        <v>8326</v>
      </c>
      <c r="S2023" s="14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55"/>
        <v>110</v>
      </c>
      <c r="P2024" s="9">
        <f t="shared" si="156"/>
        <v>91.67</v>
      </c>
      <c r="Q2024" t="s">
        <v>8323</v>
      </c>
      <c r="R2024" t="s">
        <v>8326</v>
      </c>
      <c r="S2024" s="14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55"/>
        <v>103</v>
      </c>
      <c r="P2025" s="9">
        <f t="shared" si="156"/>
        <v>23.87</v>
      </c>
      <c r="Q2025" t="s">
        <v>8323</v>
      </c>
      <c r="R2025" t="s">
        <v>8326</v>
      </c>
      <c r="S2025" s="14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55"/>
        <v>5</v>
      </c>
      <c r="P2026" s="9">
        <f t="shared" si="156"/>
        <v>109.07</v>
      </c>
      <c r="Q2026" t="s">
        <v>8313</v>
      </c>
      <c r="R2026" t="s">
        <v>8314</v>
      </c>
      <c r="S2026" s="14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55"/>
        <v>109</v>
      </c>
      <c r="P2027" s="9">
        <f t="shared" si="156"/>
        <v>41.92</v>
      </c>
      <c r="Q2027" t="s">
        <v>8323</v>
      </c>
      <c r="R2027" t="s">
        <v>8326</v>
      </c>
      <c r="S2027" s="14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55"/>
        <v>5</v>
      </c>
      <c r="P2028" s="9">
        <f t="shared" si="156"/>
        <v>29.04</v>
      </c>
      <c r="Q2028" t="s">
        <v>8316</v>
      </c>
      <c r="R2028" t="s">
        <v>8334</v>
      </c>
      <c r="S2028" s="14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55"/>
        <v>108</v>
      </c>
      <c r="P2029" s="9">
        <f t="shared" si="156"/>
        <v>81.25</v>
      </c>
      <c r="Q2029" t="s">
        <v>8323</v>
      </c>
      <c r="R2029" t="s">
        <v>8326</v>
      </c>
      <c r="S2029" s="14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55"/>
        <v>163</v>
      </c>
      <c r="P2030" s="9">
        <f t="shared" si="156"/>
        <v>95.59</v>
      </c>
      <c r="Q2030" t="s">
        <v>8323</v>
      </c>
      <c r="R2030" t="s">
        <v>8326</v>
      </c>
      <c r="S2030" s="14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55"/>
        <v>162</v>
      </c>
      <c r="P2031" s="9">
        <f t="shared" si="156"/>
        <v>52.35</v>
      </c>
      <c r="Q2031" t="s">
        <v>8323</v>
      </c>
      <c r="R2031" t="s">
        <v>8326</v>
      </c>
      <c r="S2031" s="14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55"/>
        <v>135</v>
      </c>
      <c r="P2032" s="9">
        <f t="shared" si="156"/>
        <v>89.79</v>
      </c>
      <c r="Q2032" t="s">
        <v>8323</v>
      </c>
      <c r="R2032" t="s">
        <v>8326</v>
      </c>
      <c r="S2032" s="14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55"/>
        <v>108</v>
      </c>
      <c r="P2033" s="9">
        <f t="shared" si="156"/>
        <v>25.25</v>
      </c>
      <c r="Q2033" t="s">
        <v>8323</v>
      </c>
      <c r="R2033" t="s">
        <v>8326</v>
      </c>
      <c r="S2033" s="14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9">
        <f t="shared" si="155"/>
        <v>103</v>
      </c>
      <c r="P2034" s="9">
        <f t="shared" si="156"/>
        <v>43.62</v>
      </c>
      <c r="Q2034" t="s">
        <v>8327</v>
      </c>
      <c r="R2034" t="s">
        <v>8341</v>
      </c>
      <c r="S2034" s="14">
        <f t="shared" si="157"/>
        <v>41390.757754629631</v>
      </c>
      <c r="T2034" s="15">
        <f t="shared" si="158"/>
        <v>41425.708333333336</v>
      </c>
      <c r="U2034">
        <f t="shared" si="159"/>
        <v>2013</v>
      </c>
    </row>
    <row r="2035" spans="1:21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9">
        <f t="shared" si="155"/>
        <v>161</v>
      </c>
      <c r="P2035" s="9">
        <f t="shared" si="156"/>
        <v>76.86</v>
      </c>
      <c r="Q2035" t="s">
        <v>8327</v>
      </c>
      <c r="R2035" t="s">
        <v>8331</v>
      </c>
      <c r="S2035" s="14">
        <f t="shared" si="157"/>
        <v>42075.171203703707</v>
      </c>
      <c r="T2035" s="15">
        <f t="shared" si="158"/>
        <v>42105.171203703707</v>
      </c>
      <c r="U2035">
        <f t="shared" si="159"/>
        <v>2015</v>
      </c>
    </row>
    <row r="2036" spans="1:21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55"/>
        <v>107</v>
      </c>
      <c r="P2036" s="9">
        <f t="shared" si="156"/>
        <v>64.44</v>
      </c>
      <c r="Q2036" t="s">
        <v>8327</v>
      </c>
      <c r="R2036" t="s">
        <v>8331</v>
      </c>
      <c r="S2036" s="14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55"/>
        <v>161</v>
      </c>
      <c r="P2037" s="9">
        <f t="shared" si="156"/>
        <v>57.5</v>
      </c>
      <c r="Q2037" t="s">
        <v>8323</v>
      </c>
      <c r="R2037" t="s">
        <v>8326</v>
      </c>
      <c r="S2037" s="14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55"/>
        <v>8</v>
      </c>
      <c r="P2038" s="9">
        <f t="shared" si="156"/>
        <v>200.63</v>
      </c>
      <c r="Q2038" t="s">
        <v>8323</v>
      </c>
      <c r="R2038" t="s">
        <v>8324</v>
      </c>
      <c r="S2038" s="14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55"/>
        <v>119</v>
      </c>
      <c r="P2039" s="9">
        <f t="shared" si="156"/>
        <v>80.25</v>
      </c>
      <c r="Q2039" t="s">
        <v>8323</v>
      </c>
      <c r="R2039" t="s">
        <v>8324</v>
      </c>
      <c r="S2039" s="14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55"/>
        <v>107</v>
      </c>
      <c r="P2040" s="9">
        <f t="shared" si="156"/>
        <v>39.049999999999997</v>
      </c>
      <c r="Q2040" t="s">
        <v>8311</v>
      </c>
      <c r="R2040" t="s">
        <v>8333</v>
      </c>
      <c r="S2040" s="14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55"/>
        <v>106</v>
      </c>
      <c r="P2041" s="9">
        <f t="shared" si="156"/>
        <v>23.1</v>
      </c>
      <c r="Q2041" t="s">
        <v>8323</v>
      </c>
      <c r="R2041" t="s">
        <v>8326</v>
      </c>
      <c r="S2041" s="14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55"/>
        <v>106</v>
      </c>
      <c r="P2042" s="9">
        <f t="shared" si="156"/>
        <v>40.78</v>
      </c>
      <c r="Q2042" t="s">
        <v>8321</v>
      </c>
      <c r="R2042" t="s">
        <v>8343</v>
      </c>
      <c r="S2042" s="14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55"/>
        <v>106</v>
      </c>
      <c r="P2043" s="9">
        <f t="shared" si="156"/>
        <v>36.07</v>
      </c>
      <c r="Q2043" t="s">
        <v>8323</v>
      </c>
      <c r="R2043" t="s">
        <v>8326</v>
      </c>
      <c r="S2043" s="14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55"/>
        <v>79</v>
      </c>
      <c r="P2044" s="9">
        <f t="shared" si="156"/>
        <v>131.66999999999999</v>
      </c>
      <c r="Q2044" t="s">
        <v>8313</v>
      </c>
      <c r="R2044" t="s">
        <v>8351</v>
      </c>
      <c r="S2044" s="14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55"/>
        <v>16</v>
      </c>
      <c r="P2045" s="9">
        <f t="shared" si="156"/>
        <v>49.28</v>
      </c>
      <c r="Q2045" t="s">
        <v>8323</v>
      </c>
      <c r="R2045" t="s">
        <v>8326</v>
      </c>
      <c r="S2045" s="14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55"/>
        <v>105</v>
      </c>
      <c r="P2046" s="9">
        <f t="shared" si="156"/>
        <v>58.37</v>
      </c>
      <c r="Q2046" t="s">
        <v>8327</v>
      </c>
      <c r="R2046" t="s">
        <v>8331</v>
      </c>
      <c r="S2046" s="14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9">
        <f t="shared" si="155"/>
        <v>11</v>
      </c>
      <c r="P2047" s="9">
        <f t="shared" si="156"/>
        <v>225</v>
      </c>
      <c r="Q2047" t="s">
        <v>8311</v>
      </c>
      <c r="R2047" t="s">
        <v>8348</v>
      </c>
      <c r="S2047" s="14">
        <f t="shared" si="157"/>
        <v>41832.672685185185</v>
      </c>
      <c r="T2047" s="15">
        <f t="shared" si="158"/>
        <v>41887.568749999999</v>
      </c>
      <c r="U2047">
        <f t="shared" si="159"/>
        <v>2014</v>
      </c>
    </row>
    <row r="2048" spans="1:21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55"/>
        <v>11</v>
      </c>
      <c r="P2048" s="9">
        <f t="shared" si="156"/>
        <v>56.25</v>
      </c>
      <c r="Q2048" t="s">
        <v>8327</v>
      </c>
      <c r="R2048" t="s">
        <v>8350</v>
      </c>
      <c r="S2048" s="14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9">
        <f t="shared" si="155"/>
        <v>105</v>
      </c>
      <c r="P2049" s="9">
        <f t="shared" si="156"/>
        <v>58.33</v>
      </c>
      <c r="Q2049" t="s">
        <v>8327</v>
      </c>
      <c r="R2049" t="s">
        <v>8331</v>
      </c>
      <c r="S2049" s="14">
        <f t="shared" si="157"/>
        <v>41123.056273148148</v>
      </c>
      <c r="T2049" s="15">
        <f t="shared" si="158"/>
        <v>41153.056273148148</v>
      </c>
      <c r="U2049">
        <f t="shared" si="159"/>
        <v>2012</v>
      </c>
    </row>
    <row r="2050" spans="1:21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55"/>
        <v>315</v>
      </c>
      <c r="P2050" s="9">
        <f t="shared" si="156"/>
        <v>35.799999999999997</v>
      </c>
      <c r="Q2050" t="s">
        <v>8323</v>
      </c>
      <c r="R2050" t="s">
        <v>8326</v>
      </c>
      <c r="S2050" s="14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60">ROUND(E2051/D2051*100,0)</f>
        <v>26</v>
      </c>
      <c r="P2051" s="9">
        <f t="shared" ref="P2051:P2114" si="161">ROUND(E2051/L2051,2)</f>
        <v>87.31</v>
      </c>
      <c r="Q2051" t="s">
        <v>8321</v>
      </c>
      <c r="R2051" t="s">
        <v>8325</v>
      </c>
      <c r="S2051" s="14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YEAR(S:S)</f>
        <v>2014</v>
      </c>
    </row>
    <row r="2052" spans="1:21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60"/>
        <v>2</v>
      </c>
      <c r="P2052" s="9">
        <f t="shared" si="161"/>
        <v>224.43</v>
      </c>
      <c r="Q2052" t="s">
        <v>8308</v>
      </c>
      <c r="R2052" t="s">
        <v>8342</v>
      </c>
      <c r="S2052" s="14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9">
        <f t="shared" si="160"/>
        <v>46</v>
      </c>
      <c r="P2053" s="9">
        <f t="shared" si="161"/>
        <v>34.130000000000003</v>
      </c>
      <c r="Q2053" t="s">
        <v>8323</v>
      </c>
      <c r="R2053" t="s">
        <v>8324</v>
      </c>
      <c r="S2053" s="14">
        <f t="shared" si="162"/>
        <v>42801.774699074071</v>
      </c>
      <c r="T2053" s="15">
        <f t="shared" si="163"/>
        <v>42832.733032407406</v>
      </c>
      <c r="U2053">
        <f t="shared" si="164"/>
        <v>2017</v>
      </c>
    </row>
    <row r="2054" spans="1:21" ht="45" hidden="1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9">
        <f t="shared" si="160"/>
        <v>105</v>
      </c>
      <c r="P2054" s="9">
        <f t="shared" si="161"/>
        <v>54.14</v>
      </c>
      <c r="Q2054" t="s">
        <v>8323</v>
      </c>
      <c r="R2054" t="s">
        <v>8326</v>
      </c>
      <c r="S2054" s="14">
        <f t="shared" si="162"/>
        <v>42150.755312499998</v>
      </c>
      <c r="T2054" s="15">
        <f t="shared" si="163"/>
        <v>42180.755312499998</v>
      </c>
      <c r="U2054">
        <f t="shared" si="164"/>
        <v>2015</v>
      </c>
    </row>
    <row r="2055" spans="1:21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9">
        <f t="shared" si="160"/>
        <v>393</v>
      </c>
      <c r="P2055" s="9">
        <f t="shared" si="161"/>
        <v>60.38</v>
      </c>
      <c r="Q2055" t="s">
        <v>8321</v>
      </c>
      <c r="R2055" t="s">
        <v>8343</v>
      </c>
      <c r="S2055" s="14">
        <f t="shared" si="162"/>
        <v>40997.144872685189</v>
      </c>
      <c r="T2055" s="15">
        <f t="shared" si="163"/>
        <v>41050.124305555553</v>
      </c>
      <c r="U2055">
        <f t="shared" si="164"/>
        <v>2012</v>
      </c>
    </row>
    <row r="2056" spans="1:21" ht="45" hidden="1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9">
        <f t="shared" si="160"/>
        <v>104</v>
      </c>
      <c r="P2056" s="9">
        <f t="shared" si="161"/>
        <v>55.89</v>
      </c>
      <c r="Q2056" t="s">
        <v>8323</v>
      </c>
      <c r="R2056" t="s">
        <v>8326</v>
      </c>
      <c r="S2056" s="14">
        <f t="shared" si="162"/>
        <v>41764.44663194444</v>
      </c>
      <c r="T2056" s="15">
        <f t="shared" si="163"/>
        <v>41791.165972222225</v>
      </c>
      <c r="U2056">
        <f t="shared" si="164"/>
        <v>2014</v>
      </c>
    </row>
    <row r="2057" spans="1:21" ht="60" hidden="1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9">
        <f t="shared" si="160"/>
        <v>130</v>
      </c>
      <c r="P2057" s="9">
        <f t="shared" si="161"/>
        <v>86.94</v>
      </c>
      <c r="Q2057" t="s">
        <v>8323</v>
      </c>
      <c r="R2057" t="s">
        <v>8326</v>
      </c>
      <c r="S2057" s="14">
        <f t="shared" si="162"/>
        <v>42725.031180555554</v>
      </c>
      <c r="T2057" s="15">
        <f t="shared" si="163"/>
        <v>42746.208333333328</v>
      </c>
      <c r="U2057">
        <f t="shared" si="164"/>
        <v>2016</v>
      </c>
    </row>
    <row r="2058" spans="1:21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60"/>
        <v>130</v>
      </c>
      <c r="P2058" s="9">
        <f t="shared" si="161"/>
        <v>24.42</v>
      </c>
      <c r="Q2058" t="s">
        <v>8311</v>
      </c>
      <c r="R2058" t="s">
        <v>8333</v>
      </c>
      <c r="S2058" s="14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60"/>
        <v>104</v>
      </c>
      <c r="P2059" s="9">
        <f t="shared" si="161"/>
        <v>53.83</v>
      </c>
      <c r="Q2059" t="s">
        <v>8327</v>
      </c>
      <c r="R2059" t="s">
        <v>8331</v>
      </c>
      <c r="S2059" s="14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60"/>
        <v>312</v>
      </c>
      <c r="P2060" s="9">
        <f t="shared" si="161"/>
        <v>91.76</v>
      </c>
      <c r="Q2060" t="s">
        <v>8308</v>
      </c>
      <c r="R2060" t="s">
        <v>8309</v>
      </c>
      <c r="S2060" s="14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60"/>
        <v>104</v>
      </c>
      <c r="P2061" s="9">
        <f t="shared" si="161"/>
        <v>34.6</v>
      </c>
      <c r="Q2061" t="s">
        <v>8323</v>
      </c>
      <c r="R2061" t="s">
        <v>8326</v>
      </c>
      <c r="S2061" s="14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9">
        <f t="shared" si="160"/>
        <v>21</v>
      </c>
      <c r="P2062" s="9">
        <f t="shared" si="161"/>
        <v>25.49</v>
      </c>
      <c r="Q2062" t="s">
        <v>8319</v>
      </c>
      <c r="R2062" t="s">
        <v>8320</v>
      </c>
      <c r="S2062" s="14">
        <f t="shared" si="162"/>
        <v>42790.885243055556</v>
      </c>
      <c r="T2062" s="15">
        <f t="shared" si="163"/>
        <v>42820.843576388885</v>
      </c>
      <c r="U2062">
        <f t="shared" si="164"/>
        <v>2017</v>
      </c>
    </row>
    <row r="2063" spans="1:21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9">
        <f t="shared" si="160"/>
        <v>104</v>
      </c>
      <c r="P2063" s="9">
        <f t="shared" si="161"/>
        <v>77.75</v>
      </c>
      <c r="Q2063" t="s">
        <v>8327</v>
      </c>
      <c r="R2063" t="s">
        <v>8331</v>
      </c>
      <c r="S2063" s="14">
        <f t="shared" si="162"/>
        <v>41548.00335648148</v>
      </c>
      <c r="T2063" s="15">
        <f t="shared" si="163"/>
        <v>41563.00335648148</v>
      </c>
      <c r="U2063">
        <f t="shared" si="164"/>
        <v>2013</v>
      </c>
    </row>
    <row r="2064" spans="1:21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60"/>
        <v>104</v>
      </c>
      <c r="P2064" s="9">
        <f t="shared" si="161"/>
        <v>62.12</v>
      </c>
      <c r="Q2064" t="s">
        <v>8327</v>
      </c>
      <c r="R2064" t="s">
        <v>8328</v>
      </c>
      <c r="S2064" s="14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9">
        <f t="shared" si="160"/>
        <v>0</v>
      </c>
      <c r="P2065" s="9">
        <f t="shared" si="161"/>
        <v>775</v>
      </c>
      <c r="Q2065" t="s">
        <v>8323</v>
      </c>
      <c r="R2065" t="s">
        <v>8324</v>
      </c>
      <c r="S2065" s="14">
        <f t="shared" si="162"/>
        <v>42534.649571759262</v>
      </c>
      <c r="T2065" s="15">
        <f t="shared" si="163"/>
        <v>42553.649571759262</v>
      </c>
      <c r="U2065">
        <f t="shared" si="164"/>
        <v>2016</v>
      </c>
    </row>
    <row r="2066" spans="1:21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9">
        <f t="shared" si="160"/>
        <v>111</v>
      </c>
      <c r="P2066" s="9">
        <f t="shared" si="161"/>
        <v>67.39</v>
      </c>
      <c r="Q2066" t="s">
        <v>8311</v>
      </c>
      <c r="R2066" t="s">
        <v>8333</v>
      </c>
      <c r="S2066" s="14">
        <f t="shared" si="162"/>
        <v>41689.917962962965</v>
      </c>
      <c r="T2066" s="15">
        <f t="shared" si="163"/>
        <v>41719.876296296294</v>
      </c>
      <c r="U2066">
        <f t="shared" si="164"/>
        <v>2014</v>
      </c>
    </row>
    <row r="2067" spans="1:21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60"/>
        <v>129</v>
      </c>
      <c r="P2067" s="9">
        <f t="shared" si="161"/>
        <v>64.459999999999994</v>
      </c>
      <c r="Q2067" t="s">
        <v>8323</v>
      </c>
      <c r="R2067" t="s">
        <v>8335</v>
      </c>
      <c r="S2067" s="14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60"/>
        <v>17</v>
      </c>
      <c r="P2068" s="9">
        <f t="shared" si="161"/>
        <v>110.29</v>
      </c>
      <c r="Q2068" t="s">
        <v>8308</v>
      </c>
      <c r="R2068" t="s">
        <v>8310</v>
      </c>
      <c r="S2068" s="14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60"/>
        <v>154</v>
      </c>
      <c r="P2069" s="9">
        <f t="shared" si="161"/>
        <v>48.06</v>
      </c>
      <c r="Q2069" t="s">
        <v>8316</v>
      </c>
      <c r="R2069" t="s">
        <v>8317</v>
      </c>
      <c r="S2069" s="14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60"/>
        <v>102</v>
      </c>
      <c r="P2070" s="9">
        <f t="shared" si="161"/>
        <v>66.83</v>
      </c>
      <c r="Q2070" t="s">
        <v>8327</v>
      </c>
      <c r="R2070" t="s">
        <v>8328</v>
      </c>
      <c r="S2070" s="14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60"/>
        <v>102</v>
      </c>
      <c r="P2071" s="9">
        <f t="shared" si="161"/>
        <v>69.819999999999993</v>
      </c>
      <c r="Q2071" t="s">
        <v>8323</v>
      </c>
      <c r="R2071" t="s">
        <v>8326</v>
      </c>
      <c r="S2071" s="14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9">
        <f t="shared" si="160"/>
        <v>102</v>
      </c>
      <c r="P2072" s="9">
        <f t="shared" si="161"/>
        <v>59.04</v>
      </c>
      <c r="Q2072" t="s">
        <v>8323</v>
      </c>
      <c r="R2072" t="s">
        <v>8335</v>
      </c>
      <c r="S2072" s="14">
        <f t="shared" si="162"/>
        <v>41747.471504629626</v>
      </c>
      <c r="T2072" s="15">
        <f t="shared" si="163"/>
        <v>41778.208333333336</v>
      </c>
      <c r="U2072">
        <f t="shared" si="164"/>
        <v>2014</v>
      </c>
    </row>
    <row r="2073" spans="1:21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9">
        <f t="shared" si="160"/>
        <v>256</v>
      </c>
      <c r="P2073" s="9">
        <f t="shared" si="161"/>
        <v>69.77</v>
      </c>
      <c r="Q2073" t="s">
        <v>8321</v>
      </c>
      <c r="R2073" t="s">
        <v>8322</v>
      </c>
      <c r="S2073" s="14">
        <f t="shared" si="162"/>
        <v>41144.709490740745</v>
      </c>
      <c r="T2073" s="15">
        <f t="shared" si="163"/>
        <v>41158.709490740745</v>
      </c>
      <c r="U2073">
        <f t="shared" si="164"/>
        <v>2012</v>
      </c>
    </row>
    <row r="2074" spans="1:21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60"/>
        <v>153</v>
      </c>
      <c r="P2074" s="9">
        <f t="shared" si="161"/>
        <v>109.57</v>
      </c>
      <c r="Q2074" t="s">
        <v>8323</v>
      </c>
      <c r="R2074" t="s">
        <v>8326</v>
      </c>
      <c r="S2074" s="14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60"/>
        <v>15</v>
      </c>
      <c r="P2075" s="9">
        <f t="shared" si="161"/>
        <v>63.88</v>
      </c>
      <c r="Q2075" t="s">
        <v>8313</v>
      </c>
      <c r="R2075" t="s">
        <v>8314</v>
      </c>
      <c r="S2075" s="14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60"/>
        <v>153</v>
      </c>
      <c r="P2076" s="9">
        <f t="shared" si="161"/>
        <v>41.41</v>
      </c>
      <c r="Q2076" t="s">
        <v>8323</v>
      </c>
      <c r="R2076" t="s">
        <v>8326</v>
      </c>
      <c r="S2076" s="14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60"/>
        <v>3</v>
      </c>
      <c r="P2077" s="9">
        <f t="shared" si="161"/>
        <v>84.94</v>
      </c>
      <c r="Q2077" t="s">
        <v>8308</v>
      </c>
      <c r="R2077" t="s">
        <v>8310</v>
      </c>
      <c r="S2077" s="14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60"/>
        <v>102</v>
      </c>
      <c r="P2078" s="9">
        <f t="shared" si="161"/>
        <v>61.1</v>
      </c>
      <c r="Q2078" t="s">
        <v>8323</v>
      </c>
      <c r="R2078" t="s">
        <v>8326</v>
      </c>
      <c r="S2078" s="14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60"/>
        <v>20</v>
      </c>
      <c r="P2079" s="9">
        <f t="shared" si="161"/>
        <v>109.07</v>
      </c>
      <c r="Q2079" t="s">
        <v>8311</v>
      </c>
      <c r="R2079" t="s">
        <v>8348</v>
      </c>
      <c r="S2079" s="14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60"/>
        <v>102</v>
      </c>
      <c r="P2080" s="9">
        <f t="shared" si="161"/>
        <v>152.5</v>
      </c>
      <c r="Q2080" t="s">
        <v>8323</v>
      </c>
      <c r="R2080" t="s">
        <v>8326</v>
      </c>
      <c r="S2080" s="14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60"/>
        <v>101</v>
      </c>
      <c r="P2081" s="9">
        <f t="shared" si="161"/>
        <v>76.05</v>
      </c>
      <c r="Q2081" t="s">
        <v>8327</v>
      </c>
      <c r="R2081" t="s">
        <v>8331</v>
      </c>
      <c r="S2081" s="14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60"/>
        <v>101</v>
      </c>
      <c r="P2082" s="9">
        <f t="shared" si="161"/>
        <v>56.33</v>
      </c>
      <c r="Q2082" t="s">
        <v>8323</v>
      </c>
      <c r="R2082" t="s">
        <v>8326</v>
      </c>
      <c r="S2082" s="14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60"/>
        <v>30</v>
      </c>
      <c r="P2083" s="9">
        <f t="shared" si="161"/>
        <v>50.67</v>
      </c>
      <c r="Q2083" t="s">
        <v>8327</v>
      </c>
      <c r="R2083" t="s">
        <v>8350</v>
      </c>
      <c r="S2083" s="14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60"/>
        <v>101</v>
      </c>
      <c r="P2084" s="9">
        <f t="shared" si="161"/>
        <v>79.89</v>
      </c>
      <c r="Q2084" t="s">
        <v>8323</v>
      </c>
      <c r="R2084" t="s">
        <v>8326</v>
      </c>
      <c r="S2084" s="14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60"/>
        <v>101</v>
      </c>
      <c r="P2085" s="9">
        <f t="shared" si="161"/>
        <v>38.85</v>
      </c>
      <c r="Q2085" t="s">
        <v>8327</v>
      </c>
      <c r="R2085" t="s">
        <v>8328</v>
      </c>
      <c r="S2085" s="14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60"/>
        <v>101</v>
      </c>
      <c r="P2086" s="9">
        <f t="shared" si="161"/>
        <v>215.86</v>
      </c>
      <c r="Q2086" t="s">
        <v>8321</v>
      </c>
      <c r="R2086" t="s">
        <v>8322</v>
      </c>
      <c r="S2086" s="14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60"/>
        <v>101</v>
      </c>
      <c r="P2087" s="9">
        <f t="shared" si="161"/>
        <v>41.94</v>
      </c>
      <c r="Q2087" t="s">
        <v>8321</v>
      </c>
      <c r="R2087" t="s">
        <v>8332</v>
      </c>
      <c r="S2087" s="14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5" hidden="1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9">
        <f t="shared" si="160"/>
        <v>101</v>
      </c>
      <c r="P2088" s="9">
        <f t="shared" si="161"/>
        <v>35.950000000000003</v>
      </c>
      <c r="Q2088" t="s">
        <v>8323</v>
      </c>
      <c r="R2088" t="s">
        <v>8326</v>
      </c>
      <c r="S2088" s="14">
        <f t="shared" si="162"/>
        <v>42233.763831018514</v>
      </c>
      <c r="T2088" s="15">
        <f t="shared" si="163"/>
        <v>42258.763831018514</v>
      </c>
      <c r="U2088">
        <f t="shared" si="164"/>
        <v>2015</v>
      </c>
    </row>
    <row r="2089" spans="1:21" ht="30" hidden="1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9">
        <f t="shared" si="160"/>
        <v>101</v>
      </c>
      <c r="P2089" s="9">
        <f t="shared" si="161"/>
        <v>75.5</v>
      </c>
      <c r="Q2089" t="s">
        <v>8323</v>
      </c>
      <c r="R2089" t="s">
        <v>8326</v>
      </c>
      <c r="S2089" s="14">
        <f t="shared" si="162"/>
        <v>41775.858564814815</v>
      </c>
      <c r="T2089" s="15">
        <f t="shared" si="163"/>
        <v>41822.165972222225</v>
      </c>
      <c r="U2089">
        <f t="shared" si="164"/>
        <v>2014</v>
      </c>
    </row>
    <row r="2090" spans="1:21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9">
        <f t="shared" si="160"/>
        <v>116</v>
      </c>
      <c r="P2090" s="9">
        <f t="shared" si="161"/>
        <v>48.71</v>
      </c>
      <c r="Q2090" t="s">
        <v>8327</v>
      </c>
      <c r="R2090" t="s">
        <v>8331</v>
      </c>
      <c r="S2090" s="14">
        <f t="shared" si="162"/>
        <v>42747.219560185185</v>
      </c>
      <c r="T2090" s="15">
        <f t="shared" si="163"/>
        <v>42769.174305555556</v>
      </c>
      <c r="U2090">
        <f t="shared" si="164"/>
        <v>2017</v>
      </c>
    </row>
    <row r="2091" spans="1:21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9">
        <f t="shared" si="160"/>
        <v>15</v>
      </c>
      <c r="P2091" s="9">
        <f t="shared" si="161"/>
        <v>30.12</v>
      </c>
      <c r="Q2091" t="s">
        <v>8323</v>
      </c>
      <c r="R2091" t="s">
        <v>8324</v>
      </c>
      <c r="S2091" s="14">
        <f t="shared" si="162"/>
        <v>42226.651886574073</v>
      </c>
      <c r="T2091" s="15">
        <f t="shared" si="163"/>
        <v>42286.651886574073</v>
      </c>
      <c r="U2091">
        <f t="shared" si="164"/>
        <v>2015</v>
      </c>
    </row>
    <row r="2092" spans="1:21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9">
        <f t="shared" si="160"/>
        <v>126</v>
      </c>
      <c r="P2092" s="9">
        <f t="shared" si="161"/>
        <v>71.709999999999994</v>
      </c>
      <c r="Q2092" t="s">
        <v>8321</v>
      </c>
      <c r="R2092" t="s">
        <v>8343</v>
      </c>
      <c r="S2092" s="14">
        <f t="shared" si="162"/>
        <v>40779.125428240739</v>
      </c>
      <c r="T2092" s="15">
        <f t="shared" si="163"/>
        <v>40809.125428240739</v>
      </c>
      <c r="U2092">
        <f t="shared" si="164"/>
        <v>2011</v>
      </c>
    </row>
    <row r="2093" spans="1:21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60"/>
        <v>100</v>
      </c>
      <c r="P2093" s="9">
        <f t="shared" si="161"/>
        <v>38.590000000000003</v>
      </c>
      <c r="Q2093" t="s">
        <v>8323</v>
      </c>
      <c r="R2093" t="s">
        <v>8326</v>
      </c>
      <c r="S2093" s="14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60"/>
        <v>125</v>
      </c>
      <c r="P2094" s="9">
        <f t="shared" si="161"/>
        <v>44.21</v>
      </c>
      <c r="Q2094" t="s">
        <v>8327</v>
      </c>
      <c r="R2094" t="s">
        <v>8331</v>
      </c>
      <c r="S2094" s="14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60"/>
        <v>100</v>
      </c>
      <c r="P2095" s="9">
        <f t="shared" si="161"/>
        <v>46.95</v>
      </c>
      <c r="Q2095" t="s">
        <v>8327</v>
      </c>
      <c r="R2095" t="s">
        <v>8331</v>
      </c>
      <c r="S2095" s="14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60"/>
        <v>100</v>
      </c>
      <c r="P2096" s="9">
        <f t="shared" si="161"/>
        <v>107.21</v>
      </c>
      <c r="Q2096" t="s">
        <v>8327</v>
      </c>
      <c r="R2096" t="s">
        <v>8331</v>
      </c>
      <c r="S2096" s="14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39.49</v>
      </c>
      <c r="Q2097" t="s">
        <v>8327</v>
      </c>
      <c r="R2097" t="s">
        <v>8328</v>
      </c>
      <c r="S2097" s="14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60"/>
        <v>100</v>
      </c>
      <c r="P2098" s="9">
        <f t="shared" si="161"/>
        <v>40.549999999999997</v>
      </c>
      <c r="Q2098" t="s">
        <v>8323</v>
      </c>
      <c r="R2098" t="s">
        <v>8326</v>
      </c>
      <c r="S2098" s="14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9">
        <f t="shared" si="160"/>
        <v>15</v>
      </c>
      <c r="P2099" s="9">
        <f t="shared" si="161"/>
        <v>150</v>
      </c>
      <c r="Q2099" t="s">
        <v>8323</v>
      </c>
      <c r="R2099" t="s">
        <v>8335</v>
      </c>
      <c r="S2099" s="14">
        <f t="shared" si="162"/>
        <v>41793.17219907407</v>
      </c>
      <c r="T2099" s="15">
        <f t="shared" si="163"/>
        <v>41823.17219907407</v>
      </c>
      <c r="U2099">
        <f t="shared" si="164"/>
        <v>2014</v>
      </c>
    </row>
    <row r="2100" spans="1:21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60"/>
        <v>100</v>
      </c>
      <c r="P2100" s="9">
        <f t="shared" si="161"/>
        <v>51.72</v>
      </c>
      <c r="Q2100" t="s">
        <v>8323</v>
      </c>
      <c r="R2100" t="s">
        <v>8324</v>
      </c>
      <c r="S2100" s="14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60" hidden="1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9">
        <f t="shared" si="160"/>
        <v>100</v>
      </c>
      <c r="P2101" s="9">
        <f t="shared" si="161"/>
        <v>51.72</v>
      </c>
      <c r="Q2101" t="s">
        <v>8323</v>
      </c>
      <c r="R2101" t="s">
        <v>8326</v>
      </c>
      <c r="S2101" s="14">
        <f t="shared" si="162"/>
        <v>41792.645277777774</v>
      </c>
      <c r="T2101" s="15">
        <f t="shared" si="163"/>
        <v>41822.645277777774</v>
      </c>
      <c r="U2101">
        <f t="shared" si="164"/>
        <v>2014</v>
      </c>
    </row>
    <row r="2102" spans="1:21" ht="60" hidden="1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60"/>
        <v>100</v>
      </c>
      <c r="P2102" s="9">
        <f t="shared" si="161"/>
        <v>51.72</v>
      </c>
      <c r="Q2102" t="s">
        <v>8323</v>
      </c>
      <c r="R2102" t="s">
        <v>8326</v>
      </c>
      <c r="S2102" s="14">
        <f t="shared" si="162"/>
        <v>41848.866157407407</v>
      </c>
      <c r="T2102" s="15">
        <f t="shared" si="163"/>
        <v>41868.21597222222</v>
      </c>
      <c r="U2102">
        <f t="shared" si="164"/>
        <v>2014</v>
      </c>
    </row>
    <row r="2103" spans="1:21" ht="60" hidden="1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9">
        <f t="shared" si="160"/>
        <v>100</v>
      </c>
      <c r="P2103" s="9">
        <f t="shared" si="161"/>
        <v>33.33</v>
      </c>
      <c r="Q2103" t="s">
        <v>8323</v>
      </c>
      <c r="R2103" t="s">
        <v>8326</v>
      </c>
      <c r="S2103" s="14">
        <f t="shared" si="162"/>
        <v>41836.471180555556</v>
      </c>
      <c r="T2103" s="15">
        <f t="shared" si="163"/>
        <v>41850.471180555556</v>
      </c>
      <c r="U2103">
        <f t="shared" si="164"/>
        <v>2014</v>
      </c>
    </row>
    <row r="2104" spans="1:21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9">
        <f t="shared" si="160"/>
        <v>100</v>
      </c>
      <c r="P2104" s="9">
        <f t="shared" si="161"/>
        <v>55.56</v>
      </c>
      <c r="Q2104" t="s">
        <v>8323</v>
      </c>
      <c r="R2104" t="s">
        <v>8335</v>
      </c>
      <c r="S2104" s="14">
        <f t="shared" si="162"/>
        <v>42499.842962962968</v>
      </c>
      <c r="T2104" s="15">
        <f t="shared" si="163"/>
        <v>42519.024999999994</v>
      </c>
      <c r="U2104">
        <f t="shared" si="164"/>
        <v>2016</v>
      </c>
    </row>
    <row r="2105" spans="1:21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9">
        <f t="shared" si="160"/>
        <v>103</v>
      </c>
      <c r="P2105" s="9">
        <f t="shared" si="161"/>
        <v>31.91</v>
      </c>
      <c r="Q2105" t="s">
        <v>8327</v>
      </c>
      <c r="R2105" t="s">
        <v>8336</v>
      </c>
      <c r="S2105" s="14">
        <f t="shared" si="162"/>
        <v>42545.125196759262</v>
      </c>
      <c r="T2105" s="15">
        <f t="shared" si="163"/>
        <v>42575.125196759262</v>
      </c>
      <c r="U2105">
        <f t="shared" si="164"/>
        <v>2016</v>
      </c>
    </row>
    <row r="2106" spans="1:21" ht="60" hidden="1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9">
        <f t="shared" si="160"/>
        <v>125</v>
      </c>
      <c r="P2106" s="9">
        <f t="shared" si="161"/>
        <v>50</v>
      </c>
      <c r="Q2106" t="s">
        <v>8323</v>
      </c>
      <c r="R2106" t="s">
        <v>8326</v>
      </c>
      <c r="S2106" s="14">
        <f t="shared" si="162"/>
        <v>42722.882361111115</v>
      </c>
      <c r="T2106" s="15">
        <f t="shared" si="163"/>
        <v>42752.882361111115</v>
      </c>
      <c r="U2106">
        <f t="shared" si="164"/>
        <v>2016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60"/>
        <v>3</v>
      </c>
      <c r="P2107" s="9">
        <f t="shared" si="161"/>
        <v>17.989999999999998</v>
      </c>
      <c r="Q2107" t="s">
        <v>8316</v>
      </c>
      <c r="R2107" t="s">
        <v>8334</v>
      </c>
      <c r="S2107" s="14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60"/>
        <v>15</v>
      </c>
      <c r="P2108" s="9">
        <f t="shared" si="161"/>
        <v>47.94</v>
      </c>
      <c r="Q2108" t="s">
        <v>8308</v>
      </c>
      <c r="R2108" t="s">
        <v>8310</v>
      </c>
      <c r="S2108" s="14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60"/>
        <v>198</v>
      </c>
      <c r="P2109" s="9">
        <f t="shared" si="161"/>
        <v>53.04</v>
      </c>
      <c r="Q2109" t="s">
        <v>8321</v>
      </c>
      <c r="R2109" t="s">
        <v>8343</v>
      </c>
      <c r="S2109" s="14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60"/>
        <v>1</v>
      </c>
      <c r="P2110" s="9">
        <f t="shared" si="161"/>
        <v>61.29</v>
      </c>
      <c r="Q2110" t="s">
        <v>8308</v>
      </c>
      <c r="R2110" t="s">
        <v>8310</v>
      </c>
      <c r="S2110" s="14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60"/>
        <v>137</v>
      </c>
      <c r="P2111" s="9">
        <f t="shared" si="161"/>
        <v>34.9</v>
      </c>
      <c r="Q2111" t="s">
        <v>8308</v>
      </c>
      <c r="R2111" t="s">
        <v>8315</v>
      </c>
      <c r="S2111" s="14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9">
        <f t="shared" si="160"/>
        <v>29</v>
      </c>
      <c r="P2112" s="9">
        <f t="shared" si="161"/>
        <v>61.04</v>
      </c>
      <c r="Q2112" t="s">
        <v>8327</v>
      </c>
      <c r="R2112" t="s">
        <v>8354</v>
      </c>
      <c r="S2112" s="14">
        <f t="shared" si="162"/>
        <v>40754.729259259257</v>
      </c>
      <c r="T2112" s="15">
        <f t="shared" si="163"/>
        <v>40814.729259259257</v>
      </c>
      <c r="U2112">
        <f t="shared" si="164"/>
        <v>2011</v>
      </c>
    </row>
    <row r="2113" spans="1:21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9">
        <f t="shared" si="160"/>
        <v>42</v>
      </c>
      <c r="P2113" s="9">
        <f t="shared" si="161"/>
        <v>77.11</v>
      </c>
      <c r="Q2113" t="s">
        <v>8321</v>
      </c>
      <c r="R2113" t="s">
        <v>8325</v>
      </c>
      <c r="S2113" s="14">
        <f t="shared" si="162"/>
        <v>42259.542800925927</v>
      </c>
      <c r="T2113" s="15">
        <f t="shared" si="163"/>
        <v>42287.875</v>
      </c>
      <c r="U2113">
        <f t="shared" si="164"/>
        <v>2015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60"/>
        <v>49</v>
      </c>
      <c r="P2114" s="9">
        <f t="shared" si="161"/>
        <v>47.26</v>
      </c>
      <c r="Q2114" t="s">
        <v>8323</v>
      </c>
      <c r="R2114" t="s">
        <v>8326</v>
      </c>
      <c r="S2114" s="14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65">ROUND(E2115/D2115*100,0)</f>
        <v>1</v>
      </c>
      <c r="P2115" s="9">
        <f t="shared" ref="P2115:P2178" si="166">ROUND(E2115/L2115,2)</f>
        <v>292.2</v>
      </c>
      <c r="Q2115" t="s">
        <v>8308</v>
      </c>
      <c r="R2115" t="s">
        <v>8342</v>
      </c>
      <c r="S2115" s="14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YEAR(S:S)</f>
        <v>2015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65"/>
        <v>146</v>
      </c>
      <c r="P2116" s="9">
        <f t="shared" si="166"/>
        <v>38.42</v>
      </c>
      <c r="Q2116" t="s">
        <v>8323</v>
      </c>
      <c r="R2116" t="s">
        <v>8335</v>
      </c>
      <c r="S2116" s="14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9">
        <f t="shared" si="165"/>
        <v>8</v>
      </c>
      <c r="P2117" s="9">
        <f t="shared" si="166"/>
        <v>90.94</v>
      </c>
      <c r="Q2117" t="s">
        <v>8316</v>
      </c>
      <c r="R2117" t="s">
        <v>8344</v>
      </c>
      <c r="S2117" s="14">
        <f t="shared" si="167"/>
        <v>42755.492754629624</v>
      </c>
      <c r="T2117" s="15">
        <f t="shared" si="168"/>
        <v>42802.3125</v>
      </c>
      <c r="U2117">
        <f t="shared" si="169"/>
        <v>2017</v>
      </c>
    </row>
    <row r="2118" spans="1:21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9">
        <f t="shared" si="165"/>
        <v>146</v>
      </c>
      <c r="P2118" s="9">
        <f t="shared" si="166"/>
        <v>40.42</v>
      </c>
      <c r="Q2118" t="s">
        <v>8321</v>
      </c>
      <c r="R2118" t="s">
        <v>8322</v>
      </c>
      <c r="S2118" s="14">
        <f t="shared" si="167"/>
        <v>40205.174849537041</v>
      </c>
      <c r="T2118" s="15">
        <f t="shared" si="168"/>
        <v>40291.160416666666</v>
      </c>
      <c r="U2118">
        <f t="shared" si="169"/>
        <v>2010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65"/>
        <v>145</v>
      </c>
      <c r="P2119" s="9">
        <f t="shared" si="166"/>
        <v>68.81</v>
      </c>
      <c r="Q2119" t="s">
        <v>8327</v>
      </c>
      <c r="R2119" t="s">
        <v>8328</v>
      </c>
      <c r="S2119" s="14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65"/>
        <v>14</v>
      </c>
      <c r="P2120" s="9">
        <f t="shared" si="166"/>
        <v>110.62</v>
      </c>
      <c r="Q2120" t="s">
        <v>8316</v>
      </c>
      <c r="R2120" t="s">
        <v>8344</v>
      </c>
      <c r="S2120" s="14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65"/>
        <v>120</v>
      </c>
      <c r="P2121" s="9">
        <f t="shared" si="166"/>
        <v>31.93</v>
      </c>
      <c r="Q2121" t="s">
        <v>8323</v>
      </c>
      <c r="R2121" t="s">
        <v>8326</v>
      </c>
      <c r="S2121" s="14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65"/>
        <v>180</v>
      </c>
      <c r="P2122" s="9">
        <f t="shared" si="166"/>
        <v>43.52</v>
      </c>
      <c r="Q2122" t="s">
        <v>8327</v>
      </c>
      <c r="R2122" t="s">
        <v>8331</v>
      </c>
      <c r="S2122" s="14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65"/>
        <v>956</v>
      </c>
      <c r="P2123" s="9">
        <f t="shared" si="166"/>
        <v>27.58</v>
      </c>
      <c r="Q2123" t="s">
        <v>8308</v>
      </c>
      <c r="R2123" t="s">
        <v>8315</v>
      </c>
      <c r="S2123" s="14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71.55</v>
      </c>
      <c r="Q2124" t="s">
        <v>8316</v>
      </c>
      <c r="R2124" t="s">
        <v>8334</v>
      </c>
      <c r="S2124" s="14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65"/>
        <v>102</v>
      </c>
      <c r="P2125" s="9">
        <f t="shared" si="166"/>
        <v>68.099999999999994</v>
      </c>
      <c r="Q2125" t="s">
        <v>8321</v>
      </c>
      <c r="R2125" t="s">
        <v>8322</v>
      </c>
      <c r="S2125" s="14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65"/>
        <v>4</v>
      </c>
      <c r="P2126" s="9">
        <f t="shared" si="166"/>
        <v>88.69</v>
      </c>
      <c r="Q2126" t="s">
        <v>8313</v>
      </c>
      <c r="R2126" t="s">
        <v>8353</v>
      </c>
      <c r="S2126" s="14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65"/>
        <v>26</v>
      </c>
      <c r="P2127" s="9">
        <f t="shared" si="166"/>
        <v>59.04</v>
      </c>
      <c r="Q2127" t="s">
        <v>8313</v>
      </c>
      <c r="R2127" t="s">
        <v>8314</v>
      </c>
      <c r="S2127" s="14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65"/>
        <v>37</v>
      </c>
      <c r="P2128" s="9">
        <f t="shared" si="166"/>
        <v>64.36</v>
      </c>
      <c r="Q2128" t="s">
        <v>8308</v>
      </c>
      <c r="R2128" t="s">
        <v>8342</v>
      </c>
      <c r="S2128" s="14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65"/>
        <v>156</v>
      </c>
      <c r="P2129" s="9">
        <f t="shared" si="166"/>
        <v>54.15</v>
      </c>
      <c r="Q2129" t="s">
        <v>8327</v>
      </c>
      <c r="R2129" t="s">
        <v>8341</v>
      </c>
      <c r="S2129" s="14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65"/>
        <v>12</v>
      </c>
      <c r="P2130" s="9">
        <f t="shared" si="166"/>
        <v>61.09</v>
      </c>
      <c r="Q2130" t="s">
        <v>8327</v>
      </c>
      <c r="R2130" t="s">
        <v>8330</v>
      </c>
      <c r="S2130" s="14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65"/>
        <v>26</v>
      </c>
      <c r="P2131" s="9">
        <f t="shared" si="166"/>
        <v>93.67</v>
      </c>
      <c r="Q2131" t="s">
        <v>8311</v>
      </c>
      <c r="R2131" t="s">
        <v>8356</v>
      </c>
      <c r="S2131" s="14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65"/>
        <v>28</v>
      </c>
      <c r="P2132" s="9">
        <f t="shared" si="166"/>
        <v>58.42</v>
      </c>
      <c r="Q2132" t="s">
        <v>8308</v>
      </c>
      <c r="R2132" t="s">
        <v>8310</v>
      </c>
      <c r="S2132" s="14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65"/>
        <v>117</v>
      </c>
      <c r="P2133" s="9">
        <f t="shared" si="166"/>
        <v>70</v>
      </c>
      <c r="Q2133" t="s">
        <v>8323</v>
      </c>
      <c r="R2133" t="s">
        <v>8326</v>
      </c>
      <c r="S2133" s="14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65"/>
        <v>47</v>
      </c>
      <c r="P2134" s="9">
        <f t="shared" si="166"/>
        <v>34.1</v>
      </c>
      <c r="Q2134" t="s">
        <v>8308</v>
      </c>
      <c r="R2134" t="s">
        <v>8318</v>
      </c>
      <c r="S2134" s="14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65"/>
        <v>43</v>
      </c>
      <c r="P2135" s="9">
        <f t="shared" si="166"/>
        <v>34.020000000000003</v>
      </c>
      <c r="Q2135" t="s">
        <v>8327</v>
      </c>
      <c r="R2135" t="s">
        <v>8330</v>
      </c>
      <c r="S2135" s="14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65"/>
        <v>100</v>
      </c>
      <c r="P2136" s="9">
        <f t="shared" si="166"/>
        <v>41.03</v>
      </c>
      <c r="Q2136" t="s">
        <v>8323</v>
      </c>
      <c r="R2136" t="s">
        <v>8326</v>
      </c>
      <c r="S2136" s="14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65"/>
        <v>107</v>
      </c>
      <c r="P2137" s="9">
        <f t="shared" si="166"/>
        <v>36.61</v>
      </c>
      <c r="Q2137" t="s">
        <v>8327</v>
      </c>
      <c r="R2137" t="s">
        <v>8331</v>
      </c>
      <c r="S2137" s="14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65"/>
        <v>185</v>
      </c>
      <c r="P2138" s="9">
        <f t="shared" si="166"/>
        <v>115.83</v>
      </c>
      <c r="Q2138" t="s">
        <v>8327</v>
      </c>
      <c r="R2138" t="s">
        <v>8331</v>
      </c>
      <c r="S2138" s="14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65"/>
        <v>5</v>
      </c>
      <c r="P2139" s="9">
        <f t="shared" si="166"/>
        <v>115.75</v>
      </c>
      <c r="Q2139" t="s">
        <v>8308</v>
      </c>
      <c r="R2139" t="s">
        <v>8310</v>
      </c>
      <c r="S2139" s="14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65"/>
        <v>6</v>
      </c>
      <c r="P2140" s="9">
        <f t="shared" si="166"/>
        <v>106.69</v>
      </c>
      <c r="Q2140" t="s">
        <v>8321</v>
      </c>
      <c r="R2140" t="s">
        <v>8337</v>
      </c>
      <c r="S2140" s="14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65"/>
        <v>12</v>
      </c>
      <c r="P2141" s="9">
        <f t="shared" si="166"/>
        <v>81.41</v>
      </c>
      <c r="Q2141" t="s">
        <v>8323</v>
      </c>
      <c r="R2141" t="s">
        <v>8326</v>
      </c>
      <c r="S2141" s="14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65"/>
        <v>138</v>
      </c>
      <c r="P2142" s="9">
        <f t="shared" si="166"/>
        <v>81.290000000000006</v>
      </c>
      <c r="Q2142" t="s">
        <v>8323</v>
      </c>
      <c r="R2142" t="s">
        <v>8326</v>
      </c>
      <c r="S2142" s="14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65"/>
        <v>15</v>
      </c>
      <c r="P2143" s="9">
        <f t="shared" si="166"/>
        <v>46.03</v>
      </c>
      <c r="Q2143" t="s">
        <v>8327</v>
      </c>
      <c r="R2143" t="s">
        <v>8350</v>
      </c>
      <c r="S2143" s="14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65"/>
        <v>137</v>
      </c>
      <c r="P2144" s="9">
        <f t="shared" si="166"/>
        <v>40.42</v>
      </c>
      <c r="Q2144" t="s">
        <v>8327</v>
      </c>
      <c r="R2144" t="s">
        <v>8338</v>
      </c>
      <c r="S2144" s="14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65"/>
        <v>458</v>
      </c>
      <c r="P2145" s="9">
        <f t="shared" si="166"/>
        <v>23.28</v>
      </c>
      <c r="Q2145" t="s">
        <v>8323</v>
      </c>
      <c r="R2145" t="s">
        <v>8324</v>
      </c>
      <c r="S2145" s="14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65"/>
        <v>114</v>
      </c>
      <c r="P2146" s="9">
        <f t="shared" si="166"/>
        <v>80.59</v>
      </c>
      <c r="Q2146" t="s">
        <v>8327</v>
      </c>
      <c r="R2146" t="s">
        <v>8331</v>
      </c>
      <c r="S2146" s="14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65"/>
        <v>105</v>
      </c>
      <c r="P2147" s="9">
        <f t="shared" si="166"/>
        <v>27.9</v>
      </c>
      <c r="Q2147" t="s">
        <v>8321</v>
      </c>
      <c r="R2147" t="s">
        <v>8343</v>
      </c>
      <c r="S2147" s="14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65"/>
        <v>1</v>
      </c>
      <c r="P2148" s="9">
        <f t="shared" si="166"/>
        <v>68.3</v>
      </c>
      <c r="Q2148" t="s">
        <v>8308</v>
      </c>
      <c r="R2148" t="s">
        <v>8342</v>
      </c>
      <c r="S2148" s="14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65"/>
        <v>103</v>
      </c>
      <c r="P2149" s="9">
        <f t="shared" si="166"/>
        <v>50.59</v>
      </c>
      <c r="Q2149" t="s">
        <v>8327</v>
      </c>
      <c r="R2149" t="s">
        <v>8329</v>
      </c>
      <c r="S2149" s="14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65"/>
        <v>171</v>
      </c>
      <c r="P2150" s="9">
        <f t="shared" si="166"/>
        <v>68.25</v>
      </c>
      <c r="Q2150" t="s">
        <v>8323</v>
      </c>
      <c r="R2150" t="s">
        <v>8326</v>
      </c>
      <c r="S2150" s="14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65"/>
        <v>114</v>
      </c>
      <c r="P2151" s="9">
        <f t="shared" si="166"/>
        <v>29.02</v>
      </c>
      <c r="Q2151" t="s">
        <v>8327</v>
      </c>
      <c r="R2151" t="s">
        <v>8328</v>
      </c>
      <c r="S2151" s="14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65"/>
        <v>27</v>
      </c>
      <c r="P2152" s="9">
        <f t="shared" si="166"/>
        <v>68.099999999999994</v>
      </c>
      <c r="Q2152" t="s">
        <v>8323</v>
      </c>
      <c r="R2152" t="s">
        <v>8326</v>
      </c>
      <c r="S2152" s="14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65"/>
        <v>109</v>
      </c>
      <c r="P2153" s="9">
        <f t="shared" si="166"/>
        <v>75.61</v>
      </c>
      <c r="Q2153" t="s">
        <v>8327</v>
      </c>
      <c r="R2153" t="s">
        <v>8341</v>
      </c>
      <c r="S2153" s="14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65"/>
        <v>136</v>
      </c>
      <c r="P2154" s="9">
        <f t="shared" si="166"/>
        <v>35.79</v>
      </c>
      <c r="Q2154" t="s">
        <v>8327</v>
      </c>
      <c r="R2154" t="s">
        <v>8328</v>
      </c>
      <c r="S2154" s="14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65"/>
        <v>170</v>
      </c>
      <c r="P2155" s="9">
        <f t="shared" si="166"/>
        <v>64.760000000000005</v>
      </c>
      <c r="Q2155" t="s">
        <v>8323</v>
      </c>
      <c r="R2155" t="s">
        <v>8326</v>
      </c>
      <c r="S2155" s="14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9">
        <f t="shared" si="165"/>
        <v>68</v>
      </c>
      <c r="P2156" s="9">
        <f t="shared" si="166"/>
        <v>46.59</v>
      </c>
      <c r="Q2156" t="s">
        <v>8327</v>
      </c>
      <c r="R2156" t="s">
        <v>8350</v>
      </c>
      <c r="S2156" s="14">
        <f t="shared" si="167"/>
        <v>41597.788888888892</v>
      </c>
      <c r="T2156" s="15">
        <f t="shared" si="168"/>
        <v>41627.788888888892</v>
      </c>
      <c r="U2156">
        <f t="shared" si="169"/>
        <v>2013</v>
      </c>
    </row>
    <row r="2157" spans="1:21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9">
        <f t="shared" si="165"/>
        <v>135</v>
      </c>
      <c r="P2157" s="9">
        <f t="shared" si="166"/>
        <v>51.96</v>
      </c>
      <c r="Q2157" t="s">
        <v>8327</v>
      </c>
      <c r="R2157" t="s">
        <v>8328</v>
      </c>
      <c r="S2157" s="14">
        <f t="shared" si="167"/>
        <v>41205.198321759257</v>
      </c>
      <c r="T2157" s="15">
        <f t="shared" si="168"/>
        <v>41240.5</v>
      </c>
      <c r="U2157">
        <f t="shared" si="169"/>
        <v>2012</v>
      </c>
    </row>
    <row r="2158" spans="1:21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9">
        <f t="shared" si="165"/>
        <v>2702</v>
      </c>
      <c r="P2158" s="9">
        <f t="shared" si="166"/>
        <v>38.6</v>
      </c>
      <c r="Q2158" t="s">
        <v>8321</v>
      </c>
      <c r="R2158" t="s">
        <v>8343</v>
      </c>
      <c r="S2158" s="14">
        <f t="shared" si="167"/>
        <v>42604.730567129634</v>
      </c>
      <c r="T2158" s="15">
        <f t="shared" si="168"/>
        <v>42614.730567129634</v>
      </c>
      <c r="U2158">
        <f t="shared" si="169"/>
        <v>2016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65"/>
        <v>135</v>
      </c>
      <c r="P2159" s="9">
        <f t="shared" si="166"/>
        <v>79.180000000000007</v>
      </c>
      <c r="Q2159" t="s">
        <v>8327</v>
      </c>
      <c r="R2159" t="s">
        <v>8328</v>
      </c>
      <c r="S2159" s="14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65"/>
        <v>41</v>
      </c>
      <c r="P2160" s="9">
        <f t="shared" si="166"/>
        <v>84.06</v>
      </c>
      <c r="Q2160" t="s">
        <v>8319</v>
      </c>
      <c r="R2160" t="s">
        <v>8345</v>
      </c>
      <c r="S2160" s="14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65"/>
        <v>122</v>
      </c>
      <c r="P2161" s="9">
        <f t="shared" si="166"/>
        <v>28.55</v>
      </c>
      <c r="Q2161" t="s">
        <v>8327</v>
      </c>
      <c r="R2161" t="s">
        <v>8336</v>
      </c>
      <c r="S2161" s="14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65"/>
        <v>134</v>
      </c>
      <c r="P2162" s="9">
        <f t="shared" si="166"/>
        <v>31.81</v>
      </c>
      <c r="Q2162" t="s">
        <v>8311</v>
      </c>
      <c r="R2162" t="s">
        <v>8333</v>
      </c>
      <c r="S2162" s="14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65"/>
        <v>9</v>
      </c>
      <c r="P2163" s="9">
        <f t="shared" si="166"/>
        <v>222.5</v>
      </c>
      <c r="Q2163" t="s">
        <v>8323</v>
      </c>
      <c r="R2163" t="s">
        <v>8326</v>
      </c>
      <c r="S2163" s="14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65"/>
        <v>3</v>
      </c>
      <c r="P2164" s="9">
        <f t="shared" si="166"/>
        <v>133.30000000000001</v>
      </c>
      <c r="Q2164" t="s">
        <v>8308</v>
      </c>
      <c r="R2164" t="s">
        <v>8315</v>
      </c>
      <c r="S2164" s="14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65"/>
        <v>9</v>
      </c>
      <c r="P2165" s="9">
        <f t="shared" si="166"/>
        <v>30.27</v>
      </c>
      <c r="Q2165" t="s">
        <v>8308</v>
      </c>
      <c r="R2165" t="s">
        <v>8310</v>
      </c>
      <c r="S2165" s="14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9">
        <f t="shared" si="165"/>
        <v>111</v>
      </c>
      <c r="P2166" s="9">
        <f t="shared" si="166"/>
        <v>25.58</v>
      </c>
      <c r="Q2166" t="s">
        <v>8313</v>
      </c>
      <c r="R2166" t="s">
        <v>8314</v>
      </c>
      <c r="S2166" s="14">
        <f t="shared" si="167"/>
        <v>42120.628136574072</v>
      </c>
      <c r="T2166" s="15">
        <f t="shared" si="168"/>
        <v>42165.628136574072</v>
      </c>
      <c r="U2166">
        <f t="shared" si="169"/>
        <v>2015</v>
      </c>
    </row>
    <row r="2167" spans="1:21" ht="30" hidden="1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9">
        <f t="shared" si="165"/>
        <v>116</v>
      </c>
      <c r="P2167" s="9">
        <f t="shared" si="166"/>
        <v>44.33</v>
      </c>
      <c r="Q2167" t="s">
        <v>8323</v>
      </c>
      <c r="R2167" t="s">
        <v>8326</v>
      </c>
      <c r="S2167" s="14">
        <f t="shared" si="167"/>
        <v>42155.920219907406</v>
      </c>
      <c r="T2167" s="15">
        <f t="shared" si="168"/>
        <v>42176.888888888891</v>
      </c>
      <c r="U2167">
        <f t="shared" si="169"/>
        <v>2015</v>
      </c>
    </row>
    <row r="2168" spans="1:21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65"/>
        <v>133</v>
      </c>
      <c r="P2168" s="9">
        <f t="shared" si="166"/>
        <v>42.9</v>
      </c>
      <c r="Q2168" t="s">
        <v>8323</v>
      </c>
      <c r="R2168" t="s">
        <v>8326</v>
      </c>
      <c r="S2168" s="14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65"/>
        <v>106</v>
      </c>
      <c r="P2169" s="9">
        <f t="shared" si="166"/>
        <v>47.43</v>
      </c>
      <c r="Q2169" t="s">
        <v>8323</v>
      </c>
      <c r="R2169" t="s">
        <v>8335</v>
      </c>
      <c r="S2169" s="14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65"/>
        <v>133</v>
      </c>
      <c r="P2170" s="9">
        <f t="shared" si="166"/>
        <v>120.55</v>
      </c>
      <c r="Q2170" t="s">
        <v>8323</v>
      </c>
      <c r="R2170" t="s">
        <v>8335</v>
      </c>
      <c r="S2170" s="14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65"/>
        <v>17</v>
      </c>
      <c r="P2171" s="9">
        <f t="shared" si="166"/>
        <v>66.099999999999994</v>
      </c>
      <c r="Q2171" t="s">
        <v>8323</v>
      </c>
      <c r="R2171" t="s">
        <v>8324</v>
      </c>
      <c r="S2171" s="14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65"/>
        <v>120</v>
      </c>
      <c r="P2172" s="9">
        <f t="shared" si="166"/>
        <v>38.79</v>
      </c>
      <c r="Q2172" t="s">
        <v>8327</v>
      </c>
      <c r="R2172" t="s">
        <v>8338</v>
      </c>
      <c r="S2172" s="14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65"/>
        <v>105</v>
      </c>
      <c r="P2173" s="9">
        <f t="shared" si="166"/>
        <v>47</v>
      </c>
      <c r="Q2173" t="s">
        <v>8323</v>
      </c>
      <c r="R2173" t="s">
        <v>8326</v>
      </c>
      <c r="S2173" s="14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65"/>
        <v>44</v>
      </c>
      <c r="P2174" s="9">
        <f t="shared" si="166"/>
        <v>57.17</v>
      </c>
      <c r="Q2174" t="s">
        <v>8323</v>
      </c>
      <c r="R2174" t="s">
        <v>8326</v>
      </c>
      <c r="S2174" s="14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65"/>
        <v>131</v>
      </c>
      <c r="P2175" s="9">
        <f t="shared" si="166"/>
        <v>50.46</v>
      </c>
      <c r="Q2175" t="s">
        <v>8323</v>
      </c>
      <c r="R2175" t="s">
        <v>8326</v>
      </c>
      <c r="S2175" s="14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65"/>
        <v>7</v>
      </c>
      <c r="P2176" s="9">
        <f t="shared" si="166"/>
        <v>6.5</v>
      </c>
      <c r="Q2176" t="s">
        <v>8308</v>
      </c>
      <c r="R2176" t="s">
        <v>8310</v>
      </c>
      <c r="S2176" s="14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65"/>
        <v>1</v>
      </c>
      <c r="P2177" s="9">
        <f t="shared" si="166"/>
        <v>217.5</v>
      </c>
      <c r="Q2177" t="s">
        <v>8323</v>
      </c>
      <c r="R2177" t="s">
        <v>8326</v>
      </c>
      <c r="S2177" s="14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65"/>
        <v>65</v>
      </c>
      <c r="P2178" s="9">
        <f t="shared" si="166"/>
        <v>118.36</v>
      </c>
      <c r="Q2178" t="s">
        <v>8327</v>
      </c>
      <c r="R2178" t="s">
        <v>8330</v>
      </c>
      <c r="S2178" s="14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9">
        <f t="shared" ref="P2179:P2242" si="171">ROUND(E2179/L2179,2)</f>
        <v>50.04</v>
      </c>
      <c r="Q2179" t="s">
        <v>8327</v>
      </c>
      <c r="R2179" t="s">
        <v>8331</v>
      </c>
      <c r="S2179" s="14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YEAR(S:S)</f>
        <v>2014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70"/>
        <v>16</v>
      </c>
      <c r="P2180" s="9">
        <f t="shared" si="171"/>
        <v>76.47</v>
      </c>
      <c r="Q2180" t="s">
        <v>8321</v>
      </c>
      <c r="R2180" t="s">
        <v>8325</v>
      </c>
      <c r="S2180" s="14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70"/>
        <v>104</v>
      </c>
      <c r="P2181" s="9">
        <f t="shared" si="171"/>
        <v>52</v>
      </c>
      <c r="Q2181" t="s">
        <v>8323</v>
      </c>
      <c r="R2181" t="s">
        <v>8326</v>
      </c>
      <c r="S2181" s="14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70"/>
        <v>6</v>
      </c>
      <c r="P2182" s="9">
        <f t="shared" si="171"/>
        <v>49.88</v>
      </c>
      <c r="Q2182" t="s">
        <v>8321</v>
      </c>
      <c r="R2182" t="s">
        <v>8325</v>
      </c>
      <c r="S2182" s="14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70"/>
        <v>9</v>
      </c>
      <c r="P2183" s="9">
        <f t="shared" si="171"/>
        <v>64.8</v>
      </c>
      <c r="Q2183" t="s">
        <v>8323</v>
      </c>
      <c r="R2183" t="s">
        <v>8324</v>
      </c>
      <c r="S2183" s="14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70"/>
        <v>123</v>
      </c>
      <c r="P2184" s="9">
        <f t="shared" si="171"/>
        <v>43.2</v>
      </c>
      <c r="Q2184" t="s">
        <v>8323</v>
      </c>
      <c r="R2184" t="s">
        <v>8326</v>
      </c>
      <c r="S2184" s="14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70"/>
        <v>11</v>
      </c>
      <c r="P2185" s="9">
        <f t="shared" si="171"/>
        <v>46.18</v>
      </c>
      <c r="Q2185" t="s">
        <v>8321</v>
      </c>
      <c r="R2185" t="s">
        <v>8337</v>
      </c>
      <c r="S2185" s="14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70"/>
        <v>143</v>
      </c>
      <c r="P2186" s="9">
        <f t="shared" si="171"/>
        <v>51.6</v>
      </c>
      <c r="Q2186" t="s">
        <v>8323</v>
      </c>
      <c r="R2186" t="s">
        <v>8324</v>
      </c>
      <c r="S2186" s="14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70"/>
        <v>41</v>
      </c>
      <c r="P2187" s="9">
        <f t="shared" si="171"/>
        <v>28.58</v>
      </c>
      <c r="Q2187" t="s">
        <v>8327</v>
      </c>
      <c r="R2187" t="s">
        <v>8350</v>
      </c>
      <c r="S2187" s="14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70"/>
        <v>171</v>
      </c>
      <c r="P2188" s="9">
        <f t="shared" si="171"/>
        <v>31.34</v>
      </c>
      <c r="Q2188" t="s">
        <v>8327</v>
      </c>
      <c r="R2188" t="s">
        <v>8328</v>
      </c>
      <c r="S2188" s="14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70"/>
        <v>128</v>
      </c>
      <c r="P2189" s="9">
        <f t="shared" si="171"/>
        <v>183.29</v>
      </c>
      <c r="Q2189" t="s">
        <v>8321</v>
      </c>
      <c r="R2189" t="s">
        <v>8322</v>
      </c>
      <c r="S2189" s="14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70"/>
        <v>128</v>
      </c>
      <c r="P2190" s="9">
        <f t="shared" si="171"/>
        <v>37.65</v>
      </c>
      <c r="Q2190" t="s">
        <v>8323</v>
      </c>
      <c r="R2190" t="s">
        <v>8335</v>
      </c>
      <c r="S2190" s="14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70"/>
        <v>128</v>
      </c>
      <c r="P2191" s="9">
        <f t="shared" si="171"/>
        <v>49.23</v>
      </c>
      <c r="Q2191" t="s">
        <v>8323</v>
      </c>
      <c r="R2191" t="s">
        <v>8326</v>
      </c>
      <c r="S2191" s="14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70"/>
        <v>36</v>
      </c>
      <c r="P2192" s="9">
        <f t="shared" si="171"/>
        <v>127.6</v>
      </c>
      <c r="Q2192" t="s">
        <v>8323</v>
      </c>
      <c r="R2192" t="s">
        <v>8335</v>
      </c>
      <c r="S2192" s="14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70"/>
        <v>128</v>
      </c>
      <c r="P2193" s="9">
        <f t="shared" si="171"/>
        <v>47.22</v>
      </c>
      <c r="Q2193" t="s">
        <v>8323</v>
      </c>
      <c r="R2193" t="s">
        <v>8326</v>
      </c>
      <c r="S2193" s="14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70"/>
        <v>127</v>
      </c>
      <c r="P2194" s="9">
        <f t="shared" si="171"/>
        <v>45.46</v>
      </c>
      <c r="Q2194" t="s">
        <v>8327</v>
      </c>
      <c r="R2194" t="s">
        <v>8331</v>
      </c>
      <c r="S2194" s="14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70"/>
        <v>212</v>
      </c>
      <c r="P2195" s="9">
        <f t="shared" si="171"/>
        <v>13.54</v>
      </c>
      <c r="Q2195" t="s">
        <v>8319</v>
      </c>
      <c r="R2195" t="s">
        <v>8320</v>
      </c>
      <c r="S2195" s="14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70"/>
        <v>127</v>
      </c>
      <c r="P2196" s="9">
        <f t="shared" si="171"/>
        <v>50.88</v>
      </c>
      <c r="Q2196" t="s">
        <v>8323</v>
      </c>
      <c r="R2196" t="s">
        <v>8324</v>
      </c>
      <c r="S2196" s="14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70"/>
        <v>127</v>
      </c>
      <c r="P2197" s="9">
        <f t="shared" si="171"/>
        <v>48.85</v>
      </c>
      <c r="Q2197" t="s">
        <v>8327</v>
      </c>
      <c r="R2197" t="s">
        <v>8328</v>
      </c>
      <c r="S2197" s="14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70"/>
        <v>180</v>
      </c>
      <c r="P2198" s="9">
        <f t="shared" si="171"/>
        <v>26.27</v>
      </c>
      <c r="Q2198" t="s">
        <v>8327</v>
      </c>
      <c r="R2198" t="s">
        <v>8328</v>
      </c>
      <c r="S2198" s="14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70"/>
        <v>105</v>
      </c>
      <c r="P2199" s="9">
        <f t="shared" si="171"/>
        <v>39.380000000000003</v>
      </c>
      <c r="Q2199" t="s">
        <v>8323</v>
      </c>
      <c r="R2199" t="s">
        <v>8326</v>
      </c>
      <c r="S2199" s="14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70"/>
        <v>126</v>
      </c>
      <c r="P2200" s="9">
        <f t="shared" si="171"/>
        <v>74.12</v>
      </c>
      <c r="Q2200" t="s">
        <v>8323</v>
      </c>
      <c r="R2200" t="s">
        <v>8326</v>
      </c>
      <c r="S2200" s="14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70"/>
        <v>126</v>
      </c>
      <c r="P2201" s="9">
        <f t="shared" si="171"/>
        <v>25.69</v>
      </c>
      <c r="Q2201" t="s">
        <v>8323</v>
      </c>
      <c r="R2201" t="s">
        <v>8326</v>
      </c>
      <c r="S2201" s="14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70"/>
        <v>105</v>
      </c>
      <c r="P2202" s="9">
        <f t="shared" si="171"/>
        <v>139.56</v>
      </c>
      <c r="Q2202" t="s">
        <v>8323</v>
      </c>
      <c r="R2202" t="s">
        <v>8326</v>
      </c>
      <c r="S2202" s="14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70"/>
        <v>114</v>
      </c>
      <c r="P2203" s="9">
        <f t="shared" si="171"/>
        <v>65.84</v>
      </c>
      <c r="Q2203" t="s">
        <v>8327</v>
      </c>
      <c r="R2203" t="s">
        <v>8328</v>
      </c>
      <c r="S2203" s="14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70"/>
        <v>2</v>
      </c>
      <c r="P2204" s="9">
        <f t="shared" si="171"/>
        <v>113.64</v>
      </c>
      <c r="Q2204" t="s">
        <v>8321</v>
      </c>
      <c r="R2204" t="s">
        <v>8339</v>
      </c>
      <c r="S2204" s="14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5" hidden="1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9">
        <f t="shared" si="170"/>
        <v>100</v>
      </c>
      <c r="P2205" s="9">
        <f t="shared" si="171"/>
        <v>62.5</v>
      </c>
      <c r="Q2205" t="s">
        <v>8323</v>
      </c>
      <c r="R2205" t="s">
        <v>8326</v>
      </c>
      <c r="S2205" s="14">
        <f t="shared" si="172"/>
        <v>41788.58997685185</v>
      </c>
      <c r="T2205" s="15">
        <f t="shared" si="173"/>
        <v>41818.58997685185</v>
      </c>
      <c r="U2205">
        <f t="shared" si="174"/>
        <v>2014</v>
      </c>
    </row>
    <row r="2206" spans="1:21" ht="45" hidden="1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9">
        <f t="shared" si="170"/>
        <v>104</v>
      </c>
      <c r="P2206" s="9">
        <f t="shared" si="171"/>
        <v>59.52</v>
      </c>
      <c r="Q2206" t="s">
        <v>8323</v>
      </c>
      <c r="R2206" t="s">
        <v>8326</v>
      </c>
      <c r="S2206" s="14">
        <f t="shared" si="172"/>
        <v>42277.583472222221</v>
      </c>
      <c r="T2206" s="15">
        <f t="shared" si="173"/>
        <v>42307.583472222221</v>
      </c>
      <c r="U2206">
        <f t="shared" si="174"/>
        <v>2015</v>
      </c>
    </row>
    <row r="2207" spans="1:21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70"/>
        <v>156</v>
      </c>
      <c r="P2207" s="9">
        <f t="shared" si="171"/>
        <v>51.92</v>
      </c>
      <c r="Q2207" t="s">
        <v>8323</v>
      </c>
      <c r="R2207" t="s">
        <v>8326</v>
      </c>
      <c r="S2207" s="14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70"/>
        <v>12</v>
      </c>
      <c r="P2208" s="9">
        <f t="shared" si="171"/>
        <v>49.8</v>
      </c>
      <c r="Q2208" t="s">
        <v>8308</v>
      </c>
      <c r="R2208" t="s">
        <v>8342</v>
      </c>
      <c r="S2208" s="14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70"/>
        <v>104</v>
      </c>
      <c r="P2209" s="9">
        <f t="shared" si="171"/>
        <v>27.07</v>
      </c>
      <c r="Q2209" t="s">
        <v>8323</v>
      </c>
      <c r="R2209" t="s">
        <v>8326</v>
      </c>
      <c r="S2209" s="14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70"/>
        <v>5</v>
      </c>
      <c r="P2210" s="9">
        <f t="shared" si="171"/>
        <v>88.64</v>
      </c>
      <c r="Q2210" t="s">
        <v>8323</v>
      </c>
      <c r="R2210" t="s">
        <v>8335</v>
      </c>
      <c r="S2210" s="14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70"/>
        <v>145</v>
      </c>
      <c r="P2211" s="9">
        <f t="shared" si="171"/>
        <v>56.14</v>
      </c>
      <c r="Q2211" t="s">
        <v>8321</v>
      </c>
      <c r="R2211" t="s">
        <v>8332</v>
      </c>
      <c r="S2211" s="14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9">
        <f t="shared" si="170"/>
        <v>4</v>
      </c>
      <c r="P2212" s="9">
        <f t="shared" si="171"/>
        <v>175</v>
      </c>
      <c r="Q2212" t="s">
        <v>8323</v>
      </c>
      <c r="R2212" t="s">
        <v>8326</v>
      </c>
      <c r="S2212" s="14">
        <f t="shared" si="172"/>
        <v>42508.179965277777</v>
      </c>
      <c r="T2212" s="15">
        <f t="shared" si="173"/>
        <v>42568.179965277777</v>
      </c>
      <c r="U2212">
        <f t="shared" si="174"/>
        <v>2016</v>
      </c>
    </row>
    <row r="2213" spans="1:21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9">
        <f t="shared" si="170"/>
        <v>102</v>
      </c>
      <c r="P2213" s="9">
        <f t="shared" si="171"/>
        <v>42.24</v>
      </c>
      <c r="Q2213" t="s">
        <v>8327</v>
      </c>
      <c r="R2213" t="s">
        <v>8328</v>
      </c>
      <c r="S2213" s="14">
        <f t="shared" si="172"/>
        <v>41925.906689814816</v>
      </c>
      <c r="T2213" s="15">
        <f t="shared" si="173"/>
        <v>41955.94835648148</v>
      </c>
      <c r="U2213">
        <f t="shared" si="174"/>
        <v>2014</v>
      </c>
    </row>
    <row r="2214" spans="1:21" ht="60" hidden="1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9">
        <f t="shared" si="170"/>
        <v>175</v>
      </c>
      <c r="P2214" s="9">
        <f t="shared" si="171"/>
        <v>68.06</v>
      </c>
      <c r="Q2214" t="s">
        <v>8323</v>
      </c>
      <c r="R2214" t="s">
        <v>8326</v>
      </c>
      <c r="S2214" s="14">
        <f t="shared" si="172"/>
        <v>42003.948425925926</v>
      </c>
      <c r="T2214" s="15">
        <f t="shared" si="173"/>
        <v>42028.207638888889</v>
      </c>
      <c r="U2214">
        <f t="shared" si="174"/>
        <v>2014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70"/>
        <v>0</v>
      </c>
      <c r="P2215" s="9">
        <f t="shared" si="171"/>
        <v>306</v>
      </c>
      <c r="Q2215" t="s">
        <v>8319</v>
      </c>
      <c r="R2215" t="s">
        <v>8345</v>
      </c>
      <c r="S2215" s="14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70"/>
        <v>163</v>
      </c>
      <c r="P2216" s="9">
        <f t="shared" si="171"/>
        <v>58.1</v>
      </c>
      <c r="Q2216" t="s">
        <v>8323</v>
      </c>
      <c r="R2216" t="s">
        <v>8326</v>
      </c>
      <c r="S2216" s="14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70"/>
        <v>122</v>
      </c>
      <c r="P2217" s="9">
        <f t="shared" si="171"/>
        <v>60.9</v>
      </c>
      <c r="Q2217" t="s">
        <v>8323</v>
      </c>
      <c r="R2217" t="s">
        <v>8326</v>
      </c>
      <c r="S2217" s="14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70"/>
        <v>180</v>
      </c>
      <c r="P2218" s="9">
        <f t="shared" si="171"/>
        <v>43.5</v>
      </c>
      <c r="Q2218" t="s">
        <v>8323</v>
      </c>
      <c r="R2218" t="s">
        <v>8326</v>
      </c>
      <c r="S2218" s="14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9">
        <f t="shared" si="170"/>
        <v>2</v>
      </c>
      <c r="P2219" s="9">
        <f t="shared" si="171"/>
        <v>202.83</v>
      </c>
      <c r="Q2219" t="s">
        <v>8319</v>
      </c>
      <c r="R2219" t="s">
        <v>8345</v>
      </c>
      <c r="S2219" s="14">
        <f t="shared" si="172"/>
        <v>42338.675381944442</v>
      </c>
      <c r="T2219" s="15">
        <f t="shared" si="173"/>
        <v>42368.675381944442</v>
      </c>
      <c r="U2219">
        <f t="shared" si="174"/>
        <v>2015</v>
      </c>
    </row>
    <row r="2220" spans="1:21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9">
        <f t="shared" si="170"/>
        <v>5</v>
      </c>
      <c r="P2220" s="9">
        <f t="shared" si="171"/>
        <v>71.59</v>
      </c>
      <c r="Q2220" t="s">
        <v>8316</v>
      </c>
      <c r="R2220" t="s">
        <v>8344</v>
      </c>
      <c r="S2220" s="14">
        <f t="shared" si="172"/>
        <v>42328.779224537036</v>
      </c>
      <c r="T2220" s="15">
        <f t="shared" si="173"/>
        <v>42353.332638888889</v>
      </c>
      <c r="U2220">
        <f t="shared" si="174"/>
        <v>2015</v>
      </c>
    </row>
    <row r="2221" spans="1:21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70"/>
        <v>124</v>
      </c>
      <c r="P2221" s="9">
        <f t="shared" si="171"/>
        <v>45.04</v>
      </c>
      <c r="Q2221" t="s">
        <v>8323</v>
      </c>
      <c r="R2221" t="s">
        <v>8326</v>
      </c>
      <c r="S2221" s="14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70"/>
        <v>101</v>
      </c>
      <c r="P2222" s="9">
        <f t="shared" si="171"/>
        <v>52.83</v>
      </c>
      <c r="Q2222" t="s">
        <v>8327</v>
      </c>
      <c r="R2222" t="s">
        <v>8331</v>
      </c>
      <c r="S2222" s="14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70"/>
        <v>120</v>
      </c>
      <c r="P2223" s="9">
        <f t="shared" si="171"/>
        <v>48.09</v>
      </c>
      <c r="Q2223" t="s">
        <v>8321</v>
      </c>
      <c r="R2223" t="s">
        <v>8322</v>
      </c>
      <c r="S2223" s="14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70"/>
        <v>24</v>
      </c>
      <c r="P2224" s="9">
        <f t="shared" si="171"/>
        <v>109.18</v>
      </c>
      <c r="Q2224" t="s">
        <v>8327</v>
      </c>
      <c r="R2224" t="s">
        <v>8350</v>
      </c>
      <c r="S2224" s="14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70"/>
        <v>100</v>
      </c>
      <c r="P2225" s="9">
        <f t="shared" si="171"/>
        <v>50</v>
      </c>
      <c r="Q2225" t="s">
        <v>8327</v>
      </c>
      <c r="R2225" t="s">
        <v>8336</v>
      </c>
      <c r="S2225" s="14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9">
        <f t="shared" si="170"/>
        <v>100</v>
      </c>
      <c r="P2226" s="9">
        <f t="shared" si="171"/>
        <v>42.86</v>
      </c>
      <c r="Q2226" t="s">
        <v>8327</v>
      </c>
      <c r="R2226" t="s">
        <v>8338</v>
      </c>
      <c r="S2226" s="14">
        <f t="shared" si="172"/>
        <v>40688.024618055555</v>
      </c>
      <c r="T2226" s="15">
        <f t="shared" si="173"/>
        <v>40708.024618055555</v>
      </c>
      <c r="U2226">
        <f t="shared" si="174"/>
        <v>2011</v>
      </c>
    </row>
    <row r="2227" spans="1:21" ht="30" hidden="1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9">
        <f t="shared" si="170"/>
        <v>100</v>
      </c>
      <c r="P2227" s="9">
        <f t="shared" si="171"/>
        <v>31.58</v>
      </c>
      <c r="Q2227" t="s">
        <v>8323</v>
      </c>
      <c r="R2227" t="s">
        <v>8326</v>
      </c>
      <c r="S2227" s="14">
        <f t="shared" si="172"/>
        <v>41822.90488425926</v>
      </c>
      <c r="T2227" s="15">
        <f t="shared" si="173"/>
        <v>41844.291666666664</v>
      </c>
      <c r="U2227">
        <f t="shared" si="174"/>
        <v>2014</v>
      </c>
    </row>
    <row r="2228" spans="1:21" ht="45" hidden="1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9">
        <f t="shared" si="170"/>
        <v>120</v>
      </c>
      <c r="P2228" s="9">
        <f t="shared" si="171"/>
        <v>66.67</v>
      </c>
      <c r="Q2228" t="s">
        <v>8323</v>
      </c>
      <c r="R2228" t="s">
        <v>8326</v>
      </c>
      <c r="S2228" s="14">
        <f t="shared" si="172"/>
        <v>42026.924976851849</v>
      </c>
      <c r="T2228" s="15">
        <f t="shared" si="173"/>
        <v>42052.207638888889</v>
      </c>
      <c r="U2228">
        <f t="shared" si="174"/>
        <v>2015</v>
      </c>
    </row>
    <row r="2229" spans="1:21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9">
        <f t="shared" si="170"/>
        <v>133</v>
      </c>
      <c r="P2229" s="9">
        <f t="shared" si="171"/>
        <v>28.57</v>
      </c>
      <c r="Q2229" t="s">
        <v>8327</v>
      </c>
      <c r="R2229" t="s">
        <v>8328</v>
      </c>
      <c r="S2229" s="14">
        <f t="shared" si="172"/>
        <v>42058.941736111112</v>
      </c>
      <c r="T2229" s="15">
        <f t="shared" si="173"/>
        <v>42088.90006944444</v>
      </c>
      <c r="U2229">
        <f t="shared" si="174"/>
        <v>2015</v>
      </c>
    </row>
    <row r="2230" spans="1:21" ht="60" hidden="1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70"/>
        <v>141</v>
      </c>
      <c r="P2230" s="9">
        <f t="shared" si="171"/>
        <v>52.17</v>
      </c>
      <c r="Q2230" t="s">
        <v>8323</v>
      </c>
      <c r="R2230" t="s">
        <v>8326</v>
      </c>
      <c r="S2230" s="14">
        <f t="shared" si="172"/>
        <v>42423.050613425927</v>
      </c>
      <c r="T2230" s="15">
        <f t="shared" si="173"/>
        <v>42443.008946759262</v>
      </c>
      <c r="U2230">
        <f t="shared" si="174"/>
        <v>2016</v>
      </c>
    </row>
    <row r="2231" spans="1:21" ht="45" hidden="1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9">
        <f t="shared" si="170"/>
        <v>171</v>
      </c>
      <c r="P2231" s="9">
        <f t="shared" si="171"/>
        <v>52.17</v>
      </c>
      <c r="Q2231" t="s">
        <v>8323</v>
      </c>
      <c r="R2231" t="s">
        <v>8326</v>
      </c>
      <c r="S2231" s="14">
        <f t="shared" si="172"/>
        <v>42452.916481481487</v>
      </c>
      <c r="T2231" s="15">
        <f t="shared" si="173"/>
        <v>42473.554166666669</v>
      </c>
      <c r="U2231">
        <f t="shared" si="174"/>
        <v>2016</v>
      </c>
    </row>
    <row r="2232" spans="1:21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70"/>
        <v>120</v>
      </c>
      <c r="P2232" s="9">
        <f t="shared" si="171"/>
        <v>31.5</v>
      </c>
      <c r="Q2232" t="s">
        <v>8323</v>
      </c>
      <c r="R2232" t="s">
        <v>8326</v>
      </c>
      <c r="S2232" s="14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70"/>
        <v>239</v>
      </c>
      <c r="P2233" s="9">
        <f t="shared" si="171"/>
        <v>26.02</v>
      </c>
      <c r="Q2233" t="s">
        <v>8323</v>
      </c>
      <c r="R2233" t="s">
        <v>8326</v>
      </c>
      <c r="S2233" s="14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9">
        <f t="shared" si="170"/>
        <v>30</v>
      </c>
      <c r="P2234" s="9">
        <f t="shared" si="171"/>
        <v>237</v>
      </c>
      <c r="Q2234" t="s">
        <v>8323</v>
      </c>
      <c r="R2234" t="s">
        <v>8324</v>
      </c>
      <c r="S2234" s="14">
        <f t="shared" si="172"/>
        <v>42006.908692129626</v>
      </c>
      <c r="T2234" s="15">
        <f t="shared" si="173"/>
        <v>42038.083333333328</v>
      </c>
      <c r="U2234">
        <f t="shared" si="174"/>
        <v>2015</v>
      </c>
    </row>
    <row r="2235" spans="1:21" ht="45" hidden="1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9">
        <f t="shared" si="170"/>
        <v>108</v>
      </c>
      <c r="P2235" s="9">
        <f t="shared" si="171"/>
        <v>79</v>
      </c>
      <c r="Q2235" t="s">
        <v>8323</v>
      </c>
      <c r="R2235" t="s">
        <v>8326</v>
      </c>
      <c r="S2235" s="14">
        <f t="shared" si="172"/>
        <v>41856.715069444443</v>
      </c>
      <c r="T2235" s="15">
        <f t="shared" si="173"/>
        <v>41877.715069444443</v>
      </c>
      <c r="U2235">
        <f t="shared" si="174"/>
        <v>2014</v>
      </c>
    </row>
    <row r="2236" spans="1:21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9">
        <f t="shared" si="170"/>
        <v>119</v>
      </c>
      <c r="P2236" s="9">
        <f t="shared" si="171"/>
        <v>27.56</v>
      </c>
      <c r="Q2236" t="s">
        <v>8327</v>
      </c>
      <c r="R2236" t="s">
        <v>8328</v>
      </c>
      <c r="S2236" s="14">
        <f t="shared" si="172"/>
        <v>41025.874201388891</v>
      </c>
      <c r="T2236" s="15">
        <f t="shared" si="173"/>
        <v>41039.708333333336</v>
      </c>
      <c r="U2236">
        <f t="shared" si="174"/>
        <v>2012</v>
      </c>
    </row>
    <row r="2237" spans="1:21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70"/>
        <v>1</v>
      </c>
      <c r="P2237" s="9">
        <f t="shared" si="171"/>
        <v>56.34</v>
      </c>
      <c r="Q2237" t="s">
        <v>8323</v>
      </c>
      <c r="R2237" t="s">
        <v>8324</v>
      </c>
      <c r="S2237" s="14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70"/>
        <v>118</v>
      </c>
      <c r="P2238" s="9">
        <f t="shared" si="171"/>
        <v>47.2</v>
      </c>
      <c r="Q2238" t="s">
        <v>8327</v>
      </c>
      <c r="R2238" t="s">
        <v>8331</v>
      </c>
      <c r="S2238" s="14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70"/>
        <v>118</v>
      </c>
      <c r="P2239" s="9">
        <f t="shared" si="171"/>
        <v>47</v>
      </c>
      <c r="Q2239" t="s">
        <v>8327</v>
      </c>
      <c r="R2239" t="s">
        <v>8338</v>
      </c>
      <c r="S2239" s="14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70"/>
        <v>131</v>
      </c>
      <c r="P2240" s="9">
        <f t="shared" si="171"/>
        <v>97.92</v>
      </c>
      <c r="Q2240" t="s">
        <v>8323</v>
      </c>
      <c r="R2240" t="s">
        <v>8326</v>
      </c>
      <c r="S2240" s="14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70"/>
        <v>8</v>
      </c>
      <c r="P2241" s="9">
        <f t="shared" si="171"/>
        <v>23.96</v>
      </c>
      <c r="Q2241" t="s">
        <v>8316</v>
      </c>
      <c r="R2241" t="s">
        <v>8334</v>
      </c>
      <c r="S2241" s="14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70"/>
        <v>39</v>
      </c>
      <c r="P2242" s="9">
        <f t="shared" si="171"/>
        <v>83.57</v>
      </c>
      <c r="Q2242" t="s">
        <v>8319</v>
      </c>
      <c r="R2242" t="s">
        <v>8345</v>
      </c>
      <c r="S2242" s="14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75">ROUND(E2243/D2243*100,0)</f>
        <v>117</v>
      </c>
      <c r="P2243" s="9">
        <f t="shared" ref="P2243:P2306" si="176">ROUND(E2243/L2243,2)</f>
        <v>44.92</v>
      </c>
      <c r="Q2243" t="s">
        <v>8323</v>
      </c>
      <c r="R2243" t="s">
        <v>8326</v>
      </c>
      <c r="S2243" s="14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YEAR(S:S)</f>
        <v>2014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75"/>
        <v>1165</v>
      </c>
      <c r="P2244" s="9">
        <f t="shared" si="176"/>
        <v>41.61</v>
      </c>
      <c r="Q2244" t="s">
        <v>8316</v>
      </c>
      <c r="R2244" t="s">
        <v>8317</v>
      </c>
      <c r="S2244" s="14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75"/>
        <v>2</v>
      </c>
      <c r="P2245" s="9">
        <f t="shared" si="176"/>
        <v>37.450000000000003</v>
      </c>
      <c r="Q2245" t="s">
        <v>8308</v>
      </c>
      <c r="R2245" t="s">
        <v>8310</v>
      </c>
      <c r="S2245" s="14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75"/>
        <v>17</v>
      </c>
      <c r="P2246" s="9">
        <f t="shared" si="176"/>
        <v>82.57</v>
      </c>
      <c r="Q2246" t="s">
        <v>8323</v>
      </c>
      <c r="R2246" t="s">
        <v>8326</v>
      </c>
      <c r="S2246" s="14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75"/>
        <v>4</v>
      </c>
      <c r="P2247" s="9">
        <f t="shared" si="176"/>
        <v>60.79</v>
      </c>
      <c r="Q2247" t="s">
        <v>8319</v>
      </c>
      <c r="R2247" t="s">
        <v>8345</v>
      </c>
      <c r="S2247" s="14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75"/>
        <v>115</v>
      </c>
      <c r="P2248" s="9">
        <f t="shared" si="176"/>
        <v>50</v>
      </c>
      <c r="Q2248" t="s">
        <v>8323</v>
      </c>
      <c r="R2248" t="s">
        <v>8326</v>
      </c>
      <c r="S2248" s="14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75"/>
        <v>115</v>
      </c>
      <c r="P2249" s="9">
        <f t="shared" si="176"/>
        <v>115</v>
      </c>
      <c r="Q2249" t="s">
        <v>8323</v>
      </c>
      <c r="R2249" t="s">
        <v>8335</v>
      </c>
      <c r="S2249" s="14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75"/>
        <v>46</v>
      </c>
      <c r="P2250" s="9">
        <f t="shared" si="176"/>
        <v>88.31</v>
      </c>
      <c r="Q2250" t="s">
        <v>8313</v>
      </c>
      <c r="R2250" t="s">
        <v>8314</v>
      </c>
      <c r="S2250" s="14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75"/>
        <v>115</v>
      </c>
      <c r="P2251" s="9">
        <f t="shared" si="176"/>
        <v>42.48</v>
      </c>
      <c r="Q2251" t="s">
        <v>8313</v>
      </c>
      <c r="R2251" t="s">
        <v>8314</v>
      </c>
      <c r="S2251" s="14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9">
        <f t="shared" si="175"/>
        <v>6</v>
      </c>
      <c r="P2252" s="9">
        <f t="shared" si="176"/>
        <v>163.57</v>
      </c>
      <c r="Q2252" t="s">
        <v>8323</v>
      </c>
      <c r="R2252" t="s">
        <v>8324</v>
      </c>
      <c r="S2252" s="14">
        <f t="shared" si="177"/>
        <v>42787.862430555557</v>
      </c>
      <c r="T2252" s="15">
        <f t="shared" si="178"/>
        <v>42830.820763888885</v>
      </c>
      <c r="U2252">
        <f t="shared" si="179"/>
        <v>2017</v>
      </c>
    </row>
    <row r="2253" spans="1:21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9">
        <f t="shared" si="175"/>
        <v>11</v>
      </c>
      <c r="P2253" s="9">
        <f t="shared" si="176"/>
        <v>286.25</v>
      </c>
      <c r="Q2253" t="s">
        <v>8323</v>
      </c>
      <c r="R2253" t="s">
        <v>8335</v>
      </c>
      <c r="S2253" s="14">
        <f t="shared" si="177"/>
        <v>42009.493263888886</v>
      </c>
      <c r="T2253" s="15">
        <f t="shared" si="178"/>
        <v>42039.493263888886</v>
      </c>
      <c r="U2253">
        <f t="shared" si="179"/>
        <v>2015</v>
      </c>
    </row>
    <row r="2254" spans="1:21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9">
        <f t="shared" si="175"/>
        <v>115</v>
      </c>
      <c r="P2254" s="9">
        <f t="shared" si="176"/>
        <v>57.25</v>
      </c>
      <c r="Q2254" t="s">
        <v>8327</v>
      </c>
      <c r="R2254" t="s">
        <v>8328</v>
      </c>
      <c r="S2254" s="14">
        <f t="shared" si="177"/>
        <v>40920.904895833337</v>
      </c>
      <c r="T2254" s="15">
        <f t="shared" si="178"/>
        <v>40951.904895833337</v>
      </c>
      <c r="U2254">
        <f t="shared" si="179"/>
        <v>2012</v>
      </c>
    </row>
    <row r="2255" spans="1:21" ht="60" hidden="1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9">
        <f t="shared" si="175"/>
        <v>115</v>
      </c>
      <c r="P2255" s="9">
        <f t="shared" si="176"/>
        <v>18.77</v>
      </c>
      <c r="Q2255" t="s">
        <v>8323</v>
      </c>
      <c r="R2255" t="s">
        <v>8326</v>
      </c>
      <c r="S2255" s="14">
        <f t="shared" si="177"/>
        <v>42103.535254629634</v>
      </c>
      <c r="T2255" s="15">
        <f t="shared" si="178"/>
        <v>42117.535254629634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75"/>
        <v>38</v>
      </c>
      <c r="P2256" s="9">
        <f t="shared" si="176"/>
        <v>81.569999999999993</v>
      </c>
      <c r="Q2256" t="s">
        <v>8323</v>
      </c>
      <c r="R2256" t="s">
        <v>8326</v>
      </c>
      <c r="S2256" s="14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75"/>
        <v>119</v>
      </c>
      <c r="P2257" s="9">
        <f t="shared" si="176"/>
        <v>42.3</v>
      </c>
      <c r="Q2257" t="s">
        <v>8323</v>
      </c>
      <c r="R2257" t="s">
        <v>8326</v>
      </c>
      <c r="S2257" s="14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75"/>
        <v>152</v>
      </c>
      <c r="P2258" s="9">
        <f t="shared" si="176"/>
        <v>42.22</v>
      </c>
      <c r="Q2258" t="s">
        <v>8327</v>
      </c>
      <c r="R2258" t="s">
        <v>8329</v>
      </c>
      <c r="S2258" s="14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75"/>
        <v>11</v>
      </c>
      <c r="P2259" s="9">
        <f t="shared" si="176"/>
        <v>29.89</v>
      </c>
      <c r="Q2259" t="s">
        <v>8308</v>
      </c>
      <c r="R2259" t="s">
        <v>8310</v>
      </c>
      <c r="S2259" s="14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75"/>
        <v>1</v>
      </c>
      <c r="P2260" s="9">
        <f t="shared" si="176"/>
        <v>102.73</v>
      </c>
      <c r="Q2260" t="s">
        <v>8308</v>
      </c>
      <c r="R2260" t="s">
        <v>8310</v>
      </c>
      <c r="S2260" s="14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9">
        <f t="shared" si="175"/>
        <v>103</v>
      </c>
      <c r="P2261" s="9">
        <f t="shared" si="176"/>
        <v>33.24</v>
      </c>
      <c r="Q2261" t="s">
        <v>8327</v>
      </c>
      <c r="R2261" t="s">
        <v>8329</v>
      </c>
      <c r="S2261" s="14">
        <f t="shared" si="177"/>
        <v>40997.257222222222</v>
      </c>
      <c r="T2261" s="15">
        <f t="shared" si="178"/>
        <v>41015.257222222222</v>
      </c>
      <c r="U2261">
        <f t="shared" si="179"/>
        <v>2012</v>
      </c>
    </row>
    <row r="2262" spans="1:21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9">
        <f t="shared" si="175"/>
        <v>113</v>
      </c>
      <c r="P2262" s="9">
        <f t="shared" si="176"/>
        <v>66.47</v>
      </c>
      <c r="Q2262" t="s">
        <v>8327</v>
      </c>
      <c r="R2262" t="s">
        <v>8331</v>
      </c>
      <c r="S2262" s="14">
        <f t="shared" si="177"/>
        <v>41321.339583333334</v>
      </c>
      <c r="T2262" s="15">
        <f t="shared" si="178"/>
        <v>41328.339583333334</v>
      </c>
      <c r="U2262">
        <f t="shared" si="179"/>
        <v>2013</v>
      </c>
    </row>
    <row r="2263" spans="1:21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75"/>
        <v>113</v>
      </c>
      <c r="P2263" s="9">
        <f t="shared" si="176"/>
        <v>66.47</v>
      </c>
      <c r="Q2263" t="s">
        <v>8323</v>
      </c>
      <c r="R2263" t="s">
        <v>8326</v>
      </c>
      <c r="S2263" s="14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75"/>
        <v>23</v>
      </c>
      <c r="P2264" s="9">
        <f t="shared" si="176"/>
        <v>56.3</v>
      </c>
      <c r="Q2264" t="s">
        <v>8319</v>
      </c>
      <c r="R2264" t="s">
        <v>8345</v>
      </c>
      <c r="S2264" s="14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75"/>
        <v>38</v>
      </c>
      <c r="P2265" s="9">
        <f t="shared" si="176"/>
        <v>86.62</v>
      </c>
      <c r="Q2265" t="s">
        <v>8323</v>
      </c>
      <c r="R2265" t="s">
        <v>8326</v>
      </c>
      <c r="S2265" s="14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75"/>
        <v>102</v>
      </c>
      <c r="P2266" s="9">
        <f t="shared" si="176"/>
        <v>59.21</v>
      </c>
      <c r="Q2266" t="s">
        <v>8323</v>
      </c>
      <c r="R2266" t="s">
        <v>8326</v>
      </c>
      <c r="S2266" s="14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75"/>
        <v>187</v>
      </c>
      <c r="P2267" s="9">
        <f t="shared" si="176"/>
        <v>38.74</v>
      </c>
      <c r="Q2267" t="s">
        <v>8327</v>
      </c>
      <c r="R2267" t="s">
        <v>8328</v>
      </c>
      <c r="S2267" s="14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75"/>
        <v>112</v>
      </c>
      <c r="P2268" s="9">
        <f t="shared" si="176"/>
        <v>58.95</v>
      </c>
      <c r="Q2268" t="s">
        <v>8323</v>
      </c>
      <c r="R2268" t="s">
        <v>8326</v>
      </c>
      <c r="S2268" s="14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75"/>
        <v>112</v>
      </c>
      <c r="P2269" s="9">
        <f t="shared" si="176"/>
        <v>62.17</v>
      </c>
      <c r="Q2269" t="s">
        <v>8323</v>
      </c>
      <c r="R2269" t="s">
        <v>8326</v>
      </c>
      <c r="S2269" s="14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75"/>
        <v>106</v>
      </c>
      <c r="P2270" s="9">
        <f t="shared" si="176"/>
        <v>61.94</v>
      </c>
      <c r="Q2270" t="s">
        <v>8323</v>
      </c>
      <c r="R2270" t="s">
        <v>8326</v>
      </c>
      <c r="S2270" s="14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75"/>
        <v>223</v>
      </c>
      <c r="P2271" s="9">
        <f t="shared" si="176"/>
        <v>61.94</v>
      </c>
      <c r="Q2271" t="s">
        <v>8323</v>
      </c>
      <c r="R2271" t="s">
        <v>8326</v>
      </c>
      <c r="S2271" s="14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75"/>
        <v>171</v>
      </c>
      <c r="P2272" s="9">
        <f t="shared" si="176"/>
        <v>35.840000000000003</v>
      </c>
      <c r="Q2272" t="s">
        <v>8327</v>
      </c>
      <c r="R2272" t="s">
        <v>8328</v>
      </c>
      <c r="S2272" s="14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75"/>
        <v>111</v>
      </c>
      <c r="P2273" s="9">
        <f t="shared" si="176"/>
        <v>58.42</v>
      </c>
      <c r="Q2273" t="s">
        <v>8323</v>
      </c>
      <c r="R2273" t="s">
        <v>8326</v>
      </c>
      <c r="S2273" s="14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75"/>
        <v>4</v>
      </c>
      <c r="P2274" s="9">
        <f t="shared" si="176"/>
        <v>65.180000000000007</v>
      </c>
      <c r="Q2274" t="s">
        <v>8308</v>
      </c>
      <c r="R2274" t="s">
        <v>8310</v>
      </c>
      <c r="S2274" s="14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75"/>
        <v>111</v>
      </c>
      <c r="P2275" s="9">
        <f t="shared" si="176"/>
        <v>73.73</v>
      </c>
      <c r="Q2275" t="s">
        <v>8321</v>
      </c>
      <c r="R2275" t="s">
        <v>8343</v>
      </c>
      <c r="S2275" s="14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75"/>
        <v>221</v>
      </c>
      <c r="P2276" s="9">
        <f t="shared" si="176"/>
        <v>61.39</v>
      </c>
      <c r="Q2276" t="s">
        <v>8323</v>
      </c>
      <c r="R2276" t="s">
        <v>8326</v>
      </c>
      <c r="S2276" s="14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75"/>
        <v>16</v>
      </c>
      <c r="P2277" s="9">
        <f t="shared" si="176"/>
        <v>91.83</v>
      </c>
      <c r="Q2277" t="s">
        <v>8323</v>
      </c>
      <c r="R2277" t="s">
        <v>8326</v>
      </c>
      <c r="S2277" s="14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75"/>
        <v>15</v>
      </c>
      <c r="P2278" s="9">
        <f t="shared" si="176"/>
        <v>367</v>
      </c>
      <c r="Q2278" t="s">
        <v>8308</v>
      </c>
      <c r="R2278" t="s">
        <v>8342</v>
      </c>
      <c r="S2278" s="14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75"/>
        <v>110</v>
      </c>
      <c r="P2279" s="9">
        <f t="shared" si="176"/>
        <v>40.78</v>
      </c>
      <c r="Q2279" t="s">
        <v>8323</v>
      </c>
      <c r="R2279" t="s">
        <v>8326</v>
      </c>
      <c r="S2279" s="14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9">
        <f t="shared" si="175"/>
        <v>0</v>
      </c>
      <c r="P2280" s="9">
        <f t="shared" si="176"/>
        <v>550</v>
      </c>
      <c r="Q2280" t="s">
        <v>8308</v>
      </c>
      <c r="R2280" t="s">
        <v>8340</v>
      </c>
      <c r="S2280" s="14">
        <f t="shared" si="177"/>
        <v>42241.798206018517</v>
      </c>
      <c r="T2280" s="15">
        <f t="shared" si="178"/>
        <v>42271.798206018517</v>
      </c>
      <c r="U2280">
        <f t="shared" si="179"/>
        <v>2015</v>
      </c>
    </row>
    <row r="2281" spans="1:21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9">
        <f t="shared" si="175"/>
        <v>100</v>
      </c>
      <c r="P2281" s="9">
        <f t="shared" si="176"/>
        <v>73.33</v>
      </c>
      <c r="Q2281" t="s">
        <v>8323</v>
      </c>
      <c r="R2281" t="s">
        <v>8335</v>
      </c>
      <c r="S2281" s="14">
        <f t="shared" si="177"/>
        <v>42445.598136574074</v>
      </c>
      <c r="T2281" s="15">
        <f t="shared" si="178"/>
        <v>42475.598136574074</v>
      </c>
      <c r="U2281">
        <f t="shared" si="179"/>
        <v>2016</v>
      </c>
    </row>
    <row r="2282" spans="1:21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9">
        <f t="shared" si="175"/>
        <v>110</v>
      </c>
      <c r="P2282" s="9">
        <f t="shared" si="176"/>
        <v>100</v>
      </c>
      <c r="Q2282" t="s">
        <v>8327</v>
      </c>
      <c r="R2282" t="s">
        <v>8341</v>
      </c>
      <c r="S2282" s="14">
        <f t="shared" si="177"/>
        <v>40696.648784722223</v>
      </c>
      <c r="T2282" s="15">
        <f t="shared" si="178"/>
        <v>40756.648784722223</v>
      </c>
      <c r="U2282">
        <f t="shared" si="179"/>
        <v>2011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75"/>
        <v>22</v>
      </c>
      <c r="P2283" s="9">
        <f t="shared" si="176"/>
        <v>47.7</v>
      </c>
      <c r="Q2283" t="s">
        <v>8323</v>
      </c>
      <c r="R2283" t="s">
        <v>8326</v>
      </c>
      <c r="S2283" s="14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75"/>
        <v>2</v>
      </c>
      <c r="P2284" s="9">
        <f t="shared" si="176"/>
        <v>18.899999999999999</v>
      </c>
      <c r="Q2284" t="s">
        <v>8323</v>
      </c>
      <c r="R2284" t="s">
        <v>8324</v>
      </c>
      <c r="S2284" s="14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75"/>
        <v>109</v>
      </c>
      <c r="P2285" s="9">
        <f t="shared" si="176"/>
        <v>43.64</v>
      </c>
      <c r="Q2285" t="s">
        <v>8311</v>
      </c>
      <c r="R2285" t="s">
        <v>8333</v>
      </c>
      <c r="S2285" s="14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75"/>
        <v>218</v>
      </c>
      <c r="P2286" s="9">
        <f t="shared" si="176"/>
        <v>54.5</v>
      </c>
      <c r="Q2286" t="s">
        <v>8323</v>
      </c>
      <c r="R2286" t="s">
        <v>8326</v>
      </c>
      <c r="S2286" s="14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75"/>
        <v>109</v>
      </c>
      <c r="P2287" s="9">
        <f t="shared" si="176"/>
        <v>26.54</v>
      </c>
      <c r="Q2287" t="s">
        <v>8323</v>
      </c>
      <c r="R2287" t="s">
        <v>8326</v>
      </c>
      <c r="S2287" s="14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75"/>
        <v>108</v>
      </c>
      <c r="P2288" s="9">
        <f t="shared" si="176"/>
        <v>30.93</v>
      </c>
      <c r="Q2288" t="s">
        <v>8323</v>
      </c>
      <c r="R2288" t="s">
        <v>8326</v>
      </c>
      <c r="S2288" s="14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60" hidden="1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9">
        <f t="shared" si="175"/>
        <v>108</v>
      </c>
      <c r="P2289" s="9">
        <f t="shared" si="176"/>
        <v>43.28</v>
      </c>
      <c r="Q2289" t="s">
        <v>8323</v>
      </c>
      <c r="R2289" t="s">
        <v>8326</v>
      </c>
      <c r="S2289" s="14">
        <f t="shared" si="177"/>
        <v>42016.832465277781</v>
      </c>
      <c r="T2289" s="15">
        <f t="shared" si="178"/>
        <v>42040.513888888891</v>
      </c>
      <c r="U2289">
        <f t="shared" si="179"/>
        <v>2015</v>
      </c>
    </row>
    <row r="2290" spans="1:21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9">
        <f t="shared" si="175"/>
        <v>166</v>
      </c>
      <c r="P2290" s="9">
        <f t="shared" si="176"/>
        <v>31.82</v>
      </c>
      <c r="Q2290" t="s">
        <v>8327</v>
      </c>
      <c r="R2290" t="s">
        <v>8331</v>
      </c>
      <c r="S2290" s="14">
        <f t="shared" si="177"/>
        <v>41547.662997685184</v>
      </c>
      <c r="T2290" s="15">
        <f t="shared" si="178"/>
        <v>41576.662997685184</v>
      </c>
      <c r="U2290">
        <f t="shared" si="179"/>
        <v>2013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75"/>
        <v>3</v>
      </c>
      <c r="P2291" s="9">
        <f t="shared" si="176"/>
        <v>49.14</v>
      </c>
      <c r="Q2291" t="s">
        <v>8313</v>
      </c>
      <c r="R2291" t="s">
        <v>8314</v>
      </c>
      <c r="S2291" s="14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75"/>
        <v>108</v>
      </c>
      <c r="P2292" s="9">
        <f t="shared" si="176"/>
        <v>33.75</v>
      </c>
      <c r="Q2292" t="s">
        <v>8327</v>
      </c>
      <c r="R2292" t="s">
        <v>8338</v>
      </c>
      <c r="S2292" s="14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75"/>
        <v>180</v>
      </c>
      <c r="P2293" s="9">
        <f t="shared" si="176"/>
        <v>54</v>
      </c>
      <c r="Q2293" t="s">
        <v>8323</v>
      </c>
      <c r="R2293" t="s">
        <v>8324</v>
      </c>
      <c r="S2293" s="14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75"/>
        <v>108</v>
      </c>
      <c r="P2294" s="9">
        <f t="shared" si="176"/>
        <v>77</v>
      </c>
      <c r="Q2294" t="s">
        <v>8323</v>
      </c>
      <c r="R2294" t="s">
        <v>8326</v>
      </c>
      <c r="S2294" s="14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75"/>
        <v>215</v>
      </c>
      <c r="P2295" s="9">
        <f t="shared" si="176"/>
        <v>35.770000000000003</v>
      </c>
      <c r="Q2295" t="s">
        <v>8323</v>
      </c>
      <c r="R2295" t="s">
        <v>8326</v>
      </c>
      <c r="S2295" s="14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75"/>
        <v>4</v>
      </c>
      <c r="P2296" s="9">
        <f t="shared" si="176"/>
        <v>82.46</v>
      </c>
      <c r="Q2296" t="s">
        <v>8323</v>
      </c>
      <c r="R2296" t="s">
        <v>8324</v>
      </c>
      <c r="S2296" s="14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75"/>
        <v>223</v>
      </c>
      <c r="P2297" s="9">
        <f t="shared" si="176"/>
        <v>21.38</v>
      </c>
      <c r="Q2297" t="s">
        <v>8316</v>
      </c>
      <c r="R2297" t="s">
        <v>8317</v>
      </c>
      <c r="S2297" s="14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75"/>
        <v>107</v>
      </c>
      <c r="P2298" s="9">
        <f t="shared" si="176"/>
        <v>53.34</v>
      </c>
      <c r="Q2298" t="s">
        <v>8323</v>
      </c>
      <c r="R2298" t="s">
        <v>8326</v>
      </c>
      <c r="S2298" s="14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75"/>
        <v>118</v>
      </c>
      <c r="P2299" s="9">
        <f t="shared" si="176"/>
        <v>29.61</v>
      </c>
      <c r="Q2299" t="s">
        <v>8327</v>
      </c>
      <c r="R2299" t="s">
        <v>8341</v>
      </c>
      <c r="S2299" s="14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75"/>
        <v>213</v>
      </c>
      <c r="P2300" s="9">
        <f t="shared" si="176"/>
        <v>33.31</v>
      </c>
      <c r="Q2300" t="s">
        <v>8323</v>
      </c>
      <c r="R2300" t="s">
        <v>8324</v>
      </c>
      <c r="S2300" s="14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75"/>
        <v>133</v>
      </c>
      <c r="P2301" s="9">
        <f t="shared" si="176"/>
        <v>42.61</v>
      </c>
      <c r="Q2301" t="s">
        <v>8327</v>
      </c>
      <c r="R2301" t="s">
        <v>8331</v>
      </c>
      <c r="S2301" s="14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75"/>
        <v>21</v>
      </c>
      <c r="P2302" s="9">
        <f t="shared" si="176"/>
        <v>56.05</v>
      </c>
      <c r="Q2302" t="s">
        <v>8323</v>
      </c>
      <c r="R2302" t="s">
        <v>8326</v>
      </c>
      <c r="S2302" s="14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75"/>
        <v>106</v>
      </c>
      <c r="P2303" s="9">
        <f t="shared" si="176"/>
        <v>40.92</v>
      </c>
      <c r="Q2303" t="s">
        <v>8323</v>
      </c>
      <c r="R2303" t="s">
        <v>8326</v>
      </c>
      <c r="S2303" s="14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75"/>
        <v>106</v>
      </c>
      <c r="P2304" s="9">
        <f t="shared" si="176"/>
        <v>25.31</v>
      </c>
      <c r="Q2304" t="s">
        <v>8323</v>
      </c>
      <c r="R2304" t="s">
        <v>8326</v>
      </c>
      <c r="S2304" s="14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75"/>
        <v>7</v>
      </c>
      <c r="P2305" s="9">
        <f t="shared" si="176"/>
        <v>58.89</v>
      </c>
      <c r="Q2305" t="s">
        <v>8327</v>
      </c>
      <c r="R2305" t="s">
        <v>8354</v>
      </c>
      <c r="S2305" s="14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75"/>
        <v>18</v>
      </c>
      <c r="P2306" s="9">
        <f t="shared" si="176"/>
        <v>81.540000000000006</v>
      </c>
      <c r="Q2306" t="s">
        <v>8323</v>
      </c>
      <c r="R2306" t="s">
        <v>8326</v>
      </c>
      <c r="S2306" s="14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80">ROUND(E2307/D2307*100,0)</f>
        <v>50</v>
      </c>
      <c r="P2307" s="9">
        <f t="shared" ref="P2307:P2370" si="181">ROUND(E2307/L2307,2)</f>
        <v>117.56</v>
      </c>
      <c r="Q2307" t="s">
        <v>8308</v>
      </c>
      <c r="R2307" t="s">
        <v>8340</v>
      </c>
      <c r="S2307" s="14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YEAR(S:S)</f>
        <v>2016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80"/>
        <v>106</v>
      </c>
      <c r="P2308" s="9">
        <f t="shared" si="181"/>
        <v>52.8</v>
      </c>
      <c r="Q2308" t="s">
        <v>8327</v>
      </c>
      <c r="R2308" t="s">
        <v>8328</v>
      </c>
      <c r="S2308" s="14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80"/>
        <v>132</v>
      </c>
      <c r="P2309" s="9">
        <f t="shared" si="181"/>
        <v>39.07</v>
      </c>
      <c r="Q2309" t="s">
        <v>8308</v>
      </c>
      <c r="R2309" t="s">
        <v>8310</v>
      </c>
      <c r="S2309" s="14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80"/>
        <v>211</v>
      </c>
      <c r="P2310" s="9">
        <f t="shared" si="181"/>
        <v>58.61</v>
      </c>
      <c r="Q2310" t="s">
        <v>8323</v>
      </c>
      <c r="R2310" t="s">
        <v>8326</v>
      </c>
      <c r="S2310" s="14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80"/>
        <v>350</v>
      </c>
      <c r="P2311" s="9">
        <f t="shared" si="181"/>
        <v>75.040000000000006</v>
      </c>
      <c r="Q2311" t="s">
        <v>8327</v>
      </c>
      <c r="R2311" t="s">
        <v>8331</v>
      </c>
      <c r="S2311" s="14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9">
        <f t="shared" si="180"/>
        <v>11</v>
      </c>
      <c r="P2312" s="9">
        <f t="shared" si="181"/>
        <v>525</v>
      </c>
      <c r="Q2312" t="s">
        <v>8327</v>
      </c>
      <c r="R2312" t="s">
        <v>8330</v>
      </c>
      <c r="S2312" s="14">
        <f t="shared" si="182"/>
        <v>41852.646226851852</v>
      </c>
      <c r="T2312" s="15">
        <f t="shared" si="183"/>
        <v>41883.646226851852</v>
      </c>
      <c r="U2312">
        <f t="shared" si="184"/>
        <v>2014</v>
      </c>
    </row>
    <row r="2313" spans="1:21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9">
        <f t="shared" si="180"/>
        <v>105</v>
      </c>
      <c r="P2313" s="9">
        <f t="shared" si="181"/>
        <v>38.89</v>
      </c>
      <c r="Q2313" t="s">
        <v>8327</v>
      </c>
      <c r="R2313" t="s">
        <v>8331</v>
      </c>
      <c r="S2313" s="14">
        <f t="shared" si="182"/>
        <v>41288.68712962963</v>
      </c>
      <c r="T2313" s="15">
        <f t="shared" si="183"/>
        <v>41333.892361111109</v>
      </c>
      <c r="U2313">
        <f t="shared" si="184"/>
        <v>2013</v>
      </c>
    </row>
    <row r="2314" spans="1:21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80"/>
        <v>263</v>
      </c>
      <c r="P2314" s="9">
        <f t="shared" si="181"/>
        <v>42</v>
      </c>
      <c r="Q2314" t="s">
        <v>8327</v>
      </c>
      <c r="R2314" t="s">
        <v>8331</v>
      </c>
      <c r="S2314" s="14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80"/>
        <v>10</v>
      </c>
      <c r="P2315" s="9">
        <f t="shared" si="181"/>
        <v>31.76</v>
      </c>
      <c r="Q2315" t="s">
        <v>8311</v>
      </c>
      <c r="R2315" t="s">
        <v>8356</v>
      </c>
      <c r="S2315" s="14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80"/>
        <v>105</v>
      </c>
      <c r="P2316" s="9">
        <f t="shared" si="181"/>
        <v>32.72</v>
      </c>
      <c r="Q2316" t="s">
        <v>8327</v>
      </c>
      <c r="R2316" t="s">
        <v>8328</v>
      </c>
      <c r="S2316" s="14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80"/>
        <v>105</v>
      </c>
      <c r="P2317" s="9">
        <f t="shared" si="181"/>
        <v>45.48</v>
      </c>
      <c r="Q2317" t="s">
        <v>8323</v>
      </c>
      <c r="R2317" t="s">
        <v>8326</v>
      </c>
      <c r="S2317" s="14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80"/>
        <v>139</v>
      </c>
      <c r="P2318" s="9">
        <f t="shared" si="181"/>
        <v>45.35</v>
      </c>
      <c r="Q2318" t="s">
        <v>8323</v>
      </c>
      <c r="R2318" t="s">
        <v>8326</v>
      </c>
      <c r="S2318" s="14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80"/>
        <v>104</v>
      </c>
      <c r="P2319" s="9">
        <f t="shared" si="181"/>
        <v>28.92</v>
      </c>
      <c r="Q2319" t="s">
        <v>8321</v>
      </c>
      <c r="R2319" t="s">
        <v>8322</v>
      </c>
      <c r="S2319" s="14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9">
        <f t="shared" si="180"/>
        <v>4</v>
      </c>
      <c r="P2320" s="9">
        <f t="shared" si="181"/>
        <v>61.18</v>
      </c>
      <c r="Q2320" t="s">
        <v>8323</v>
      </c>
      <c r="R2320" t="s">
        <v>8324</v>
      </c>
      <c r="S2320" s="14">
        <f t="shared" si="182"/>
        <v>42427.01807870371</v>
      </c>
      <c r="T2320" s="15">
        <f t="shared" si="183"/>
        <v>42456.976412037038</v>
      </c>
      <c r="U2320">
        <f t="shared" si="184"/>
        <v>2016</v>
      </c>
    </row>
    <row r="2321" spans="1:21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9">
        <f t="shared" si="180"/>
        <v>12</v>
      </c>
      <c r="P2321" s="9">
        <f t="shared" si="181"/>
        <v>346.67</v>
      </c>
      <c r="Q2321" t="s">
        <v>8327</v>
      </c>
      <c r="R2321" t="s">
        <v>8350</v>
      </c>
      <c r="S2321" s="14">
        <f t="shared" si="182"/>
        <v>41342.845567129632</v>
      </c>
      <c r="T2321" s="15">
        <f t="shared" si="183"/>
        <v>41372.803900462961</v>
      </c>
      <c r="U2321">
        <f t="shared" si="184"/>
        <v>2013</v>
      </c>
    </row>
    <row r="2322" spans="1:21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9">
        <f t="shared" si="180"/>
        <v>104</v>
      </c>
      <c r="P2322" s="9">
        <f t="shared" si="181"/>
        <v>38.520000000000003</v>
      </c>
      <c r="Q2322" t="s">
        <v>8327</v>
      </c>
      <c r="R2322" t="s">
        <v>8331</v>
      </c>
      <c r="S2322" s="14">
        <f t="shared" si="182"/>
        <v>40636.673900462964</v>
      </c>
      <c r="T2322" s="15">
        <f t="shared" si="183"/>
        <v>40666.673900462964</v>
      </c>
      <c r="U2322">
        <f t="shared" si="184"/>
        <v>2011</v>
      </c>
    </row>
    <row r="2323" spans="1:21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9">
        <f t="shared" si="180"/>
        <v>104</v>
      </c>
      <c r="P2323" s="9">
        <f t="shared" si="181"/>
        <v>86.67</v>
      </c>
      <c r="Q2323" t="s">
        <v>8327</v>
      </c>
      <c r="R2323" t="s">
        <v>8331</v>
      </c>
      <c r="S2323" s="14">
        <f t="shared" si="182"/>
        <v>41443.643541666665</v>
      </c>
      <c r="T2323" s="15">
        <f t="shared" si="183"/>
        <v>41465.702777777777</v>
      </c>
      <c r="U2323">
        <f t="shared" si="184"/>
        <v>2013</v>
      </c>
    </row>
    <row r="2324" spans="1:21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80"/>
        <v>130</v>
      </c>
      <c r="P2324" s="9">
        <f t="shared" si="181"/>
        <v>28</v>
      </c>
      <c r="Q2324" t="s">
        <v>8327</v>
      </c>
      <c r="R2324" t="s">
        <v>8328</v>
      </c>
      <c r="S2324" s="14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5" hidden="1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9">
        <f t="shared" si="180"/>
        <v>104</v>
      </c>
      <c r="P2325" s="9">
        <f t="shared" si="181"/>
        <v>38.33</v>
      </c>
      <c r="Q2325" t="s">
        <v>8323</v>
      </c>
      <c r="R2325" t="s">
        <v>8326</v>
      </c>
      <c r="S2325" s="14">
        <f t="shared" si="182"/>
        <v>41855.548101851848</v>
      </c>
      <c r="T2325" s="15">
        <f t="shared" si="183"/>
        <v>41876.207638888889</v>
      </c>
      <c r="U2325">
        <f t="shared" si="184"/>
        <v>2014</v>
      </c>
    </row>
    <row r="2326" spans="1:21" ht="60" hidden="1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9">
        <f t="shared" si="180"/>
        <v>104</v>
      </c>
      <c r="P2326" s="9">
        <f t="shared" si="181"/>
        <v>43.13</v>
      </c>
      <c r="Q2326" t="s">
        <v>8323</v>
      </c>
      <c r="R2326" t="s">
        <v>8326</v>
      </c>
      <c r="S2326" s="14">
        <f t="shared" si="182"/>
        <v>42194.096157407403</v>
      </c>
      <c r="T2326" s="15">
        <f t="shared" si="183"/>
        <v>42216.373611111107</v>
      </c>
      <c r="U2326">
        <f t="shared" si="184"/>
        <v>2015</v>
      </c>
    </row>
    <row r="2327" spans="1:21" ht="60" hidden="1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9">
        <f t="shared" si="180"/>
        <v>104</v>
      </c>
      <c r="P2327" s="9">
        <f t="shared" si="181"/>
        <v>36.96</v>
      </c>
      <c r="Q2327" t="s">
        <v>8323</v>
      </c>
      <c r="R2327" t="s">
        <v>8326</v>
      </c>
      <c r="S2327" s="14">
        <f t="shared" si="182"/>
        <v>42185.556157407409</v>
      </c>
      <c r="T2327" s="15">
        <f t="shared" si="183"/>
        <v>42208.772916666669</v>
      </c>
      <c r="U2327">
        <f t="shared" si="184"/>
        <v>2015</v>
      </c>
    </row>
    <row r="2328" spans="1:21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9">
        <f t="shared" si="180"/>
        <v>115</v>
      </c>
      <c r="P2328" s="9">
        <f t="shared" si="181"/>
        <v>32.340000000000003</v>
      </c>
      <c r="Q2328" t="s">
        <v>8313</v>
      </c>
      <c r="R2328" t="s">
        <v>8314</v>
      </c>
      <c r="S2328" s="14">
        <f t="shared" si="182"/>
        <v>42772.776076388895</v>
      </c>
      <c r="T2328" s="15">
        <f t="shared" si="183"/>
        <v>42805.561805555553</v>
      </c>
      <c r="U2328">
        <f t="shared" si="184"/>
        <v>2017</v>
      </c>
    </row>
    <row r="2329" spans="1:21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80"/>
        <v>103</v>
      </c>
      <c r="P2329" s="9">
        <f t="shared" si="181"/>
        <v>28.66</v>
      </c>
      <c r="Q2329" t="s">
        <v>8327</v>
      </c>
      <c r="R2329" t="s">
        <v>8328</v>
      </c>
      <c r="S2329" s="14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80"/>
        <v>103</v>
      </c>
      <c r="P2330" s="9">
        <f t="shared" si="181"/>
        <v>73.569999999999993</v>
      </c>
      <c r="Q2330" t="s">
        <v>8327</v>
      </c>
      <c r="R2330" t="s">
        <v>8331</v>
      </c>
      <c r="S2330" s="14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80"/>
        <v>129</v>
      </c>
      <c r="P2331" s="9">
        <f t="shared" si="181"/>
        <v>64.38</v>
      </c>
      <c r="Q2331" t="s">
        <v>8323</v>
      </c>
      <c r="R2331" t="s">
        <v>8326</v>
      </c>
      <c r="S2331" s="14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9">
        <f t="shared" si="180"/>
        <v>1</v>
      </c>
      <c r="P2332" s="9">
        <f t="shared" si="181"/>
        <v>342</v>
      </c>
      <c r="Q2332" t="s">
        <v>8308</v>
      </c>
      <c r="R2332" t="s">
        <v>8342</v>
      </c>
      <c r="S2332" s="14">
        <f t="shared" si="182"/>
        <v>42528.626620370371</v>
      </c>
      <c r="T2332" s="15">
        <f t="shared" si="183"/>
        <v>42573.626620370371</v>
      </c>
      <c r="U2332">
        <f t="shared" si="184"/>
        <v>2016</v>
      </c>
    </row>
    <row r="2333" spans="1:21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9">
        <f t="shared" si="180"/>
        <v>3</v>
      </c>
      <c r="P2333" s="9">
        <f t="shared" si="181"/>
        <v>114</v>
      </c>
      <c r="Q2333" t="s">
        <v>8316</v>
      </c>
      <c r="R2333" t="s">
        <v>8334</v>
      </c>
      <c r="S2333" s="14">
        <f t="shared" si="182"/>
        <v>42413.671006944445</v>
      </c>
      <c r="T2333" s="15">
        <f t="shared" si="183"/>
        <v>42443.629340277781</v>
      </c>
      <c r="U2333">
        <f t="shared" si="184"/>
        <v>2016</v>
      </c>
    </row>
    <row r="2334" spans="1:21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9">
        <f t="shared" si="180"/>
        <v>103</v>
      </c>
      <c r="P2334" s="9">
        <f t="shared" si="181"/>
        <v>44.61</v>
      </c>
      <c r="Q2334" t="s">
        <v>8327</v>
      </c>
      <c r="R2334" t="s">
        <v>8338</v>
      </c>
      <c r="S2334" s="14">
        <f t="shared" si="182"/>
        <v>40313.930543981485</v>
      </c>
      <c r="T2334" s="15">
        <f t="shared" si="183"/>
        <v>40364.166666666664</v>
      </c>
      <c r="U2334">
        <f t="shared" si="184"/>
        <v>2010</v>
      </c>
    </row>
    <row r="2335" spans="1:21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9">
        <f t="shared" si="180"/>
        <v>1</v>
      </c>
      <c r="P2335" s="9">
        <f t="shared" si="181"/>
        <v>205</v>
      </c>
      <c r="Q2335" t="s">
        <v>8323</v>
      </c>
      <c r="R2335" t="s">
        <v>8335</v>
      </c>
      <c r="S2335" s="14">
        <f t="shared" si="182"/>
        <v>41831.722777777781</v>
      </c>
      <c r="T2335" s="15">
        <f t="shared" si="183"/>
        <v>41861.722777777781</v>
      </c>
      <c r="U2335">
        <f t="shared" si="184"/>
        <v>2014</v>
      </c>
    </row>
    <row r="2336" spans="1:21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9">
        <f t="shared" si="180"/>
        <v>103</v>
      </c>
      <c r="P2336" s="9">
        <f t="shared" si="181"/>
        <v>102.5</v>
      </c>
      <c r="Q2336" t="s">
        <v>8327</v>
      </c>
      <c r="R2336" t="s">
        <v>8331</v>
      </c>
      <c r="S2336" s="14">
        <f t="shared" si="182"/>
        <v>41675.149525462963</v>
      </c>
      <c r="T2336" s="15">
        <f t="shared" si="183"/>
        <v>41715.107858796298</v>
      </c>
      <c r="U2336">
        <f t="shared" si="184"/>
        <v>2014</v>
      </c>
    </row>
    <row r="2337" spans="1:21" ht="45" hidden="1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9">
        <f t="shared" si="180"/>
        <v>114</v>
      </c>
      <c r="P2337" s="9">
        <f t="shared" si="181"/>
        <v>37.96</v>
      </c>
      <c r="Q2337" t="s">
        <v>8323</v>
      </c>
      <c r="R2337" t="s">
        <v>8326</v>
      </c>
      <c r="S2337" s="14">
        <f t="shared" si="182"/>
        <v>42026.176180555558</v>
      </c>
      <c r="T2337" s="15">
        <f t="shared" si="183"/>
        <v>42064.207638888889</v>
      </c>
      <c r="U2337">
        <f t="shared" si="184"/>
        <v>2015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80"/>
        <v>102</v>
      </c>
      <c r="P2338" s="9">
        <f t="shared" si="181"/>
        <v>48.62</v>
      </c>
      <c r="Q2338" t="s">
        <v>8327</v>
      </c>
      <c r="R2338" t="s">
        <v>8329</v>
      </c>
      <c r="S2338" s="14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9">
        <f t="shared" si="180"/>
        <v>2</v>
      </c>
      <c r="P2339" s="9">
        <f t="shared" si="181"/>
        <v>510</v>
      </c>
      <c r="Q2339" t="s">
        <v>8313</v>
      </c>
      <c r="R2339" t="s">
        <v>8351</v>
      </c>
      <c r="S2339" s="14">
        <f t="shared" si="182"/>
        <v>42240.857222222221</v>
      </c>
      <c r="T2339" s="15">
        <f t="shared" si="183"/>
        <v>42270.857222222221</v>
      </c>
      <c r="U2339">
        <f t="shared" si="184"/>
        <v>2015</v>
      </c>
    </row>
    <row r="2340" spans="1:21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9">
        <f t="shared" si="180"/>
        <v>6</v>
      </c>
      <c r="P2340" s="9">
        <f t="shared" si="181"/>
        <v>340</v>
      </c>
      <c r="Q2340" t="s">
        <v>8319</v>
      </c>
      <c r="R2340" t="s">
        <v>8345</v>
      </c>
      <c r="S2340" s="14">
        <f t="shared" si="182"/>
        <v>42605.053993055553</v>
      </c>
      <c r="T2340" s="15">
        <f t="shared" si="183"/>
        <v>42635.053993055553</v>
      </c>
      <c r="U2340">
        <f t="shared" si="184"/>
        <v>2016</v>
      </c>
    </row>
    <row r="2341" spans="1:21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80"/>
        <v>102</v>
      </c>
      <c r="P2341" s="9">
        <f t="shared" si="181"/>
        <v>24.29</v>
      </c>
      <c r="Q2341" t="s">
        <v>8323</v>
      </c>
      <c r="R2341" t="s">
        <v>8326</v>
      </c>
      <c r="S2341" s="14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80"/>
        <v>102</v>
      </c>
      <c r="P2342" s="9">
        <f t="shared" si="181"/>
        <v>42.33</v>
      </c>
      <c r="Q2342" t="s">
        <v>8327</v>
      </c>
      <c r="R2342" t="s">
        <v>8329</v>
      </c>
      <c r="S2342" s="14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80"/>
        <v>102</v>
      </c>
      <c r="P2343" s="9">
        <f t="shared" si="181"/>
        <v>39.04</v>
      </c>
      <c r="Q2343" t="s">
        <v>8327</v>
      </c>
      <c r="R2343" t="s">
        <v>8331</v>
      </c>
      <c r="S2343" s="14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80"/>
        <v>102</v>
      </c>
      <c r="P2344" s="9">
        <f t="shared" si="181"/>
        <v>53.42</v>
      </c>
      <c r="Q2344" t="s">
        <v>8327</v>
      </c>
      <c r="R2344" t="s">
        <v>8329</v>
      </c>
      <c r="S2344" s="14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80"/>
        <v>101</v>
      </c>
      <c r="P2345" s="9">
        <f t="shared" si="181"/>
        <v>168.5</v>
      </c>
      <c r="Q2345" t="s">
        <v>8313</v>
      </c>
      <c r="R2345" t="s">
        <v>8314</v>
      </c>
      <c r="S2345" s="14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5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9">
        <f t="shared" si="180"/>
        <v>67</v>
      </c>
      <c r="P2346" s="9">
        <f t="shared" si="181"/>
        <v>63.13</v>
      </c>
      <c r="Q2346" t="s">
        <v>8323</v>
      </c>
      <c r="R2346" t="s">
        <v>8326</v>
      </c>
      <c r="S2346" s="14">
        <f t="shared" si="182"/>
        <v>42143.917743055557</v>
      </c>
      <c r="T2346" s="15">
        <f t="shared" si="183"/>
        <v>42181.559027777781</v>
      </c>
      <c r="U2346">
        <f t="shared" si="184"/>
        <v>2015</v>
      </c>
    </row>
    <row r="2347" spans="1:21" ht="45" hidden="1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9">
        <f t="shared" si="180"/>
        <v>202</v>
      </c>
      <c r="P2347" s="9">
        <f t="shared" si="181"/>
        <v>59.41</v>
      </c>
      <c r="Q2347" t="s">
        <v>8323</v>
      </c>
      <c r="R2347" t="s">
        <v>8326</v>
      </c>
      <c r="S2347" s="14">
        <f t="shared" si="182"/>
        <v>42220.79487268519</v>
      </c>
      <c r="T2347" s="15">
        <f t="shared" si="183"/>
        <v>42246</v>
      </c>
      <c r="U2347">
        <f t="shared" si="184"/>
        <v>2015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80"/>
        <v>101</v>
      </c>
      <c r="P2348" s="9">
        <f t="shared" si="181"/>
        <v>52.95</v>
      </c>
      <c r="Q2348" t="s">
        <v>8327</v>
      </c>
      <c r="R2348" t="s">
        <v>8331</v>
      </c>
      <c r="S2348" s="14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80"/>
        <v>101</v>
      </c>
      <c r="P2349" s="9">
        <f t="shared" si="181"/>
        <v>37.22</v>
      </c>
      <c r="Q2349" t="s">
        <v>8323</v>
      </c>
      <c r="R2349" t="s">
        <v>8324</v>
      </c>
      <c r="S2349" s="14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80"/>
        <v>101</v>
      </c>
      <c r="P2350" s="9">
        <f t="shared" si="181"/>
        <v>59.12</v>
      </c>
      <c r="Q2350" t="s">
        <v>8323</v>
      </c>
      <c r="R2350" t="s">
        <v>8326</v>
      </c>
      <c r="S2350" s="14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80"/>
        <v>20</v>
      </c>
      <c r="P2351" s="9">
        <f t="shared" si="181"/>
        <v>41.83</v>
      </c>
      <c r="Q2351" t="s">
        <v>8316</v>
      </c>
      <c r="R2351" t="s">
        <v>8344</v>
      </c>
      <c r="S2351" s="14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9">
        <f t="shared" si="180"/>
        <v>100</v>
      </c>
      <c r="P2352" s="9">
        <f t="shared" si="181"/>
        <v>45.59</v>
      </c>
      <c r="Q2352" t="s">
        <v>8323</v>
      </c>
      <c r="R2352" t="s">
        <v>8324</v>
      </c>
      <c r="S2352" s="14">
        <f t="shared" si="182"/>
        <v>42390.838738425926</v>
      </c>
      <c r="T2352" s="15">
        <f t="shared" si="183"/>
        <v>42420.838738425926</v>
      </c>
      <c r="U2352">
        <f t="shared" si="184"/>
        <v>2016</v>
      </c>
    </row>
    <row r="2353" spans="1:21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9">
        <f t="shared" si="180"/>
        <v>1254</v>
      </c>
      <c r="P2353" s="9">
        <f t="shared" si="181"/>
        <v>27.86</v>
      </c>
      <c r="Q2353" t="s">
        <v>8327</v>
      </c>
      <c r="R2353" t="s">
        <v>8338</v>
      </c>
      <c r="S2353" s="14">
        <f t="shared" si="182"/>
        <v>42459.693865740745</v>
      </c>
      <c r="T2353" s="15">
        <f t="shared" si="183"/>
        <v>42490.915972222225</v>
      </c>
      <c r="U2353">
        <f t="shared" si="184"/>
        <v>2016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80"/>
        <v>14</v>
      </c>
      <c r="P2354" s="9">
        <f t="shared" si="181"/>
        <v>29.47</v>
      </c>
      <c r="Q2354" t="s">
        <v>8311</v>
      </c>
      <c r="R2354" t="s">
        <v>8356</v>
      </c>
      <c r="S2354" s="14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80"/>
        <v>100</v>
      </c>
      <c r="P2355" s="9">
        <f t="shared" si="181"/>
        <v>35.770000000000003</v>
      </c>
      <c r="Q2355" t="s">
        <v>8327</v>
      </c>
      <c r="R2355" t="s">
        <v>8331</v>
      </c>
      <c r="S2355" s="14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9">
        <f t="shared" si="180"/>
        <v>100</v>
      </c>
      <c r="P2356" s="9">
        <f t="shared" si="181"/>
        <v>40.04</v>
      </c>
      <c r="Q2356" t="s">
        <v>8327</v>
      </c>
      <c r="R2356" t="s">
        <v>8331</v>
      </c>
      <c r="S2356" s="14">
        <f t="shared" si="182"/>
        <v>41067.827418981484</v>
      </c>
      <c r="T2356" s="15">
        <f t="shared" si="183"/>
        <v>41086.75</v>
      </c>
      <c r="U2356">
        <f t="shared" si="184"/>
        <v>2012</v>
      </c>
    </row>
    <row r="2357" spans="1:21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9">
        <f t="shared" si="180"/>
        <v>100</v>
      </c>
      <c r="P2357" s="9">
        <f t="shared" si="181"/>
        <v>40.04</v>
      </c>
      <c r="Q2357" t="s">
        <v>8327</v>
      </c>
      <c r="R2357" t="s">
        <v>8328</v>
      </c>
      <c r="S2357" s="14">
        <f t="shared" si="182"/>
        <v>40711.782210648147</v>
      </c>
      <c r="T2357" s="15">
        <f t="shared" si="183"/>
        <v>40756.782210648147</v>
      </c>
      <c r="U2357">
        <f t="shared" si="184"/>
        <v>2011</v>
      </c>
    </row>
    <row r="2358" spans="1:21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9">
        <f t="shared" si="180"/>
        <v>125</v>
      </c>
      <c r="P2358" s="9">
        <f t="shared" si="181"/>
        <v>37.07</v>
      </c>
      <c r="Q2358" t="s">
        <v>8327</v>
      </c>
      <c r="R2358" t="s">
        <v>8331</v>
      </c>
      <c r="S2358" s="14">
        <f t="shared" si="182"/>
        <v>41409.00037037037</v>
      </c>
      <c r="T2358" s="15">
        <f t="shared" si="183"/>
        <v>41430.00037037037</v>
      </c>
      <c r="U2358">
        <f t="shared" si="184"/>
        <v>2013</v>
      </c>
    </row>
    <row r="2359" spans="1:21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9">
        <f t="shared" si="180"/>
        <v>125</v>
      </c>
      <c r="P2359" s="9">
        <f t="shared" si="181"/>
        <v>91</v>
      </c>
      <c r="Q2359" t="s">
        <v>8308</v>
      </c>
      <c r="R2359" t="s">
        <v>8340</v>
      </c>
      <c r="S2359" s="14">
        <f t="shared" si="182"/>
        <v>42319.035833333335</v>
      </c>
      <c r="T2359" s="15">
        <f t="shared" si="183"/>
        <v>42379.035833333335</v>
      </c>
      <c r="U2359">
        <f t="shared" si="184"/>
        <v>2015</v>
      </c>
    </row>
    <row r="2360" spans="1:21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9">
        <f t="shared" si="180"/>
        <v>133</v>
      </c>
      <c r="P2360" s="9">
        <f t="shared" si="181"/>
        <v>52.68</v>
      </c>
      <c r="Q2360" t="s">
        <v>8327</v>
      </c>
      <c r="R2360" t="s">
        <v>8331</v>
      </c>
      <c r="S2360" s="14">
        <f t="shared" si="182"/>
        <v>41655.709305555552</v>
      </c>
      <c r="T2360" s="15">
        <f t="shared" si="183"/>
        <v>41676.709305555552</v>
      </c>
      <c r="U2360">
        <f t="shared" si="184"/>
        <v>2014</v>
      </c>
    </row>
    <row r="2361" spans="1:21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80"/>
        <v>100</v>
      </c>
      <c r="P2361" s="9">
        <f t="shared" si="181"/>
        <v>47.67</v>
      </c>
      <c r="Q2361" t="s">
        <v>8323</v>
      </c>
      <c r="R2361" t="s">
        <v>8326</v>
      </c>
      <c r="S2361" s="14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80"/>
        <v>100</v>
      </c>
      <c r="P2362" s="9">
        <f t="shared" si="181"/>
        <v>50</v>
      </c>
      <c r="Q2362" t="s">
        <v>8323</v>
      </c>
      <c r="R2362" t="s">
        <v>8326</v>
      </c>
      <c r="S2362" s="14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9">
        <f t="shared" si="180"/>
        <v>1</v>
      </c>
      <c r="P2363" s="9">
        <f t="shared" si="181"/>
        <v>35.71</v>
      </c>
      <c r="Q2363" t="s">
        <v>8319</v>
      </c>
      <c r="R2363" t="s">
        <v>8357</v>
      </c>
      <c r="S2363" s="14">
        <f t="shared" si="182"/>
        <v>42058.809594907405</v>
      </c>
      <c r="T2363" s="15">
        <f t="shared" si="183"/>
        <v>42114.767928240741</v>
      </c>
      <c r="U2363">
        <f t="shared" si="184"/>
        <v>2015</v>
      </c>
    </row>
    <row r="2364" spans="1:21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9">
        <f t="shared" si="180"/>
        <v>10</v>
      </c>
      <c r="P2364" s="9">
        <f t="shared" si="181"/>
        <v>142.86000000000001</v>
      </c>
      <c r="Q2364" t="s">
        <v>8323</v>
      </c>
      <c r="R2364" t="s">
        <v>8326</v>
      </c>
      <c r="S2364" s="14">
        <f t="shared" si="182"/>
        <v>42308.211215277777</v>
      </c>
      <c r="T2364" s="15">
        <f t="shared" si="183"/>
        <v>42338.252881944441</v>
      </c>
      <c r="U2364">
        <f t="shared" si="184"/>
        <v>2015</v>
      </c>
    </row>
    <row r="2365" spans="1:21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9">
        <f t="shared" si="180"/>
        <v>100</v>
      </c>
      <c r="P2365" s="9">
        <f t="shared" si="181"/>
        <v>71.430000000000007</v>
      </c>
      <c r="Q2365" t="s">
        <v>8321</v>
      </c>
      <c r="R2365" t="s">
        <v>8322</v>
      </c>
      <c r="S2365" s="14">
        <f t="shared" si="182"/>
        <v>42112.036712962959</v>
      </c>
      <c r="T2365" s="15">
        <f t="shared" si="183"/>
        <v>42132.036712962959</v>
      </c>
      <c r="U2365">
        <f t="shared" si="184"/>
        <v>2015</v>
      </c>
    </row>
    <row r="2366" spans="1:21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9">
        <f t="shared" si="180"/>
        <v>100</v>
      </c>
      <c r="P2366" s="9">
        <f t="shared" si="181"/>
        <v>52.63</v>
      </c>
      <c r="Q2366" t="s">
        <v>8327</v>
      </c>
      <c r="R2366" t="s">
        <v>8331</v>
      </c>
      <c r="S2366" s="14">
        <f t="shared" si="182"/>
        <v>42523.333310185189</v>
      </c>
      <c r="T2366" s="15">
        <f t="shared" si="183"/>
        <v>42538.204861111109</v>
      </c>
      <c r="U2366">
        <f t="shared" si="184"/>
        <v>2016</v>
      </c>
    </row>
    <row r="2367" spans="1:21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9">
        <f t="shared" si="180"/>
        <v>100</v>
      </c>
      <c r="P2367" s="9">
        <f t="shared" si="181"/>
        <v>76.92</v>
      </c>
      <c r="Q2367" t="s">
        <v>8327</v>
      </c>
      <c r="R2367" t="s">
        <v>8331</v>
      </c>
      <c r="S2367" s="14">
        <f t="shared" si="182"/>
        <v>42082.580092592587</v>
      </c>
      <c r="T2367" s="15">
        <f t="shared" si="183"/>
        <v>42112.580092592587</v>
      </c>
      <c r="U2367">
        <f t="shared" si="184"/>
        <v>2015</v>
      </c>
    </row>
    <row r="2368" spans="1:21" ht="60" hidden="1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9">
        <f t="shared" si="180"/>
        <v>100</v>
      </c>
      <c r="P2368" s="9">
        <f t="shared" si="181"/>
        <v>28.57</v>
      </c>
      <c r="Q2368" t="s">
        <v>8323</v>
      </c>
      <c r="R2368" t="s">
        <v>8326</v>
      </c>
      <c r="S2368" s="14">
        <f t="shared" si="182"/>
        <v>41875.922858796301</v>
      </c>
      <c r="T2368" s="15">
        <f t="shared" si="183"/>
        <v>41905.922858796301</v>
      </c>
      <c r="U2368">
        <f t="shared" si="184"/>
        <v>2014</v>
      </c>
    </row>
    <row r="2369" spans="1:21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9">
        <f t="shared" si="180"/>
        <v>100</v>
      </c>
      <c r="P2369" s="9">
        <f t="shared" si="181"/>
        <v>41.67</v>
      </c>
      <c r="Q2369" t="s">
        <v>8323</v>
      </c>
      <c r="R2369" t="s">
        <v>8335</v>
      </c>
      <c r="S2369" s="14">
        <f t="shared" si="182"/>
        <v>42403.998217592598</v>
      </c>
      <c r="T2369" s="15">
        <f t="shared" si="183"/>
        <v>42433.998217592598</v>
      </c>
      <c r="U2369">
        <f t="shared" si="184"/>
        <v>2016</v>
      </c>
    </row>
    <row r="2370" spans="1:21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9">
        <f t="shared" si="180"/>
        <v>100</v>
      </c>
      <c r="P2370" s="9">
        <f t="shared" si="181"/>
        <v>35.71</v>
      </c>
      <c r="Q2370" t="s">
        <v>8323</v>
      </c>
      <c r="R2370" t="s">
        <v>8324</v>
      </c>
      <c r="S2370" s="14">
        <f t="shared" si="182"/>
        <v>42511.362048611118</v>
      </c>
      <c r="T2370" s="15">
        <f t="shared" si="183"/>
        <v>42541.362048611118</v>
      </c>
      <c r="U2370">
        <f t="shared" si="184"/>
        <v>2016</v>
      </c>
    </row>
    <row r="2371" spans="1:21" ht="60" hidden="1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9">
        <f t="shared" ref="O2371:O2434" si="185">ROUND(E2371/D2371*100,0)</f>
        <v>100</v>
      </c>
      <c r="P2371" s="9">
        <f t="shared" ref="P2371:P2434" si="186">ROUND(E2371/L2371,2)</f>
        <v>41.67</v>
      </c>
      <c r="Q2371" t="s">
        <v>8323</v>
      </c>
      <c r="R2371" t="s">
        <v>8326</v>
      </c>
      <c r="S2371" s="14">
        <f t="shared" ref="S2371:S2434" si="187">(((J2371/60)/60)/24)+DATE(1970,1,1)</f>
        <v>41829.977326388893</v>
      </c>
      <c r="T2371" s="15">
        <f t="shared" ref="T2371:T2434" si="188">(((I2371/60)/60)/24)+DATE(1970,1,1)</f>
        <v>41836.977326388893</v>
      </c>
      <c r="U2371">
        <f t="shared" ref="U2371:U2434" si="189">YEAR(S:S)</f>
        <v>2014</v>
      </c>
    </row>
    <row r="2372" spans="1:21" ht="60" hidden="1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9">
        <f t="shared" si="185"/>
        <v>100</v>
      </c>
      <c r="P2372" s="9">
        <f t="shared" si="186"/>
        <v>125</v>
      </c>
      <c r="Q2372" t="s">
        <v>8323</v>
      </c>
      <c r="R2372" t="s">
        <v>8326</v>
      </c>
      <c r="S2372" s="14">
        <f t="shared" si="187"/>
        <v>42297.748738425929</v>
      </c>
      <c r="T2372" s="15">
        <f t="shared" si="188"/>
        <v>42327.790405092594</v>
      </c>
      <c r="U2372">
        <f t="shared" si="189"/>
        <v>2015</v>
      </c>
    </row>
    <row r="2373" spans="1:21" ht="60" hidden="1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9">
        <f t="shared" si="185"/>
        <v>100</v>
      </c>
      <c r="P2373" s="9">
        <f t="shared" si="186"/>
        <v>58.82</v>
      </c>
      <c r="Q2373" t="s">
        <v>8323</v>
      </c>
      <c r="R2373" t="s">
        <v>8326</v>
      </c>
      <c r="S2373" s="14">
        <f t="shared" si="187"/>
        <v>42057.536944444444</v>
      </c>
      <c r="T2373" s="15">
        <f t="shared" si="188"/>
        <v>42117.49527777778</v>
      </c>
      <c r="U2373">
        <f t="shared" si="189"/>
        <v>2015</v>
      </c>
    </row>
    <row r="2374" spans="1:21" ht="45" hidden="1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9">
        <f t="shared" si="185"/>
        <v>100</v>
      </c>
      <c r="P2374" s="9">
        <f t="shared" si="186"/>
        <v>41.67</v>
      </c>
      <c r="Q2374" t="s">
        <v>8323</v>
      </c>
      <c r="R2374" t="s">
        <v>8326</v>
      </c>
      <c r="S2374" s="14">
        <f t="shared" si="187"/>
        <v>42059.453923611116</v>
      </c>
      <c r="T2374" s="15">
        <f t="shared" si="188"/>
        <v>42119.412256944444</v>
      </c>
      <c r="U2374">
        <f t="shared" si="189"/>
        <v>2015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85"/>
        <v>11</v>
      </c>
      <c r="P2375" s="9">
        <f t="shared" si="186"/>
        <v>55.39</v>
      </c>
      <c r="Q2375" t="s">
        <v>8313</v>
      </c>
      <c r="R2375" t="s">
        <v>8314</v>
      </c>
      <c r="S2375" s="14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85"/>
        <v>2</v>
      </c>
      <c r="P2376" s="9">
        <f t="shared" si="186"/>
        <v>66.33</v>
      </c>
      <c r="Q2376" t="s">
        <v>8313</v>
      </c>
      <c r="R2376" t="s">
        <v>8314</v>
      </c>
      <c r="S2376" s="14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85"/>
        <v>3</v>
      </c>
      <c r="P2377" s="9">
        <f t="shared" si="186"/>
        <v>66.069999999999993</v>
      </c>
      <c r="Q2377" t="s">
        <v>8308</v>
      </c>
      <c r="R2377" t="s">
        <v>8310</v>
      </c>
      <c r="S2377" s="14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85"/>
        <v>106</v>
      </c>
      <c r="P2378" s="9">
        <f t="shared" si="186"/>
        <v>39.44</v>
      </c>
      <c r="Q2378" t="s">
        <v>8308</v>
      </c>
      <c r="R2378" t="s">
        <v>8315</v>
      </c>
      <c r="S2378" s="14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60" hidden="1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9">
        <f t="shared" si="185"/>
        <v>13</v>
      </c>
      <c r="P2379" s="9">
        <f t="shared" si="186"/>
        <v>57.65</v>
      </c>
      <c r="Q2379" t="s">
        <v>8323</v>
      </c>
      <c r="R2379" t="s">
        <v>8335</v>
      </c>
      <c r="S2379" s="14">
        <f t="shared" si="187"/>
        <v>41815.815046296295</v>
      </c>
      <c r="T2379" s="15">
        <f t="shared" si="188"/>
        <v>41850.958333333336</v>
      </c>
      <c r="U2379">
        <f t="shared" si="189"/>
        <v>2014</v>
      </c>
    </row>
    <row r="2380" spans="1:21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9">
        <f t="shared" si="185"/>
        <v>109</v>
      </c>
      <c r="P2380" s="9">
        <f t="shared" si="186"/>
        <v>75.38</v>
      </c>
      <c r="Q2380" t="s">
        <v>8327</v>
      </c>
      <c r="R2380" t="s">
        <v>8331</v>
      </c>
      <c r="S2380" s="14">
        <f t="shared" si="187"/>
        <v>41382.096180555556</v>
      </c>
      <c r="T2380" s="15">
        <f t="shared" si="188"/>
        <v>41401.207638888889</v>
      </c>
      <c r="U2380">
        <f t="shared" si="189"/>
        <v>2013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85"/>
        <v>2</v>
      </c>
      <c r="P2381" s="9">
        <f t="shared" si="186"/>
        <v>61.19</v>
      </c>
      <c r="Q2381" t="s">
        <v>8319</v>
      </c>
      <c r="R2381" t="s">
        <v>8345</v>
      </c>
      <c r="S2381" s="14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85"/>
        <v>1</v>
      </c>
      <c r="P2382" s="9">
        <f t="shared" si="186"/>
        <v>195.4</v>
      </c>
      <c r="Q2382" t="s">
        <v>8308</v>
      </c>
      <c r="R2382" t="s">
        <v>8310</v>
      </c>
      <c r="S2382" s="14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85"/>
        <v>129</v>
      </c>
      <c r="P2383" s="9">
        <f t="shared" si="186"/>
        <v>60.69</v>
      </c>
      <c r="Q2383" t="s">
        <v>8323</v>
      </c>
      <c r="R2383" t="s">
        <v>8326</v>
      </c>
      <c r="S2383" s="14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85"/>
        <v>647</v>
      </c>
      <c r="P2384" s="9">
        <f t="shared" si="186"/>
        <v>21.56</v>
      </c>
      <c r="Q2384" t="s">
        <v>8308</v>
      </c>
      <c r="R2384" t="s">
        <v>8315</v>
      </c>
      <c r="S2384" s="14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85"/>
        <v>138</v>
      </c>
      <c r="P2385" s="9">
        <f t="shared" si="186"/>
        <v>28.41</v>
      </c>
      <c r="Q2385" t="s">
        <v>8323</v>
      </c>
      <c r="R2385" t="s">
        <v>8326</v>
      </c>
      <c r="S2385" s="14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85"/>
        <v>38</v>
      </c>
      <c r="P2386" s="9">
        <f t="shared" si="186"/>
        <v>119.13</v>
      </c>
      <c r="Q2386" t="s">
        <v>8323</v>
      </c>
      <c r="R2386" t="s">
        <v>8326</v>
      </c>
      <c r="S2386" s="14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85"/>
        <v>190</v>
      </c>
      <c r="P2387" s="9">
        <f t="shared" si="186"/>
        <v>50</v>
      </c>
      <c r="Q2387" t="s">
        <v>8323</v>
      </c>
      <c r="R2387" t="s">
        <v>8326</v>
      </c>
      <c r="S2387" s="14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85"/>
        <v>19</v>
      </c>
      <c r="P2388" s="9">
        <f t="shared" si="186"/>
        <v>77.5</v>
      </c>
      <c r="Q2388" t="s">
        <v>8319</v>
      </c>
      <c r="R2388" t="s">
        <v>8357</v>
      </c>
      <c r="S2388" s="14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9">
        <f t="shared" si="185"/>
        <v>31</v>
      </c>
      <c r="P2389" s="9">
        <f t="shared" si="186"/>
        <v>66.14</v>
      </c>
      <c r="Q2389" t="s">
        <v>8323</v>
      </c>
      <c r="R2389" t="s">
        <v>8335</v>
      </c>
      <c r="S2389" s="14">
        <f t="shared" si="187"/>
        <v>41975.700636574074</v>
      </c>
      <c r="T2389" s="15">
        <f t="shared" si="188"/>
        <v>42005.700636574074</v>
      </c>
      <c r="U2389">
        <f t="shared" si="189"/>
        <v>2014</v>
      </c>
    </row>
    <row r="2390" spans="1:21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9">
        <f t="shared" si="185"/>
        <v>110</v>
      </c>
      <c r="P2390" s="9">
        <f t="shared" si="186"/>
        <v>44.1</v>
      </c>
      <c r="Q2390" t="s">
        <v>8308</v>
      </c>
      <c r="R2390" t="s">
        <v>8315</v>
      </c>
      <c r="S2390" s="14">
        <f t="shared" si="187"/>
        <v>41953.966053240743</v>
      </c>
      <c r="T2390" s="15">
        <f t="shared" si="188"/>
        <v>41973.966053240743</v>
      </c>
      <c r="U2390">
        <f t="shared" si="189"/>
        <v>2014</v>
      </c>
    </row>
    <row r="2391" spans="1:21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85"/>
        <v>116</v>
      </c>
      <c r="P2391" s="9">
        <f t="shared" si="186"/>
        <v>44</v>
      </c>
      <c r="Q2391" t="s">
        <v>8323</v>
      </c>
      <c r="R2391" t="s">
        <v>8326</v>
      </c>
      <c r="S2391" s="14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85"/>
        <v>108</v>
      </c>
      <c r="P2392" s="9">
        <f t="shared" si="186"/>
        <v>34.07</v>
      </c>
      <c r="Q2392" t="s">
        <v>8327</v>
      </c>
      <c r="R2392" t="s">
        <v>8331</v>
      </c>
      <c r="S2392" s="14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85"/>
        <v>184</v>
      </c>
      <c r="P2393" s="9">
        <f t="shared" si="186"/>
        <v>24.21</v>
      </c>
      <c r="Q2393" t="s">
        <v>8323</v>
      </c>
      <c r="R2393" t="s">
        <v>8326</v>
      </c>
      <c r="S2393" s="14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85"/>
        <v>122</v>
      </c>
      <c r="P2394" s="9">
        <f t="shared" si="186"/>
        <v>53.88</v>
      </c>
      <c r="Q2394" t="s">
        <v>8327</v>
      </c>
      <c r="R2394" t="s">
        <v>8331</v>
      </c>
      <c r="S2394" s="14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9">
        <f t="shared" si="185"/>
        <v>6</v>
      </c>
      <c r="P2395" s="9">
        <f t="shared" si="186"/>
        <v>60.73</v>
      </c>
      <c r="Q2395" t="s">
        <v>8319</v>
      </c>
      <c r="R2395" t="s">
        <v>8345</v>
      </c>
      <c r="S2395" s="14">
        <f t="shared" si="187"/>
        <v>42109.709629629629</v>
      </c>
      <c r="T2395" s="15">
        <f t="shared" si="188"/>
        <v>42139.709629629629</v>
      </c>
      <c r="U2395">
        <f t="shared" si="189"/>
        <v>2015</v>
      </c>
    </row>
    <row r="2396" spans="1:21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9">
        <f t="shared" si="185"/>
        <v>152</v>
      </c>
      <c r="P2396" s="9">
        <f t="shared" si="186"/>
        <v>27.61</v>
      </c>
      <c r="Q2396" t="s">
        <v>8327</v>
      </c>
      <c r="R2396" t="s">
        <v>8331</v>
      </c>
      <c r="S2396" s="14">
        <f t="shared" si="187"/>
        <v>41282.017962962964</v>
      </c>
      <c r="T2396" s="15">
        <f t="shared" si="188"/>
        <v>41334.581944444442</v>
      </c>
      <c r="U2396">
        <f t="shared" si="189"/>
        <v>2013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85"/>
        <v>23</v>
      </c>
      <c r="P2397" s="9">
        <f t="shared" si="186"/>
        <v>53.53</v>
      </c>
      <c r="Q2397" t="s">
        <v>8323</v>
      </c>
      <c r="R2397" t="s">
        <v>8324</v>
      </c>
      <c r="S2397" s="14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85"/>
        <v>34</v>
      </c>
      <c r="P2398" s="9">
        <f t="shared" si="186"/>
        <v>75.75</v>
      </c>
      <c r="Q2398" t="s">
        <v>8308</v>
      </c>
      <c r="R2398" t="s">
        <v>8310</v>
      </c>
      <c r="S2398" s="14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85"/>
        <v>36</v>
      </c>
      <c r="P2399" s="9">
        <f t="shared" si="186"/>
        <v>33.67</v>
      </c>
      <c r="Q2399" t="s">
        <v>8323</v>
      </c>
      <c r="R2399" t="s">
        <v>8326</v>
      </c>
      <c r="S2399" s="14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85"/>
        <v>48</v>
      </c>
      <c r="P2400" s="9">
        <f t="shared" si="186"/>
        <v>31.21</v>
      </c>
      <c r="Q2400" t="s">
        <v>8313</v>
      </c>
      <c r="R2400" t="s">
        <v>8314</v>
      </c>
      <c r="S2400" s="14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85"/>
        <v>101</v>
      </c>
      <c r="P2401" s="9">
        <f t="shared" si="186"/>
        <v>60.33</v>
      </c>
      <c r="Q2401" t="s">
        <v>8323</v>
      </c>
      <c r="R2401" t="s">
        <v>8326</v>
      </c>
      <c r="S2401" s="14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85"/>
        <v>8</v>
      </c>
      <c r="P2402" s="9">
        <f t="shared" si="186"/>
        <v>31.17</v>
      </c>
      <c r="Q2402" t="s">
        <v>8308</v>
      </c>
      <c r="R2402" t="s">
        <v>8310</v>
      </c>
      <c r="S2402" s="14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85"/>
        <v>181</v>
      </c>
      <c r="P2403" s="9">
        <f t="shared" si="186"/>
        <v>31.14</v>
      </c>
      <c r="Q2403" t="s">
        <v>8327</v>
      </c>
      <c r="R2403" t="s">
        <v>8331</v>
      </c>
      <c r="S2403" s="14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85"/>
        <v>100</v>
      </c>
      <c r="P2404" s="9">
        <f t="shared" si="186"/>
        <v>50</v>
      </c>
      <c r="Q2404" t="s">
        <v>8321</v>
      </c>
      <c r="R2404" t="s">
        <v>8343</v>
      </c>
      <c r="S2404" s="14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85"/>
        <v>113</v>
      </c>
      <c r="P2405" s="9">
        <f t="shared" si="186"/>
        <v>64.290000000000006</v>
      </c>
      <c r="Q2405" t="s">
        <v>8323</v>
      </c>
      <c r="R2405" t="s">
        <v>8326</v>
      </c>
      <c r="S2405" s="14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85"/>
        <v>120</v>
      </c>
      <c r="P2406" s="9">
        <f t="shared" si="186"/>
        <v>35.92</v>
      </c>
      <c r="Q2406" t="s">
        <v>8316</v>
      </c>
      <c r="R2406" t="s">
        <v>8317</v>
      </c>
      <c r="S2406" s="14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9">
        <f t="shared" si="185"/>
        <v>21</v>
      </c>
      <c r="P2407" s="9">
        <f t="shared" si="186"/>
        <v>35.799999999999997</v>
      </c>
      <c r="Q2407" t="s">
        <v>8313</v>
      </c>
      <c r="R2407" t="s">
        <v>8314</v>
      </c>
      <c r="S2407" s="14">
        <f t="shared" si="187"/>
        <v>41905.979629629634</v>
      </c>
      <c r="T2407" s="15">
        <f t="shared" si="188"/>
        <v>41935.979629629634</v>
      </c>
      <c r="U2407">
        <f t="shared" si="189"/>
        <v>2014</v>
      </c>
    </row>
    <row r="2408" spans="1:21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9">
        <f t="shared" si="185"/>
        <v>31</v>
      </c>
      <c r="P2408" s="9">
        <f t="shared" si="186"/>
        <v>47.11</v>
      </c>
      <c r="Q2408" t="s">
        <v>8311</v>
      </c>
      <c r="R2408" t="s">
        <v>8352</v>
      </c>
      <c r="S2408" s="14">
        <f t="shared" si="187"/>
        <v>41520.561041666668</v>
      </c>
      <c r="T2408" s="15">
        <f t="shared" si="188"/>
        <v>41549.561041666668</v>
      </c>
      <c r="U2408">
        <f t="shared" si="189"/>
        <v>2013</v>
      </c>
    </row>
    <row r="2409" spans="1:21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85"/>
        <v>15</v>
      </c>
      <c r="P2409" s="9">
        <f t="shared" si="186"/>
        <v>34.270000000000003</v>
      </c>
      <c r="Q2409" t="s">
        <v>8308</v>
      </c>
      <c r="R2409" t="s">
        <v>8310</v>
      </c>
      <c r="S2409" s="14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85"/>
        <v>111</v>
      </c>
      <c r="P2410" s="9">
        <f t="shared" si="186"/>
        <v>35.6</v>
      </c>
      <c r="Q2410" t="s">
        <v>8327</v>
      </c>
      <c r="R2410" t="s">
        <v>8341</v>
      </c>
      <c r="S2410" s="14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85"/>
        <v>119</v>
      </c>
      <c r="P2411" s="9">
        <f t="shared" si="186"/>
        <v>29.67</v>
      </c>
      <c r="Q2411" t="s">
        <v>8323</v>
      </c>
      <c r="R2411" t="s">
        <v>8326</v>
      </c>
      <c r="S2411" s="14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85"/>
        <v>6</v>
      </c>
      <c r="P2412" s="9">
        <f t="shared" si="186"/>
        <v>46.63</v>
      </c>
      <c r="Q2412" t="s">
        <v>8319</v>
      </c>
      <c r="R2412" t="s">
        <v>8345</v>
      </c>
      <c r="S2412" s="14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85"/>
        <v>148</v>
      </c>
      <c r="P2413" s="9">
        <f t="shared" si="186"/>
        <v>35.44</v>
      </c>
      <c r="Q2413" t="s">
        <v>8311</v>
      </c>
      <c r="R2413" t="s">
        <v>8312</v>
      </c>
      <c r="S2413" s="14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9">
        <f t="shared" si="185"/>
        <v>1</v>
      </c>
      <c r="P2414" s="9">
        <f t="shared" si="186"/>
        <v>80.45</v>
      </c>
      <c r="Q2414" t="s">
        <v>8308</v>
      </c>
      <c r="R2414" t="s">
        <v>8315</v>
      </c>
      <c r="S2414" s="14">
        <f t="shared" si="187"/>
        <v>41953.158854166672</v>
      </c>
      <c r="T2414" s="15">
        <f t="shared" si="188"/>
        <v>41983.158854166672</v>
      </c>
      <c r="U2414">
        <f t="shared" si="189"/>
        <v>2014</v>
      </c>
    </row>
    <row r="2415" spans="1:21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9">
        <f t="shared" si="185"/>
        <v>885</v>
      </c>
      <c r="P2415" s="9">
        <f t="shared" si="186"/>
        <v>35.4</v>
      </c>
      <c r="Q2415" t="s">
        <v>8313</v>
      </c>
      <c r="R2415" t="s">
        <v>8314</v>
      </c>
      <c r="S2415" s="14">
        <f t="shared" si="187"/>
        <v>42410.982002314813</v>
      </c>
      <c r="T2415" s="15">
        <f t="shared" si="188"/>
        <v>42440.982002314813</v>
      </c>
      <c r="U2415">
        <f t="shared" si="189"/>
        <v>2016</v>
      </c>
    </row>
    <row r="2416" spans="1:21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9">
        <f t="shared" si="185"/>
        <v>4</v>
      </c>
      <c r="P2416" s="9">
        <f t="shared" si="186"/>
        <v>55.06</v>
      </c>
      <c r="Q2416" t="s">
        <v>8323</v>
      </c>
      <c r="R2416" t="s">
        <v>8335</v>
      </c>
      <c r="S2416" s="14">
        <f t="shared" si="187"/>
        <v>41982.737071759257</v>
      </c>
      <c r="T2416" s="15">
        <f t="shared" si="188"/>
        <v>42015.207638888889</v>
      </c>
      <c r="U2416">
        <f t="shared" si="189"/>
        <v>2014</v>
      </c>
    </row>
    <row r="2417" spans="1:21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9">
        <f t="shared" si="185"/>
        <v>11</v>
      </c>
      <c r="P2417" s="9">
        <f t="shared" si="186"/>
        <v>51.82</v>
      </c>
      <c r="Q2417" t="s">
        <v>8308</v>
      </c>
      <c r="R2417" t="s">
        <v>8310</v>
      </c>
      <c r="S2417" s="14">
        <f t="shared" si="187"/>
        <v>42082.802812499998</v>
      </c>
      <c r="T2417" s="15">
        <f t="shared" si="188"/>
        <v>42104.207638888889</v>
      </c>
      <c r="U2417">
        <f t="shared" si="189"/>
        <v>2015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85"/>
        <v>18</v>
      </c>
      <c r="P2418" s="9">
        <f t="shared" si="186"/>
        <v>41.95</v>
      </c>
      <c r="Q2418" t="s">
        <v>8323</v>
      </c>
      <c r="R2418" t="s">
        <v>8326</v>
      </c>
      <c r="S2418" s="14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85"/>
        <v>119</v>
      </c>
      <c r="P2419" s="9">
        <f t="shared" si="186"/>
        <v>17.25</v>
      </c>
      <c r="Q2419" t="s">
        <v>8323</v>
      </c>
      <c r="R2419" t="s">
        <v>8326</v>
      </c>
      <c r="S2419" s="14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85"/>
        <v>1</v>
      </c>
      <c r="P2420" s="9">
        <f t="shared" si="186"/>
        <v>30.31</v>
      </c>
      <c r="Q2420" t="s">
        <v>8308</v>
      </c>
      <c r="R2420" t="s">
        <v>8310</v>
      </c>
      <c r="S2420" s="14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85"/>
        <v>15</v>
      </c>
      <c r="P2421" s="9">
        <f t="shared" si="186"/>
        <v>97.33</v>
      </c>
      <c r="Q2421" t="s">
        <v>8308</v>
      </c>
      <c r="R2421" t="s">
        <v>8310</v>
      </c>
      <c r="S2421" s="14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60" hidden="1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9">
        <f t="shared" si="185"/>
        <v>109</v>
      </c>
      <c r="P2422" s="9">
        <f t="shared" si="186"/>
        <v>46.05</v>
      </c>
      <c r="Q2422" t="s">
        <v>8323</v>
      </c>
      <c r="R2422" t="s">
        <v>8326</v>
      </c>
      <c r="S2422" s="14">
        <f t="shared" si="187"/>
        <v>42523.248715277776</v>
      </c>
      <c r="T2422" s="15">
        <f t="shared" si="188"/>
        <v>42537.248715277776</v>
      </c>
      <c r="U2422">
        <f t="shared" si="189"/>
        <v>2016</v>
      </c>
    </row>
    <row r="2423" spans="1:21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9">
        <f t="shared" si="185"/>
        <v>219</v>
      </c>
      <c r="P2423" s="9">
        <f t="shared" si="186"/>
        <v>62.5</v>
      </c>
      <c r="Q2423" t="s">
        <v>8327</v>
      </c>
      <c r="R2423" t="s">
        <v>8331</v>
      </c>
      <c r="S2423" s="14">
        <f t="shared" si="187"/>
        <v>42184.646863425922</v>
      </c>
      <c r="T2423" s="15">
        <f t="shared" si="188"/>
        <v>42214.646863425922</v>
      </c>
      <c r="U2423">
        <f t="shared" si="189"/>
        <v>2015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85"/>
        <v>9</v>
      </c>
      <c r="P2424" s="9">
        <f t="shared" si="186"/>
        <v>25.65</v>
      </c>
      <c r="Q2424" t="s">
        <v>8323</v>
      </c>
      <c r="R2424" t="s">
        <v>8326</v>
      </c>
      <c r="S2424" s="14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85"/>
        <v>289</v>
      </c>
      <c r="P2425" s="9">
        <f t="shared" si="186"/>
        <v>43.35</v>
      </c>
      <c r="Q2425" t="s">
        <v>8323</v>
      </c>
      <c r="R2425" t="s">
        <v>8326</v>
      </c>
      <c r="S2425" s="14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85"/>
        <v>13</v>
      </c>
      <c r="P2426" s="9">
        <f t="shared" si="186"/>
        <v>37.61</v>
      </c>
      <c r="Q2426" t="s">
        <v>8313</v>
      </c>
      <c r="R2426" t="s">
        <v>8314</v>
      </c>
      <c r="S2426" s="14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9">
        <f t="shared" si="185"/>
        <v>2</v>
      </c>
      <c r="P2427" s="9">
        <f t="shared" si="186"/>
        <v>50.65</v>
      </c>
      <c r="Q2427" t="s">
        <v>8308</v>
      </c>
      <c r="R2427" t="s">
        <v>8310</v>
      </c>
      <c r="S2427" s="14">
        <f t="shared" si="187"/>
        <v>42060.913877314815</v>
      </c>
      <c r="T2427" s="15">
        <f t="shared" si="188"/>
        <v>42120.872210648144</v>
      </c>
      <c r="U2427">
        <f t="shared" si="189"/>
        <v>2015</v>
      </c>
    </row>
    <row r="2428" spans="1:21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9">
        <f t="shared" si="185"/>
        <v>3</v>
      </c>
      <c r="P2428" s="9">
        <f t="shared" si="186"/>
        <v>61.5</v>
      </c>
      <c r="Q2428" t="s">
        <v>8321</v>
      </c>
      <c r="R2428" t="s">
        <v>8339</v>
      </c>
      <c r="S2428" s="14">
        <f t="shared" si="187"/>
        <v>41869.698136574072</v>
      </c>
      <c r="T2428" s="15">
        <f t="shared" si="188"/>
        <v>41899.698136574072</v>
      </c>
      <c r="U2428">
        <f t="shared" si="189"/>
        <v>2014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85"/>
        <v>156</v>
      </c>
      <c r="P2429" s="9">
        <f t="shared" si="186"/>
        <v>26.06</v>
      </c>
      <c r="Q2429" t="s">
        <v>8327</v>
      </c>
      <c r="R2429" t="s">
        <v>8329</v>
      </c>
      <c r="S2429" s="14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85"/>
        <v>16</v>
      </c>
      <c r="P2430" s="9">
        <f t="shared" si="186"/>
        <v>45.16</v>
      </c>
      <c r="Q2430" t="s">
        <v>8313</v>
      </c>
      <c r="R2430" t="s">
        <v>8314</v>
      </c>
      <c r="S2430" s="14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85"/>
        <v>68</v>
      </c>
      <c r="P2431" s="9">
        <f t="shared" si="186"/>
        <v>122.14</v>
      </c>
      <c r="Q2431" t="s">
        <v>8327</v>
      </c>
      <c r="R2431" t="s">
        <v>8330</v>
      </c>
      <c r="S2431" s="14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85"/>
        <v>1</v>
      </c>
      <c r="P2432" s="9">
        <f t="shared" si="186"/>
        <v>31.56</v>
      </c>
      <c r="Q2432" t="s">
        <v>8316</v>
      </c>
      <c r="R2432" t="s">
        <v>8334</v>
      </c>
      <c r="S2432" s="14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85"/>
        <v>34</v>
      </c>
      <c r="P2433" s="9">
        <f t="shared" si="186"/>
        <v>35.5</v>
      </c>
      <c r="Q2433" t="s">
        <v>8323</v>
      </c>
      <c r="R2433" t="s">
        <v>8326</v>
      </c>
      <c r="S2433" s="14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9">
        <f t="shared" si="185"/>
        <v>21</v>
      </c>
      <c r="P2434" s="9">
        <f t="shared" si="186"/>
        <v>56.67</v>
      </c>
      <c r="Q2434" t="s">
        <v>8327</v>
      </c>
      <c r="R2434" t="s">
        <v>8330</v>
      </c>
      <c r="S2434" s="14">
        <f t="shared" si="187"/>
        <v>42175.948981481488</v>
      </c>
      <c r="T2434" s="15">
        <f t="shared" si="188"/>
        <v>42205.948981481488</v>
      </c>
      <c r="U2434">
        <f t="shared" si="189"/>
        <v>2015</v>
      </c>
    </row>
    <row r="2435" spans="1:21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9">
        <f t="shared" ref="O2435:O2498" si="190">ROUND(E2435/D2435*100,0)</f>
        <v>34</v>
      </c>
      <c r="P2435" s="9">
        <f t="shared" ref="P2435:P2498" si="191">ROUND(E2435/L2435,2)</f>
        <v>121.43</v>
      </c>
      <c r="Q2435" t="s">
        <v>8308</v>
      </c>
      <c r="R2435" t="s">
        <v>8342</v>
      </c>
      <c r="S2435" s="14">
        <f t="shared" ref="S2435:S2498" si="192">(((J2435/60)/60)/24)+DATE(1970,1,1)</f>
        <v>41948.00209490741</v>
      </c>
      <c r="T2435" s="15">
        <f t="shared" ref="T2435:T2498" si="193">(((I2435/60)/60)/24)+DATE(1970,1,1)</f>
        <v>41978.00209490741</v>
      </c>
      <c r="U2435">
        <f t="shared" ref="U2435:U2498" si="194">YEAR(S:S)</f>
        <v>2014</v>
      </c>
    </row>
    <row r="2436" spans="1:21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9">
        <f t="shared" si="190"/>
        <v>39</v>
      </c>
      <c r="P2436" s="9">
        <f t="shared" si="191"/>
        <v>40.479999999999997</v>
      </c>
      <c r="Q2436" t="s">
        <v>8316</v>
      </c>
      <c r="R2436" t="s">
        <v>8334</v>
      </c>
      <c r="S2436" s="14">
        <f t="shared" si="192"/>
        <v>41572.229849537034</v>
      </c>
      <c r="T2436" s="15">
        <f t="shared" si="193"/>
        <v>41604.271516203706</v>
      </c>
      <c r="U2436">
        <f t="shared" si="194"/>
        <v>2013</v>
      </c>
    </row>
    <row r="2437" spans="1:21" ht="60" hidden="1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9">
        <f t="shared" si="190"/>
        <v>100</v>
      </c>
      <c r="P2437" s="9">
        <f t="shared" si="191"/>
        <v>40.479999999999997</v>
      </c>
      <c r="Q2437" t="s">
        <v>8323</v>
      </c>
      <c r="R2437" t="s">
        <v>8326</v>
      </c>
      <c r="S2437" s="14">
        <f t="shared" si="192"/>
        <v>42307.908379629633</v>
      </c>
      <c r="T2437" s="15">
        <f t="shared" si="193"/>
        <v>42347.950046296297</v>
      </c>
      <c r="U2437">
        <f t="shared" si="194"/>
        <v>2015</v>
      </c>
    </row>
    <row r="2438" spans="1:21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9">
        <f t="shared" si="190"/>
        <v>113</v>
      </c>
      <c r="P2438" s="9">
        <f t="shared" si="191"/>
        <v>34</v>
      </c>
      <c r="Q2438" t="s">
        <v>8327</v>
      </c>
      <c r="R2438" t="s">
        <v>8328</v>
      </c>
      <c r="S2438" s="14">
        <f t="shared" si="192"/>
        <v>41034.72216435185</v>
      </c>
      <c r="T2438" s="15">
        <f t="shared" si="193"/>
        <v>41064.72216435185</v>
      </c>
      <c r="U2438">
        <f t="shared" si="194"/>
        <v>2012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90"/>
        <v>2</v>
      </c>
      <c r="P2439" s="9">
        <f t="shared" si="191"/>
        <v>70.17</v>
      </c>
      <c r="Q2439" t="s">
        <v>8323</v>
      </c>
      <c r="R2439" t="s">
        <v>8326</v>
      </c>
      <c r="S2439" s="14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90"/>
        <v>105</v>
      </c>
      <c r="P2440" s="9">
        <f t="shared" si="191"/>
        <v>17.829999999999998</v>
      </c>
      <c r="Q2440" t="s">
        <v>8323</v>
      </c>
      <c r="R2440" t="s">
        <v>8326</v>
      </c>
      <c r="S2440" s="14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90"/>
        <v>6</v>
      </c>
      <c r="P2441" s="9">
        <f t="shared" si="191"/>
        <v>119.57</v>
      </c>
      <c r="Q2441" t="s">
        <v>8308</v>
      </c>
      <c r="R2441" t="s">
        <v>8310</v>
      </c>
      <c r="S2441" s="14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90"/>
        <v>5</v>
      </c>
      <c r="P2442" s="9">
        <f t="shared" si="191"/>
        <v>37.950000000000003</v>
      </c>
      <c r="Q2442" t="s">
        <v>8311</v>
      </c>
      <c r="R2442" t="s">
        <v>8356</v>
      </c>
      <c r="S2442" s="14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90"/>
        <v>166</v>
      </c>
      <c r="P2443" s="9">
        <f t="shared" si="191"/>
        <v>31.96</v>
      </c>
      <c r="Q2443" t="s">
        <v>8308</v>
      </c>
      <c r="R2443" t="s">
        <v>8315</v>
      </c>
      <c r="S2443" s="14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90"/>
        <v>24</v>
      </c>
      <c r="P2444" s="9">
        <f t="shared" si="191"/>
        <v>23.63</v>
      </c>
      <c r="Q2444" t="s">
        <v>8323</v>
      </c>
      <c r="R2444" t="s">
        <v>8324</v>
      </c>
      <c r="S2444" s="14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90"/>
        <v>330</v>
      </c>
      <c r="P2445" s="9">
        <f t="shared" si="191"/>
        <v>43.42</v>
      </c>
      <c r="Q2445" t="s">
        <v>8323</v>
      </c>
      <c r="R2445" t="s">
        <v>8326</v>
      </c>
      <c r="S2445" s="14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90"/>
        <v>118</v>
      </c>
      <c r="P2446" s="9">
        <f t="shared" si="191"/>
        <v>37.450000000000003</v>
      </c>
      <c r="Q2446" t="s">
        <v>8311</v>
      </c>
      <c r="R2446" t="s">
        <v>8333</v>
      </c>
      <c r="S2446" s="14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90"/>
        <v>8</v>
      </c>
      <c r="P2447" s="9">
        <f t="shared" si="191"/>
        <v>16.760000000000002</v>
      </c>
      <c r="Q2447" t="s">
        <v>8321</v>
      </c>
      <c r="R2447" t="s">
        <v>8339</v>
      </c>
      <c r="S2447" s="14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90"/>
        <v>16</v>
      </c>
      <c r="P2448" s="9">
        <f t="shared" si="191"/>
        <v>68.42</v>
      </c>
      <c r="Q2448" t="s">
        <v>8323</v>
      </c>
      <c r="R2448" t="s">
        <v>8335</v>
      </c>
      <c r="S2448" s="14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90"/>
        <v>137</v>
      </c>
      <c r="P2449" s="9">
        <f t="shared" si="191"/>
        <v>30.37</v>
      </c>
      <c r="Q2449" t="s">
        <v>8327</v>
      </c>
      <c r="R2449" t="s">
        <v>8328</v>
      </c>
      <c r="S2449" s="14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90"/>
        <v>102</v>
      </c>
      <c r="P2450" s="9">
        <f t="shared" si="191"/>
        <v>58.21</v>
      </c>
      <c r="Q2450" t="s">
        <v>8327</v>
      </c>
      <c r="R2450" t="s">
        <v>8331</v>
      </c>
      <c r="S2450" s="14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6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9">
        <f t="shared" si="190"/>
        <v>33</v>
      </c>
      <c r="P2451" s="9">
        <f t="shared" si="191"/>
        <v>50.88</v>
      </c>
      <c r="Q2451" t="s">
        <v>8323</v>
      </c>
      <c r="R2451" t="s">
        <v>8326</v>
      </c>
      <c r="S2451" s="14">
        <f t="shared" si="192"/>
        <v>42193.482291666667</v>
      </c>
      <c r="T2451" s="15">
        <f t="shared" si="193"/>
        <v>42233.666666666672</v>
      </c>
      <c r="U2451">
        <f t="shared" si="194"/>
        <v>2015</v>
      </c>
    </row>
    <row r="2452" spans="1:21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9">
        <f t="shared" si="190"/>
        <v>148</v>
      </c>
      <c r="P2452" s="9">
        <f t="shared" si="191"/>
        <v>54.27</v>
      </c>
      <c r="Q2452" t="s">
        <v>8311</v>
      </c>
      <c r="R2452" t="s">
        <v>8333</v>
      </c>
      <c r="S2452" s="14">
        <f t="shared" si="192"/>
        <v>40990.709317129629</v>
      </c>
      <c r="T2452" s="15">
        <f t="shared" si="193"/>
        <v>41015.875</v>
      </c>
      <c r="U2452">
        <f t="shared" si="194"/>
        <v>2012</v>
      </c>
    </row>
    <row r="2453" spans="1:21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90"/>
        <v>163</v>
      </c>
      <c r="P2453" s="9">
        <f t="shared" si="191"/>
        <v>27.1</v>
      </c>
      <c r="Q2453" t="s">
        <v>8316</v>
      </c>
      <c r="R2453" t="s">
        <v>8317</v>
      </c>
      <c r="S2453" s="14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90"/>
        <v>116</v>
      </c>
      <c r="P2454" s="9">
        <f t="shared" si="191"/>
        <v>24.58</v>
      </c>
      <c r="Q2454" t="s">
        <v>8327</v>
      </c>
      <c r="R2454" t="s">
        <v>8331</v>
      </c>
      <c r="S2454" s="14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90"/>
        <v>101</v>
      </c>
      <c r="P2455" s="9">
        <f t="shared" si="191"/>
        <v>115.71</v>
      </c>
      <c r="Q2455" t="s">
        <v>8327</v>
      </c>
      <c r="R2455" t="s">
        <v>8331</v>
      </c>
      <c r="S2455" s="14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90"/>
        <v>101</v>
      </c>
      <c r="P2456" s="9">
        <f t="shared" si="191"/>
        <v>24.55</v>
      </c>
      <c r="Q2456" t="s">
        <v>8323</v>
      </c>
      <c r="R2456" t="s">
        <v>8326</v>
      </c>
      <c r="S2456" s="14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90"/>
        <v>27</v>
      </c>
      <c r="P2457" s="9">
        <f t="shared" si="191"/>
        <v>36.68</v>
      </c>
      <c r="Q2457" t="s">
        <v>8311</v>
      </c>
      <c r="R2457" t="s">
        <v>8348</v>
      </c>
      <c r="S2457" s="14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90"/>
        <v>101</v>
      </c>
      <c r="P2458" s="9">
        <f t="shared" si="191"/>
        <v>35</v>
      </c>
      <c r="Q2458" t="s">
        <v>8308</v>
      </c>
      <c r="R2458" t="s">
        <v>8309</v>
      </c>
      <c r="S2458" s="14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90"/>
        <v>7</v>
      </c>
      <c r="P2459" s="9">
        <f t="shared" si="191"/>
        <v>80.5</v>
      </c>
      <c r="Q2459" t="s">
        <v>8311</v>
      </c>
      <c r="R2459" t="s">
        <v>8348</v>
      </c>
      <c r="S2459" s="14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90"/>
        <v>20</v>
      </c>
      <c r="P2460" s="9">
        <f t="shared" si="191"/>
        <v>100.63</v>
      </c>
      <c r="Q2460" t="s">
        <v>8323</v>
      </c>
      <c r="R2460" t="s">
        <v>8326</v>
      </c>
      <c r="S2460" s="14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9">
        <f t="shared" si="190"/>
        <v>27</v>
      </c>
      <c r="P2461" s="9">
        <f t="shared" si="191"/>
        <v>42.16</v>
      </c>
      <c r="Q2461" t="s">
        <v>8311</v>
      </c>
      <c r="R2461" t="s">
        <v>8356</v>
      </c>
      <c r="S2461" s="14">
        <f t="shared" si="192"/>
        <v>41850.781377314815</v>
      </c>
      <c r="T2461" s="15">
        <f t="shared" si="193"/>
        <v>41880.781377314815</v>
      </c>
      <c r="U2461">
        <f t="shared" si="194"/>
        <v>2014</v>
      </c>
    </row>
    <row r="2462" spans="1:21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9">
        <f t="shared" si="190"/>
        <v>134</v>
      </c>
      <c r="P2462" s="9">
        <f t="shared" si="191"/>
        <v>53.4</v>
      </c>
      <c r="Q2462" t="s">
        <v>8319</v>
      </c>
      <c r="R2462" t="s">
        <v>8320</v>
      </c>
      <c r="S2462" s="14">
        <f t="shared" si="192"/>
        <v>42338.84375</v>
      </c>
      <c r="T2462" s="15">
        <f t="shared" si="193"/>
        <v>42367.958333333328</v>
      </c>
      <c r="U2462">
        <f t="shared" si="194"/>
        <v>2015</v>
      </c>
    </row>
    <row r="2463" spans="1:21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9">
        <f t="shared" si="190"/>
        <v>1</v>
      </c>
      <c r="P2463" s="9">
        <f t="shared" si="191"/>
        <v>200</v>
      </c>
      <c r="Q2463" t="s">
        <v>8319</v>
      </c>
      <c r="R2463" t="s">
        <v>8345</v>
      </c>
      <c r="S2463" s="14">
        <f t="shared" si="192"/>
        <v>41820.914641203701</v>
      </c>
      <c r="T2463" s="15">
        <f t="shared" si="193"/>
        <v>41860.914641203701</v>
      </c>
      <c r="U2463">
        <f t="shared" si="194"/>
        <v>2014</v>
      </c>
    </row>
    <row r="2464" spans="1:21" ht="45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9">
        <f t="shared" si="190"/>
        <v>3</v>
      </c>
      <c r="P2464" s="9">
        <f t="shared" si="191"/>
        <v>800</v>
      </c>
      <c r="Q2464" t="s">
        <v>8323</v>
      </c>
      <c r="R2464" t="s">
        <v>8326</v>
      </c>
      <c r="S2464" s="14">
        <f t="shared" si="192"/>
        <v>42693.031828703708</v>
      </c>
      <c r="T2464" s="15">
        <f t="shared" si="193"/>
        <v>42723.031828703708</v>
      </c>
      <c r="U2464">
        <f t="shared" si="194"/>
        <v>2016</v>
      </c>
    </row>
    <row r="2465" spans="1:21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9">
        <f t="shared" si="190"/>
        <v>16</v>
      </c>
      <c r="P2465" s="9">
        <f t="shared" si="191"/>
        <v>160</v>
      </c>
      <c r="Q2465" t="s">
        <v>8321</v>
      </c>
      <c r="R2465" t="s">
        <v>8325</v>
      </c>
      <c r="S2465" s="14">
        <f t="shared" si="192"/>
        <v>42182.234456018516</v>
      </c>
      <c r="T2465" s="15">
        <f t="shared" si="193"/>
        <v>42206.290972222225</v>
      </c>
      <c r="U2465">
        <f t="shared" si="194"/>
        <v>2015</v>
      </c>
    </row>
    <row r="2466" spans="1:21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9">
        <f t="shared" si="190"/>
        <v>18</v>
      </c>
      <c r="P2466" s="9">
        <f t="shared" si="191"/>
        <v>88.89</v>
      </c>
      <c r="Q2466" t="s">
        <v>8311</v>
      </c>
      <c r="R2466" t="s">
        <v>8348</v>
      </c>
      <c r="S2466" s="14">
        <f t="shared" si="192"/>
        <v>42192.675821759258</v>
      </c>
      <c r="T2466" s="15">
        <f t="shared" si="193"/>
        <v>42232.675821759258</v>
      </c>
      <c r="U2466">
        <f t="shared" si="194"/>
        <v>2015</v>
      </c>
    </row>
    <row r="2467" spans="1:21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90"/>
        <v>100</v>
      </c>
      <c r="P2467" s="9">
        <f t="shared" si="191"/>
        <v>29.63</v>
      </c>
      <c r="Q2467" t="s">
        <v>8323</v>
      </c>
      <c r="R2467" t="s">
        <v>8326</v>
      </c>
      <c r="S2467" s="14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9">
        <f t="shared" si="190"/>
        <v>133</v>
      </c>
      <c r="P2468" s="9">
        <f t="shared" si="191"/>
        <v>57.14</v>
      </c>
      <c r="Q2468" t="s">
        <v>8321</v>
      </c>
      <c r="R2468" t="s">
        <v>8332</v>
      </c>
      <c r="S2468" s="14">
        <f t="shared" si="192"/>
        <v>42318.025011574078</v>
      </c>
      <c r="T2468" s="15">
        <f t="shared" si="193"/>
        <v>42378.025011574078</v>
      </c>
      <c r="U2468">
        <f t="shared" si="194"/>
        <v>2015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90"/>
        <v>266</v>
      </c>
      <c r="P2469" s="9">
        <f t="shared" si="191"/>
        <v>26.57</v>
      </c>
      <c r="Q2469" t="s">
        <v>8327</v>
      </c>
      <c r="R2469" t="s">
        <v>8328</v>
      </c>
      <c r="S2469" s="14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90"/>
        <v>16</v>
      </c>
      <c r="P2470" s="9">
        <f t="shared" si="191"/>
        <v>88.44</v>
      </c>
      <c r="Q2470" t="s">
        <v>8323</v>
      </c>
      <c r="R2470" t="s">
        <v>8324</v>
      </c>
      <c r="S2470" s="14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9">
        <f t="shared" si="190"/>
        <v>4</v>
      </c>
      <c r="P2471" s="9">
        <f t="shared" si="191"/>
        <v>56.79</v>
      </c>
      <c r="Q2471" t="s">
        <v>8323</v>
      </c>
      <c r="R2471" t="s">
        <v>8324</v>
      </c>
      <c r="S2471" s="14">
        <f t="shared" si="192"/>
        <v>42114.825532407413</v>
      </c>
      <c r="T2471" s="15">
        <f t="shared" si="193"/>
        <v>42144.825532407413</v>
      </c>
      <c r="U2471">
        <f t="shared" si="194"/>
        <v>2015</v>
      </c>
    </row>
    <row r="2472" spans="1:21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9">
        <f t="shared" si="190"/>
        <v>53</v>
      </c>
      <c r="P2472" s="9">
        <f t="shared" si="191"/>
        <v>88.33</v>
      </c>
      <c r="Q2472" t="s">
        <v>8323</v>
      </c>
      <c r="R2472" t="s">
        <v>8326</v>
      </c>
      <c r="S2472" s="14">
        <f t="shared" si="192"/>
        <v>42534.933321759265</v>
      </c>
      <c r="T2472" s="15">
        <f t="shared" si="193"/>
        <v>42554.832638888889</v>
      </c>
      <c r="U2472">
        <f t="shared" si="194"/>
        <v>2016</v>
      </c>
    </row>
    <row r="2473" spans="1:21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9">
        <f t="shared" si="190"/>
        <v>106</v>
      </c>
      <c r="P2473" s="9">
        <f t="shared" si="191"/>
        <v>88.33</v>
      </c>
      <c r="Q2473" t="s">
        <v>8323</v>
      </c>
      <c r="R2473" t="s">
        <v>8335</v>
      </c>
      <c r="S2473" s="14">
        <f t="shared" si="192"/>
        <v>41872.291238425925</v>
      </c>
      <c r="T2473" s="15">
        <f t="shared" si="193"/>
        <v>41897.255555555559</v>
      </c>
      <c r="U2473">
        <f t="shared" si="194"/>
        <v>2014</v>
      </c>
    </row>
    <row r="2474" spans="1:21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90"/>
        <v>158</v>
      </c>
      <c r="P2474" s="9">
        <f t="shared" si="191"/>
        <v>79.099999999999994</v>
      </c>
      <c r="Q2474" t="s">
        <v>8323</v>
      </c>
      <c r="R2474" t="s">
        <v>8326</v>
      </c>
      <c r="S2474" s="14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90"/>
        <v>1</v>
      </c>
      <c r="P2475" s="9">
        <f t="shared" si="191"/>
        <v>112.57</v>
      </c>
      <c r="Q2475" t="s">
        <v>8308</v>
      </c>
      <c r="R2475" t="s">
        <v>8342</v>
      </c>
      <c r="S2475" s="14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90"/>
        <v>106</v>
      </c>
      <c r="P2476" s="9">
        <f t="shared" si="191"/>
        <v>23.12</v>
      </c>
      <c r="Q2476" t="s">
        <v>8327</v>
      </c>
      <c r="R2476" t="s">
        <v>8341</v>
      </c>
      <c r="S2476" s="14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90"/>
        <v>142</v>
      </c>
      <c r="P2477" s="9">
        <f t="shared" si="191"/>
        <v>29</v>
      </c>
      <c r="Q2477" t="s">
        <v>8323</v>
      </c>
      <c r="R2477" t="s">
        <v>8326</v>
      </c>
      <c r="S2477" s="14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5" hidden="1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9">
        <f t="shared" si="190"/>
        <v>104</v>
      </c>
      <c r="P2478" s="9">
        <f t="shared" si="191"/>
        <v>97.5</v>
      </c>
      <c r="Q2478" t="s">
        <v>8323</v>
      </c>
      <c r="R2478" t="s">
        <v>8326</v>
      </c>
      <c r="S2478" s="14">
        <f t="shared" si="192"/>
        <v>41780.712893518517</v>
      </c>
      <c r="T2478" s="15">
        <f t="shared" si="193"/>
        <v>41806.712893518517</v>
      </c>
      <c r="U2478">
        <f t="shared" si="194"/>
        <v>2014</v>
      </c>
    </row>
    <row r="2479" spans="1:21" ht="60" hidden="1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9">
        <f t="shared" si="190"/>
        <v>130</v>
      </c>
      <c r="P2479" s="9">
        <f t="shared" si="191"/>
        <v>23.64</v>
      </c>
      <c r="Q2479" t="s">
        <v>8323</v>
      </c>
      <c r="R2479" t="s">
        <v>8326</v>
      </c>
      <c r="S2479" s="14">
        <f t="shared" si="192"/>
        <v>42023.634976851856</v>
      </c>
      <c r="T2479" s="15">
        <f t="shared" si="193"/>
        <v>42063.634976851856</v>
      </c>
      <c r="U2479">
        <f t="shared" si="194"/>
        <v>2015</v>
      </c>
    </row>
    <row r="2480" spans="1:21" ht="45" hidden="1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9">
        <f t="shared" si="190"/>
        <v>130</v>
      </c>
      <c r="P2480" s="9">
        <f t="shared" si="191"/>
        <v>28.89</v>
      </c>
      <c r="Q2480" t="s">
        <v>8323</v>
      </c>
      <c r="R2480" t="s">
        <v>8326</v>
      </c>
      <c r="S2480" s="14">
        <f t="shared" si="192"/>
        <v>42093.786840277782</v>
      </c>
      <c r="T2480" s="15">
        <f t="shared" si="193"/>
        <v>42120.26944444445</v>
      </c>
      <c r="U2480">
        <f t="shared" si="194"/>
        <v>2015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90"/>
        <v>22</v>
      </c>
      <c r="P2481" s="9">
        <f t="shared" si="191"/>
        <v>129.16999999999999</v>
      </c>
      <c r="Q2481" t="s">
        <v>8323</v>
      </c>
      <c r="R2481" t="s">
        <v>8326</v>
      </c>
      <c r="S2481" s="14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90"/>
        <v>100</v>
      </c>
      <c r="P2482" s="9">
        <f t="shared" si="191"/>
        <v>38.65</v>
      </c>
      <c r="Q2482" t="s">
        <v>8323</v>
      </c>
      <c r="R2482" t="s">
        <v>8326</v>
      </c>
      <c r="S2482" s="14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90"/>
        <v>7</v>
      </c>
      <c r="P2483" s="9">
        <f t="shared" si="191"/>
        <v>47.88</v>
      </c>
      <c r="Q2483" t="s">
        <v>8321</v>
      </c>
      <c r="R2483" t="s">
        <v>8339</v>
      </c>
      <c r="S2483" s="14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90"/>
        <v>116</v>
      </c>
      <c r="P2484" s="9">
        <f t="shared" si="191"/>
        <v>40.21</v>
      </c>
      <c r="Q2484" t="s">
        <v>8311</v>
      </c>
      <c r="R2484" t="s">
        <v>8333</v>
      </c>
      <c r="S2484" s="14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90"/>
        <v>127</v>
      </c>
      <c r="P2485" s="9">
        <f t="shared" si="191"/>
        <v>21.19</v>
      </c>
      <c r="Q2485" t="s">
        <v>8321</v>
      </c>
      <c r="R2485" t="s">
        <v>8343</v>
      </c>
      <c r="S2485" s="14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90"/>
        <v>22</v>
      </c>
      <c r="P2486" s="9">
        <f t="shared" si="191"/>
        <v>76</v>
      </c>
      <c r="Q2486" t="s">
        <v>8327</v>
      </c>
      <c r="R2486" t="s">
        <v>8330</v>
      </c>
      <c r="S2486" s="14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90"/>
        <v>117</v>
      </c>
      <c r="P2487" s="9">
        <f t="shared" si="191"/>
        <v>50.67</v>
      </c>
      <c r="Q2487" t="s">
        <v>8323</v>
      </c>
      <c r="R2487" t="s">
        <v>8326</v>
      </c>
      <c r="S2487" s="14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90"/>
        <v>152</v>
      </c>
      <c r="P2488" s="9">
        <f t="shared" si="191"/>
        <v>19.489999999999998</v>
      </c>
      <c r="Q2488" t="s">
        <v>8323</v>
      </c>
      <c r="R2488" t="s">
        <v>8326</v>
      </c>
      <c r="S2488" s="14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90"/>
        <v>22</v>
      </c>
      <c r="P2489" s="9">
        <f t="shared" si="191"/>
        <v>126.5</v>
      </c>
      <c r="Q2489" t="s">
        <v>8323</v>
      </c>
      <c r="R2489" t="s">
        <v>8326</v>
      </c>
      <c r="S2489" s="14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90"/>
        <v>101</v>
      </c>
      <c r="P2490" s="9">
        <f t="shared" si="191"/>
        <v>42.11</v>
      </c>
      <c r="Q2490" t="s">
        <v>8327</v>
      </c>
      <c r="R2490" t="s">
        <v>8331</v>
      </c>
      <c r="S2490" s="14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90"/>
        <v>151</v>
      </c>
      <c r="P2491" s="9">
        <f t="shared" si="191"/>
        <v>50.27</v>
      </c>
      <c r="Q2491" t="s">
        <v>8327</v>
      </c>
      <c r="R2491" t="s">
        <v>8329</v>
      </c>
      <c r="S2491" s="14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90"/>
        <v>251</v>
      </c>
      <c r="P2492" s="9">
        <f t="shared" si="191"/>
        <v>44.24</v>
      </c>
      <c r="Q2492" t="s">
        <v>8323</v>
      </c>
      <c r="R2492" t="s">
        <v>8326</v>
      </c>
      <c r="S2492" s="14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9">
        <f t="shared" si="190"/>
        <v>15</v>
      </c>
      <c r="P2493" s="9">
        <f t="shared" si="191"/>
        <v>83.33</v>
      </c>
      <c r="Q2493" t="s">
        <v>8323</v>
      </c>
      <c r="R2493" t="s">
        <v>8326</v>
      </c>
      <c r="S2493" s="14">
        <f t="shared" si="192"/>
        <v>41746.189409722225</v>
      </c>
      <c r="T2493" s="15">
        <f t="shared" si="193"/>
        <v>41776.189409722225</v>
      </c>
      <c r="U2493">
        <f t="shared" si="194"/>
        <v>2014</v>
      </c>
    </row>
    <row r="2494" spans="1:21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9">
        <f t="shared" si="190"/>
        <v>75</v>
      </c>
      <c r="P2494" s="9">
        <f t="shared" si="191"/>
        <v>35.71</v>
      </c>
      <c r="Q2494" t="s">
        <v>8327</v>
      </c>
      <c r="R2494" t="s">
        <v>8328</v>
      </c>
      <c r="S2494" s="14">
        <f t="shared" si="192"/>
        <v>42713.941099537042</v>
      </c>
      <c r="T2494" s="15">
        <f t="shared" si="193"/>
        <v>42734.941099537042</v>
      </c>
      <c r="U2494">
        <f t="shared" si="194"/>
        <v>2016</v>
      </c>
    </row>
    <row r="2495" spans="1:21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9">
        <f t="shared" si="190"/>
        <v>125</v>
      </c>
      <c r="P2495" s="9">
        <f t="shared" si="191"/>
        <v>27.78</v>
      </c>
      <c r="Q2495" t="s">
        <v>8327</v>
      </c>
      <c r="R2495" t="s">
        <v>8328</v>
      </c>
      <c r="S2495" s="14">
        <f t="shared" si="192"/>
        <v>41024.985972222225</v>
      </c>
      <c r="T2495" s="15">
        <f t="shared" si="193"/>
        <v>41076.415972222225</v>
      </c>
      <c r="U2495">
        <f t="shared" si="194"/>
        <v>2012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90"/>
        <v>30</v>
      </c>
      <c r="P2496" s="9">
        <f t="shared" si="191"/>
        <v>93.25</v>
      </c>
      <c r="Q2496" t="s">
        <v>8321</v>
      </c>
      <c r="R2496" t="s">
        <v>8325</v>
      </c>
      <c r="S2496" s="14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90"/>
        <v>149</v>
      </c>
      <c r="P2497" s="9">
        <f t="shared" si="191"/>
        <v>37.25</v>
      </c>
      <c r="Q2497" t="s">
        <v>8323</v>
      </c>
      <c r="R2497" t="s">
        <v>8324</v>
      </c>
      <c r="S2497" s="14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90"/>
        <v>27</v>
      </c>
      <c r="P2498" s="9">
        <f t="shared" si="191"/>
        <v>35</v>
      </c>
      <c r="Q2498" t="s">
        <v>8323</v>
      </c>
      <c r="R2498" t="s">
        <v>8326</v>
      </c>
      <c r="S2498" s="14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95">ROUND(E2499/D2499*100,0)</f>
        <v>3</v>
      </c>
      <c r="P2499" s="9">
        <f t="shared" ref="P2499:P2562" si="196">ROUND(E2499/L2499,2)</f>
        <v>34.880000000000003</v>
      </c>
      <c r="Q2499" t="s">
        <v>8316</v>
      </c>
      <c r="R2499" t="s">
        <v>8334</v>
      </c>
      <c r="S2499" s="14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YEAR(S:S)</f>
        <v>2012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95"/>
        <v>29</v>
      </c>
      <c r="P2500" s="9">
        <f t="shared" si="196"/>
        <v>40.61</v>
      </c>
      <c r="Q2500" t="s">
        <v>8311</v>
      </c>
      <c r="R2500" t="s">
        <v>8356</v>
      </c>
      <c r="S2500" s="14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95"/>
        <v>24</v>
      </c>
      <c r="P2501" s="9">
        <f t="shared" si="196"/>
        <v>34.76</v>
      </c>
      <c r="Q2501" t="s">
        <v>8327</v>
      </c>
      <c r="R2501" t="s">
        <v>8350</v>
      </c>
      <c r="S2501" s="14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9">
        <f t="shared" si="195"/>
        <v>37</v>
      </c>
      <c r="P2502" s="9">
        <f t="shared" si="196"/>
        <v>91.25</v>
      </c>
      <c r="Q2502" t="s">
        <v>8323</v>
      </c>
      <c r="R2502" t="s">
        <v>8326</v>
      </c>
      <c r="S2502" s="14">
        <f t="shared" si="197"/>
        <v>41890.086805555555</v>
      </c>
      <c r="T2502" s="15">
        <f t="shared" si="198"/>
        <v>41934.207638888889</v>
      </c>
      <c r="U2502">
        <f t="shared" si="199"/>
        <v>2014</v>
      </c>
    </row>
    <row r="2503" spans="1:21" ht="45" hidden="1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9">
        <f t="shared" si="195"/>
        <v>104</v>
      </c>
      <c r="P2503" s="9">
        <f t="shared" si="196"/>
        <v>36.5</v>
      </c>
      <c r="Q2503" t="s">
        <v>8323</v>
      </c>
      <c r="R2503" t="s">
        <v>8326</v>
      </c>
      <c r="S2503" s="14">
        <f t="shared" si="197"/>
        <v>41780.525937500002</v>
      </c>
      <c r="T2503" s="15">
        <f t="shared" si="198"/>
        <v>41796.958333333336</v>
      </c>
      <c r="U2503">
        <f t="shared" si="199"/>
        <v>2014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95"/>
        <v>145</v>
      </c>
      <c r="P2504" s="9">
        <f t="shared" si="196"/>
        <v>21.38</v>
      </c>
      <c r="Q2504" t="s">
        <v>8327</v>
      </c>
      <c r="R2504" t="s">
        <v>8331</v>
      </c>
      <c r="S2504" s="14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95"/>
        <v>7</v>
      </c>
      <c r="P2505" s="9">
        <f t="shared" si="196"/>
        <v>80.67</v>
      </c>
      <c r="Q2505" t="s">
        <v>8308</v>
      </c>
      <c r="R2505" t="s">
        <v>8310</v>
      </c>
      <c r="S2505" s="14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95"/>
        <v>104</v>
      </c>
      <c r="P2506" s="9">
        <f t="shared" si="196"/>
        <v>55.77</v>
      </c>
      <c r="Q2506" t="s">
        <v>8327</v>
      </c>
      <c r="R2506" t="s">
        <v>8341</v>
      </c>
      <c r="S2506" s="14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95"/>
        <v>21</v>
      </c>
      <c r="P2507" s="9">
        <f t="shared" si="196"/>
        <v>180.5</v>
      </c>
      <c r="Q2507" t="s">
        <v>8321</v>
      </c>
      <c r="R2507" t="s">
        <v>8325</v>
      </c>
      <c r="S2507" s="14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95"/>
        <v>103</v>
      </c>
      <c r="P2508" s="9">
        <f t="shared" si="196"/>
        <v>120.17</v>
      </c>
      <c r="Q2508" t="s">
        <v>8323</v>
      </c>
      <c r="R2508" t="s">
        <v>8324</v>
      </c>
      <c r="S2508" s="14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95"/>
        <v>103</v>
      </c>
      <c r="P2509" s="9">
        <f t="shared" si="196"/>
        <v>26.67</v>
      </c>
      <c r="Q2509" t="s">
        <v>8323</v>
      </c>
      <c r="R2509" t="s">
        <v>8326</v>
      </c>
      <c r="S2509" s="14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95"/>
        <v>120</v>
      </c>
      <c r="P2510" s="9">
        <f t="shared" si="196"/>
        <v>55.23</v>
      </c>
      <c r="Q2510" t="s">
        <v>8323</v>
      </c>
      <c r="R2510" t="s">
        <v>8326</v>
      </c>
      <c r="S2510" s="14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95"/>
        <v>10</v>
      </c>
      <c r="P2511" s="9">
        <f t="shared" si="196"/>
        <v>44.69</v>
      </c>
      <c r="Q2511" t="s">
        <v>8308</v>
      </c>
      <c r="R2511" t="s">
        <v>8310</v>
      </c>
      <c r="S2511" s="14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9">
        <f t="shared" si="195"/>
        <v>57</v>
      </c>
      <c r="P2512" s="9">
        <f t="shared" si="196"/>
        <v>59.58</v>
      </c>
      <c r="Q2512" t="s">
        <v>8323</v>
      </c>
      <c r="R2512" t="s">
        <v>8326</v>
      </c>
      <c r="S2512" s="14">
        <f t="shared" si="197"/>
        <v>42061.963263888887</v>
      </c>
      <c r="T2512" s="15">
        <f t="shared" si="198"/>
        <v>42091.921597222223</v>
      </c>
      <c r="U2512">
        <f t="shared" si="199"/>
        <v>2015</v>
      </c>
    </row>
    <row r="2513" spans="1:21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9">
        <f t="shared" si="195"/>
        <v>60</v>
      </c>
      <c r="P2513" s="9">
        <f t="shared" si="196"/>
        <v>65</v>
      </c>
      <c r="Q2513" t="s">
        <v>8323</v>
      </c>
      <c r="R2513" t="s">
        <v>8324</v>
      </c>
      <c r="S2513" s="14">
        <f t="shared" si="197"/>
        <v>42141.741307870368</v>
      </c>
      <c r="T2513" s="15">
        <f t="shared" si="198"/>
        <v>42171.741307870368</v>
      </c>
      <c r="U2513">
        <f t="shared" si="199"/>
        <v>2015</v>
      </c>
    </row>
    <row r="2514" spans="1:21" ht="45" hidden="1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9">
        <f t="shared" si="195"/>
        <v>119</v>
      </c>
      <c r="P2514" s="9">
        <f t="shared" si="196"/>
        <v>27.5</v>
      </c>
      <c r="Q2514" t="s">
        <v>8323</v>
      </c>
      <c r="R2514" t="s">
        <v>8326</v>
      </c>
      <c r="S2514" s="14">
        <f t="shared" si="197"/>
        <v>42101.423541666663</v>
      </c>
      <c r="T2514" s="15">
        <f t="shared" si="198"/>
        <v>42131.423541666663</v>
      </c>
      <c r="U2514">
        <f t="shared" si="199"/>
        <v>2015</v>
      </c>
    </row>
    <row r="2515" spans="1:21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95"/>
        <v>115</v>
      </c>
      <c r="P2515" s="9">
        <f t="shared" si="196"/>
        <v>51</v>
      </c>
      <c r="Q2515" t="s">
        <v>8323</v>
      </c>
      <c r="R2515" t="s">
        <v>8326</v>
      </c>
      <c r="S2515" s="14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95"/>
        <v>130</v>
      </c>
      <c r="P2516" s="9">
        <f t="shared" si="196"/>
        <v>25.46</v>
      </c>
      <c r="Q2516" t="s">
        <v>8323</v>
      </c>
      <c r="R2516" t="s">
        <v>8335</v>
      </c>
      <c r="S2516" s="14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95"/>
        <v>28</v>
      </c>
      <c r="P2517" s="9">
        <f t="shared" si="196"/>
        <v>19.239999999999998</v>
      </c>
      <c r="Q2517" t="s">
        <v>8308</v>
      </c>
      <c r="R2517" t="s">
        <v>8310</v>
      </c>
      <c r="S2517" s="14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95"/>
        <v>118</v>
      </c>
      <c r="P2518" s="9">
        <f t="shared" si="196"/>
        <v>29.58</v>
      </c>
      <c r="Q2518" t="s">
        <v>8323</v>
      </c>
      <c r="R2518" t="s">
        <v>8326</v>
      </c>
      <c r="S2518" s="14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95"/>
        <v>101</v>
      </c>
      <c r="P2519" s="9">
        <f t="shared" si="196"/>
        <v>33.57</v>
      </c>
      <c r="Q2519" t="s">
        <v>8323</v>
      </c>
      <c r="R2519" t="s">
        <v>8326</v>
      </c>
      <c r="S2519" s="14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95"/>
        <v>25</v>
      </c>
      <c r="P2520" s="9">
        <f t="shared" si="196"/>
        <v>46.73</v>
      </c>
      <c r="Q2520" t="s">
        <v>8311</v>
      </c>
      <c r="R2520" t="s">
        <v>8352</v>
      </c>
      <c r="S2520" s="14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95"/>
        <v>0</v>
      </c>
      <c r="P2521" s="9">
        <f t="shared" si="196"/>
        <v>100</v>
      </c>
      <c r="Q2521" t="s">
        <v>8308</v>
      </c>
      <c r="R2521" t="s">
        <v>8310</v>
      </c>
      <c r="S2521" s="14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95"/>
        <v>100</v>
      </c>
      <c r="P2522" s="9">
        <f t="shared" si="196"/>
        <v>50</v>
      </c>
      <c r="Q2522" t="s">
        <v>8327</v>
      </c>
      <c r="R2522" t="s">
        <v>8331</v>
      </c>
      <c r="S2522" s="14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95"/>
        <v>139</v>
      </c>
      <c r="P2523" s="9">
        <f t="shared" si="196"/>
        <v>57.92</v>
      </c>
      <c r="Q2523" t="s">
        <v>8323</v>
      </c>
      <c r="R2523" t="s">
        <v>8326</v>
      </c>
      <c r="S2523" s="14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95"/>
        <v>1</v>
      </c>
      <c r="P2524" s="9">
        <f t="shared" si="196"/>
        <v>76.67</v>
      </c>
      <c r="Q2524" t="s">
        <v>8308</v>
      </c>
      <c r="R2524" t="s">
        <v>8342</v>
      </c>
      <c r="S2524" s="14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9">
        <f t="shared" si="195"/>
        <v>5</v>
      </c>
      <c r="P2525" s="9">
        <f t="shared" si="196"/>
        <v>27.36</v>
      </c>
      <c r="Q2525" t="s">
        <v>8308</v>
      </c>
      <c r="R2525" t="s">
        <v>8310</v>
      </c>
      <c r="S2525" s="14">
        <f t="shared" si="197"/>
        <v>42090.831273148149</v>
      </c>
      <c r="T2525" s="15">
        <f t="shared" si="198"/>
        <v>42135.831273148149</v>
      </c>
      <c r="U2525">
        <f t="shared" si="199"/>
        <v>2015</v>
      </c>
    </row>
    <row r="2526" spans="1:21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9">
        <f t="shared" si="195"/>
        <v>137</v>
      </c>
      <c r="P2526" s="9">
        <f t="shared" si="196"/>
        <v>45.6</v>
      </c>
      <c r="Q2526" t="s">
        <v>8321</v>
      </c>
      <c r="R2526" t="s">
        <v>8322</v>
      </c>
      <c r="S2526" s="14">
        <f t="shared" si="197"/>
        <v>42543.862777777773</v>
      </c>
      <c r="T2526" s="15">
        <f t="shared" si="198"/>
        <v>42573.862777777773</v>
      </c>
      <c r="U2526">
        <f t="shared" si="199"/>
        <v>2016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95"/>
        <v>137</v>
      </c>
      <c r="P2527" s="9">
        <f t="shared" si="196"/>
        <v>26.27</v>
      </c>
      <c r="Q2527" t="s">
        <v>8327</v>
      </c>
      <c r="R2527" t="s">
        <v>8328</v>
      </c>
      <c r="S2527" s="14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95"/>
        <v>113</v>
      </c>
      <c r="P2528" s="9">
        <f t="shared" si="196"/>
        <v>23.45</v>
      </c>
      <c r="Q2528" t="s">
        <v>8327</v>
      </c>
      <c r="R2528" t="s">
        <v>8328</v>
      </c>
      <c r="S2528" s="14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95"/>
        <v>170</v>
      </c>
      <c r="P2529" s="9">
        <f t="shared" si="196"/>
        <v>39.97</v>
      </c>
      <c r="Q2529" t="s">
        <v>8327</v>
      </c>
      <c r="R2529" t="s">
        <v>8331</v>
      </c>
      <c r="S2529" s="14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95"/>
        <v>3</v>
      </c>
      <c r="P2530" s="9">
        <f t="shared" si="196"/>
        <v>37.67</v>
      </c>
      <c r="Q2530" t="s">
        <v>8316</v>
      </c>
      <c r="R2530" t="s">
        <v>8334</v>
      </c>
      <c r="S2530" s="14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95"/>
        <v>45</v>
      </c>
      <c r="P2531" s="9">
        <f t="shared" si="196"/>
        <v>56.42</v>
      </c>
      <c r="Q2531" t="s">
        <v>8313</v>
      </c>
      <c r="R2531" t="s">
        <v>8355</v>
      </c>
      <c r="S2531" s="14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95"/>
        <v>6</v>
      </c>
      <c r="P2532" s="9">
        <f t="shared" si="196"/>
        <v>52</v>
      </c>
      <c r="Q2532" t="s">
        <v>8321</v>
      </c>
      <c r="R2532" t="s">
        <v>8339</v>
      </c>
      <c r="S2532" s="14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95"/>
        <v>135</v>
      </c>
      <c r="P2533" s="9">
        <f t="shared" si="196"/>
        <v>51.92</v>
      </c>
      <c r="Q2533" t="s">
        <v>8313</v>
      </c>
      <c r="R2533" t="s">
        <v>8314</v>
      </c>
      <c r="S2533" s="14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95"/>
        <v>27</v>
      </c>
      <c r="P2534" s="9">
        <f t="shared" si="196"/>
        <v>51.62</v>
      </c>
      <c r="Q2534" t="s">
        <v>8323</v>
      </c>
      <c r="R2534" t="s">
        <v>8326</v>
      </c>
      <c r="S2534" s="14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95"/>
        <v>1</v>
      </c>
      <c r="P2535" s="9">
        <f t="shared" si="196"/>
        <v>47.86</v>
      </c>
      <c r="Q2535" t="s">
        <v>8308</v>
      </c>
      <c r="R2535" t="s">
        <v>8342</v>
      </c>
      <c r="S2535" s="14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95"/>
        <v>9</v>
      </c>
      <c r="P2536" s="9">
        <f t="shared" si="196"/>
        <v>41.75</v>
      </c>
      <c r="Q2536" t="s">
        <v>8308</v>
      </c>
      <c r="R2536" t="s">
        <v>8310</v>
      </c>
      <c r="S2536" s="14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95"/>
        <v>133</v>
      </c>
      <c r="P2537" s="9">
        <f t="shared" si="196"/>
        <v>51.23</v>
      </c>
      <c r="Q2537" t="s">
        <v>8323</v>
      </c>
      <c r="R2537" t="s">
        <v>8326</v>
      </c>
      <c r="S2537" s="14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95"/>
        <v>133</v>
      </c>
      <c r="P2538" s="9">
        <f t="shared" si="196"/>
        <v>26.61</v>
      </c>
      <c r="Q2538" t="s">
        <v>8323</v>
      </c>
      <c r="R2538" t="s">
        <v>8326</v>
      </c>
      <c r="S2538" s="14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95"/>
        <v>132</v>
      </c>
      <c r="P2539" s="9">
        <f t="shared" si="196"/>
        <v>36.67</v>
      </c>
      <c r="Q2539" t="s">
        <v>8323</v>
      </c>
      <c r="R2539" t="s">
        <v>8326</v>
      </c>
      <c r="S2539" s="14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95"/>
        <v>101</v>
      </c>
      <c r="P2540" s="9">
        <f t="shared" si="196"/>
        <v>41.13</v>
      </c>
      <c r="Q2540" t="s">
        <v>8323</v>
      </c>
      <c r="R2540" t="s">
        <v>8326</v>
      </c>
      <c r="S2540" s="14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95"/>
        <v>37</v>
      </c>
      <c r="P2541" s="9">
        <f t="shared" si="196"/>
        <v>46.93</v>
      </c>
      <c r="Q2541" t="s">
        <v>8323</v>
      </c>
      <c r="R2541" t="s">
        <v>8326</v>
      </c>
      <c r="S2541" s="14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95"/>
        <v>26</v>
      </c>
      <c r="P2542" s="9">
        <f t="shared" si="196"/>
        <v>218.33</v>
      </c>
      <c r="Q2542" t="s">
        <v>8313</v>
      </c>
      <c r="R2542" t="s">
        <v>8353</v>
      </c>
      <c r="S2542" s="14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9">
        <f t="shared" si="195"/>
        <v>13</v>
      </c>
      <c r="P2543" s="9">
        <f t="shared" si="196"/>
        <v>93</v>
      </c>
      <c r="Q2543" t="s">
        <v>8323</v>
      </c>
      <c r="R2543" t="s">
        <v>8326</v>
      </c>
      <c r="S2543" s="14">
        <f t="shared" si="197"/>
        <v>42265.683182870373</v>
      </c>
      <c r="T2543" s="15">
        <f t="shared" si="198"/>
        <v>42293.207638888889</v>
      </c>
      <c r="U2543">
        <f t="shared" si="199"/>
        <v>2015</v>
      </c>
    </row>
    <row r="2544" spans="1:21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9">
        <f t="shared" si="195"/>
        <v>14</v>
      </c>
      <c r="P2544" s="9">
        <f t="shared" si="196"/>
        <v>65.099999999999994</v>
      </c>
      <c r="Q2544" t="s">
        <v>8313</v>
      </c>
      <c r="R2544" t="s">
        <v>8314</v>
      </c>
      <c r="S2544" s="14">
        <f t="shared" si="197"/>
        <v>42025.357094907406</v>
      </c>
      <c r="T2544" s="15">
        <f t="shared" si="198"/>
        <v>42055.357094907406</v>
      </c>
      <c r="U2544">
        <f t="shared" si="199"/>
        <v>2015</v>
      </c>
    </row>
    <row r="2545" spans="1:21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9">
        <f t="shared" si="195"/>
        <v>7</v>
      </c>
      <c r="P2545" s="9">
        <f t="shared" si="196"/>
        <v>216.67</v>
      </c>
      <c r="Q2545" t="s">
        <v>8327</v>
      </c>
      <c r="R2545" t="s">
        <v>8330</v>
      </c>
      <c r="S2545" s="14">
        <f t="shared" si="197"/>
        <v>42129.82540509259</v>
      </c>
      <c r="T2545" s="15">
        <f t="shared" si="198"/>
        <v>42186.25</v>
      </c>
      <c r="U2545">
        <f t="shared" si="199"/>
        <v>2015</v>
      </c>
    </row>
    <row r="2546" spans="1:21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9">
        <f t="shared" si="195"/>
        <v>11</v>
      </c>
      <c r="P2546" s="9">
        <f t="shared" si="196"/>
        <v>108.33</v>
      </c>
      <c r="Q2546" t="s">
        <v>8323</v>
      </c>
      <c r="R2546" t="s">
        <v>8326</v>
      </c>
      <c r="S2546" s="14">
        <f t="shared" si="197"/>
        <v>42672.955138888887</v>
      </c>
      <c r="T2546" s="15">
        <f t="shared" si="198"/>
        <v>42704.708333333328</v>
      </c>
      <c r="U2546">
        <f t="shared" si="199"/>
        <v>2016</v>
      </c>
    </row>
    <row r="2547" spans="1:21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9">
        <f t="shared" si="195"/>
        <v>13</v>
      </c>
      <c r="P2547" s="9">
        <f t="shared" si="196"/>
        <v>65</v>
      </c>
      <c r="Q2547" t="s">
        <v>8311</v>
      </c>
      <c r="R2547" t="s">
        <v>8349</v>
      </c>
      <c r="S2547" s="14">
        <f t="shared" si="197"/>
        <v>42140.879259259258</v>
      </c>
      <c r="T2547" s="15">
        <f t="shared" si="198"/>
        <v>42185.879259259258</v>
      </c>
      <c r="U2547">
        <f t="shared" si="199"/>
        <v>2015</v>
      </c>
    </row>
    <row r="2548" spans="1:21" ht="45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9">
        <f t="shared" si="195"/>
        <v>27</v>
      </c>
      <c r="P2548" s="9">
        <f t="shared" si="196"/>
        <v>46.43</v>
      </c>
      <c r="Q2548" t="s">
        <v>8323</v>
      </c>
      <c r="R2548" t="s">
        <v>8326</v>
      </c>
      <c r="S2548" s="14">
        <f t="shared" si="197"/>
        <v>41841.651597222226</v>
      </c>
      <c r="T2548" s="15">
        <f t="shared" si="198"/>
        <v>41881.229166666664</v>
      </c>
      <c r="U2548">
        <f t="shared" si="199"/>
        <v>2014</v>
      </c>
    </row>
    <row r="2549" spans="1:21" ht="60" hidden="1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9">
        <f t="shared" si="195"/>
        <v>130</v>
      </c>
      <c r="P2549" s="9">
        <f t="shared" si="196"/>
        <v>50</v>
      </c>
      <c r="Q2549" t="s">
        <v>8323</v>
      </c>
      <c r="R2549" t="s">
        <v>8326</v>
      </c>
      <c r="S2549" s="14">
        <f t="shared" si="197"/>
        <v>42053.106111111112</v>
      </c>
      <c r="T2549" s="15">
        <f t="shared" si="198"/>
        <v>42112.025694444441</v>
      </c>
      <c r="U2549">
        <f t="shared" si="199"/>
        <v>2015</v>
      </c>
    </row>
    <row r="2550" spans="1:21" ht="60" hidden="1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9">
        <f t="shared" si="195"/>
        <v>130</v>
      </c>
      <c r="P2550" s="9">
        <f t="shared" si="196"/>
        <v>46.43</v>
      </c>
      <c r="Q2550" t="s">
        <v>8323</v>
      </c>
      <c r="R2550" t="s">
        <v>8326</v>
      </c>
      <c r="S2550" s="14">
        <f t="shared" si="197"/>
        <v>42053.733078703706</v>
      </c>
      <c r="T2550" s="15">
        <f t="shared" si="198"/>
        <v>42063.207638888889</v>
      </c>
      <c r="U2550">
        <f t="shared" si="199"/>
        <v>2015</v>
      </c>
    </row>
    <row r="2551" spans="1:21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95"/>
        <v>0</v>
      </c>
      <c r="P2551" s="9">
        <f t="shared" si="196"/>
        <v>92.14</v>
      </c>
      <c r="Q2551" t="s">
        <v>8323</v>
      </c>
      <c r="R2551" t="s">
        <v>8324</v>
      </c>
      <c r="S2551" s="14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95"/>
        <v>16</v>
      </c>
      <c r="P2552" s="9">
        <f t="shared" si="196"/>
        <v>53.75</v>
      </c>
      <c r="Q2552" t="s">
        <v>8323</v>
      </c>
      <c r="R2552" t="s">
        <v>8326</v>
      </c>
      <c r="S2552" s="14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95"/>
        <v>31</v>
      </c>
      <c r="P2553" s="9">
        <f t="shared" si="196"/>
        <v>21.47</v>
      </c>
      <c r="Q2553" t="s">
        <v>8327</v>
      </c>
      <c r="R2553" t="s">
        <v>8350</v>
      </c>
      <c r="S2553" s="14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5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9">
        <f t="shared" si="195"/>
        <v>21</v>
      </c>
      <c r="P2554" s="9">
        <f t="shared" si="196"/>
        <v>45.79</v>
      </c>
      <c r="Q2554" t="s">
        <v>8323</v>
      </c>
      <c r="R2554" t="s">
        <v>8326</v>
      </c>
      <c r="S2554" s="14">
        <f t="shared" si="197"/>
        <v>42640.278171296297</v>
      </c>
      <c r="T2554" s="15">
        <f t="shared" si="198"/>
        <v>42670.278171296297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95"/>
        <v>32</v>
      </c>
      <c r="P2555" s="9">
        <f t="shared" si="196"/>
        <v>40.06</v>
      </c>
      <c r="Q2555" t="s">
        <v>8323</v>
      </c>
      <c r="R2555" t="s">
        <v>8326</v>
      </c>
      <c r="S2555" s="14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95"/>
        <v>32</v>
      </c>
      <c r="P2556" s="9">
        <f t="shared" si="196"/>
        <v>33.74</v>
      </c>
      <c r="Q2556" t="s">
        <v>8323</v>
      </c>
      <c r="R2556" t="s">
        <v>8326</v>
      </c>
      <c r="S2556" s="14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9">
        <f t="shared" si="195"/>
        <v>128</v>
      </c>
      <c r="P2557" s="9">
        <f t="shared" si="196"/>
        <v>21.37</v>
      </c>
      <c r="Q2557" t="s">
        <v>8327</v>
      </c>
      <c r="R2557" t="s">
        <v>8329</v>
      </c>
      <c r="S2557" s="14">
        <f t="shared" si="197"/>
        <v>42692.109328703707</v>
      </c>
      <c r="T2557" s="15">
        <f t="shared" si="198"/>
        <v>42717.332638888889</v>
      </c>
      <c r="U2557">
        <f t="shared" si="199"/>
        <v>2016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95"/>
        <v>1</v>
      </c>
      <c r="P2558" s="9">
        <f t="shared" si="196"/>
        <v>91.43</v>
      </c>
      <c r="Q2558" t="s">
        <v>8321</v>
      </c>
      <c r="R2558" t="s">
        <v>8325</v>
      </c>
      <c r="S2558" s="14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95"/>
        <v>3</v>
      </c>
      <c r="P2559" s="9">
        <f t="shared" si="196"/>
        <v>64</v>
      </c>
      <c r="Q2559" t="s">
        <v>8321</v>
      </c>
      <c r="R2559" t="s">
        <v>8339</v>
      </c>
      <c r="S2559" s="14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95"/>
        <v>18</v>
      </c>
      <c r="P2560" s="9">
        <f t="shared" si="196"/>
        <v>58.18</v>
      </c>
      <c r="Q2560" t="s">
        <v>8327</v>
      </c>
      <c r="R2560" t="s">
        <v>8350</v>
      </c>
      <c r="S2560" s="14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95"/>
        <v>128</v>
      </c>
      <c r="P2561" s="9">
        <f t="shared" si="196"/>
        <v>37.65</v>
      </c>
      <c r="Q2561" t="s">
        <v>8327</v>
      </c>
      <c r="R2561" t="s">
        <v>8328</v>
      </c>
      <c r="S2561" s="14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95"/>
        <v>128</v>
      </c>
      <c r="P2562" s="9">
        <f t="shared" si="196"/>
        <v>29.05</v>
      </c>
      <c r="Q2562" t="s">
        <v>8323</v>
      </c>
      <c r="R2562" t="s">
        <v>8326</v>
      </c>
      <c r="S2562" s="14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200">ROUND(E2563/D2563*100,0)</f>
        <v>1</v>
      </c>
      <c r="P2563" s="9">
        <f t="shared" ref="P2563:P2626" si="201">ROUND(E2563/L2563,2)</f>
        <v>24.5</v>
      </c>
      <c r="Q2563" t="s">
        <v>8308</v>
      </c>
      <c r="R2563" t="s">
        <v>8318</v>
      </c>
      <c r="S2563" s="14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YEAR(S:S)</f>
        <v>2014</v>
      </c>
    </row>
    <row r="2564" spans="1:21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9">
        <f t="shared" si="200"/>
        <v>1</v>
      </c>
      <c r="P2564" s="9">
        <f t="shared" si="201"/>
        <v>90.86</v>
      </c>
      <c r="Q2564" t="s">
        <v>8308</v>
      </c>
      <c r="R2564" t="s">
        <v>8310</v>
      </c>
      <c r="S2564" s="14">
        <f t="shared" si="202"/>
        <v>41913.521064814813</v>
      </c>
      <c r="T2564" s="15">
        <f t="shared" si="203"/>
        <v>41943.521064814813</v>
      </c>
      <c r="U2564">
        <f t="shared" si="204"/>
        <v>2014</v>
      </c>
    </row>
    <row r="2565" spans="1:21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9">
        <f t="shared" si="200"/>
        <v>106</v>
      </c>
      <c r="P2565" s="9">
        <f t="shared" si="201"/>
        <v>70.67</v>
      </c>
      <c r="Q2565" t="s">
        <v>8323</v>
      </c>
      <c r="R2565" t="s">
        <v>8324</v>
      </c>
      <c r="S2565" s="14">
        <f t="shared" si="202"/>
        <v>42465.16851851852</v>
      </c>
      <c r="T2565" s="15">
        <f t="shared" si="203"/>
        <v>42495.16851851852</v>
      </c>
      <c r="U2565">
        <f t="shared" si="204"/>
        <v>2016</v>
      </c>
    </row>
    <row r="2566" spans="1:21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9">
        <f t="shared" si="200"/>
        <v>127</v>
      </c>
      <c r="P2566" s="9">
        <f t="shared" si="201"/>
        <v>37.409999999999997</v>
      </c>
      <c r="Q2566" t="s">
        <v>8321</v>
      </c>
      <c r="R2566" t="s">
        <v>8343</v>
      </c>
      <c r="S2566" s="14">
        <f t="shared" si="202"/>
        <v>40730.896354166667</v>
      </c>
      <c r="T2566" s="15">
        <f t="shared" si="203"/>
        <v>40790.896354166667</v>
      </c>
      <c r="U2566">
        <f t="shared" si="204"/>
        <v>2011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200"/>
        <v>25</v>
      </c>
      <c r="P2567" s="9">
        <f t="shared" si="201"/>
        <v>57.73</v>
      </c>
      <c r="Q2567" t="s">
        <v>8327</v>
      </c>
      <c r="R2567" t="s">
        <v>8330</v>
      </c>
      <c r="S2567" s="14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5" hidden="1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9">
        <f t="shared" si="200"/>
        <v>127</v>
      </c>
      <c r="P2568" s="9">
        <f t="shared" si="201"/>
        <v>22.61</v>
      </c>
      <c r="Q2568" t="s">
        <v>8323</v>
      </c>
      <c r="R2568" t="s">
        <v>8326</v>
      </c>
      <c r="S2568" s="14">
        <f t="shared" si="202"/>
        <v>42503.539976851855</v>
      </c>
      <c r="T2568" s="15">
        <f t="shared" si="203"/>
        <v>42548.791666666672</v>
      </c>
      <c r="U2568">
        <f t="shared" si="204"/>
        <v>2016</v>
      </c>
    </row>
    <row r="2569" spans="1:21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9">
        <f t="shared" si="200"/>
        <v>181</v>
      </c>
      <c r="P2569" s="9">
        <f t="shared" si="201"/>
        <v>33.32</v>
      </c>
      <c r="Q2569" t="s">
        <v>8327</v>
      </c>
      <c r="R2569" t="s">
        <v>8331</v>
      </c>
      <c r="S2569" s="14">
        <f t="shared" si="202"/>
        <v>42198.750254629631</v>
      </c>
      <c r="T2569" s="15">
        <f t="shared" si="203"/>
        <v>42238.750254629631</v>
      </c>
      <c r="U2569">
        <f t="shared" si="204"/>
        <v>2015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200"/>
        <v>140</v>
      </c>
      <c r="P2570" s="9">
        <f t="shared" si="201"/>
        <v>28.73</v>
      </c>
      <c r="Q2570" t="s">
        <v>8321</v>
      </c>
      <c r="R2570" t="s">
        <v>8343</v>
      </c>
      <c r="S2570" s="14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200"/>
        <v>126</v>
      </c>
      <c r="P2571" s="9">
        <f t="shared" si="201"/>
        <v>17.53</v>
      </c>
      <c r="Q2571" t="s">
        <v>8323</v>
      </c>
      <c r="R2571" t="s">
        <v>8326</v>
      </c>
      <c r="S2571" s="14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200"/>
        <v>126</v>
      </c>
      <c r="P2572" s="9">
        <f t="shared" si="201"/>
        <v>78.88</v>
      </c>
      <c r="Q2572" t="s">
        <v>8323</v>
      </c>
      <c r="R2572" t="s">
        <v>8326</v>
      </c>
      <c r="S2572" s="14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200"/>
        <v>126</v>
      </c>
      <c r="P2573" s="9">
        <f t="shared" si="201"/>
        <v>31.5</v>
      </c>
      <c r="Q2573" t="s">
        <v>8321</v>
      </c>
      <c r="R2573" t="s">
        <v>8332</v>
      </c>
      <c r="S2573" s="14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200"/>
        <v>127</v>
      </c>
      <c r="P2574" s="9">
        <f t="shared" si="201"/>
        <v>62.8</v>
      </c>
      <c r="Q2574" t="s">
        <v>8308</v>
      </c>
      <c r="R2574" t="s">
        <v>8309</v>
      </c>
      <c r="S2574" s="14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200"/>
        <v>13</v>
      </c>
      <c r="P2575" s="9">
        <f t="shared" si="201"/>
        <v>25</v>
      </c>
      <c r="Q2575" t="s">
        <v>8313</v>
      </c>
      <c r="R2575" t="s">
        <v>8353</v>
      </c>
      <c r="S2575" s="14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200"/>
        <v>21</v>
      </c>
      <c r="P2576" s="9">
        <f t="shared" si="201"/>
        <v>52.08</v>
      </c>
      <c r="Q2576" t="s">
        <v>8323</v>
      </c>
      <c r="R2576" t="s">
        <v>8326</v>
      </c>
      <c r="S2576" s="14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200"/>
        <v>18</v>
      </c>
      <c r="P2577" s="9">
        <f t="shared" si="201"/>
        <v>36.590000000000003</v>
      </c>
      <c r="Q2577" t="s">
        <v>8323</v>
      </c>
      <c r="R2577" t="s">
        <v>8326</v>
      </c>
      <c r="S2577" s="14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200"/>
        <v>3</v>
      </c>
      <c r="P2578" s="9">
        <f t="shared" si="201"/>
        <v>88.71</v>
      </c>
      <c r="Q2578" t="s">
        <v>8308</v>
      </c>
      <c r="R2578" t="s">
        <v>8310</v>
      </c>
      <c r="S2578" s="14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9">
        <f t="shared" si="200"/>
        <v>11</v>
      </c>
      <c r="P2579" s="9">
        <f t="shared" si="201"/>
        <v>51.67</v>
      </c>
      <c r="Q2579" t="s">
        <v>8323</v>
      </c>
      <c r="R2579" t="s">
        <v>8326</v>
      </c>
      <c r="S2579" s="14">
        <f t="shared" si="202"/>
        <v>41983.752847222218</v>
      </c>
      <c r="T2579" s="15">
        <f t="shared" si="203"/>
        <v>42014.140972222223</v>
      </c>
      <c r="U2579">
        <f t="shared" si="204"/>
        <v>2014</v>
      </c>
    </row>
    <row r="2580" spans="1:21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9">
        <f t="shared" si="200"/>
        <v>48</v>
      </c>
      <c r="P2580" s="9">
        <f t="shared" si="201"/>
        <v>62</v>
      </c>
      <c r="Q2580" t="s">
        <v>8323</v>
      </c>
      <c r="R2580" t="s">
        <v>8326</v>
      </c>
      <c r="S2580" s="14">
        <f t="shared" si="202"/>
        <v>41830.858344907407</v>
      </c>
      <c r="T2580" s="15">
        <f t="shared" si="203"/>
        <v>41852.291666666664</v>
      </c>
      <c r="U2580">
        <f t="shared" si="204"/>
        <v>2014</v>
      </c>
    </row>
    <row r="2581" spans="1:21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9">
        <f t="shared" si="200"/>
        <v>103</v>
      </c>
      <c r="P2581" s="9">
        <f t="shared" si="201"/>
        <v>56.36</v>
      </c>
      <c r="Q2581" t="s">
        <v>8327</v>
      </c>
      <c r="R2581" t="s">
        <v>8328</v>
      </c>
      <c r="S2581" s="14">
        <f t="shared" si="202"/>
        <v>40960.861562500002</v>
      </c>
      <c r="T2581" s="15">
        <f t="shared" si="203"/>
        <v>40976.207638888889</v>
      </c>
      <c r="U2581">
        <f t="shared" si="204"/>
        <v>2012</v>
      </c>
    </row>
    <row r="2582" spans="1:21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9">
        <f t="shared" si="200"/>
        <v>124</v>
      </c>
      <c r="P2582" s="9">
        <f t="shared" si="201"/>
        <v>38.75</v>
      </c>
      <c r="Q2582" t="s">
        <v>8327</v>
      </c>
      <c r="R2582" t="s">
        <v>8331</v>
      </c>
      <c r="S2582" s="14">
        <f t="shared" si="202"/>
        <v>41072.739953703705</v>
      </c>
      <c r="T2582" s="15">
        <f t="shared" si="203"/>
        <v>41102.739953703705</v>
      </c>
      <c r="U2582">
        <f t="shared" si="204"/>
        <v>2012</v>
      </c>
    </row>
    <row r="2583" spans="1:21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200"/>
        <v>124</v>
      </c>
      <c r="P2583" s="9">
        <f t="shared" si="201"/>
        <v>29.43</v>
      </c>
      <c r="Q2583" t="s">
        <v>8323</v>
      </c>
      <c r="R2583" t="s">
        <v>8326</v>
      </c>
      <c r="S2583" s="14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200"/>
        <v>103</v>
      </c>
      <c r="P2584" s="9">
        <f t="shared" si="201"/>
        <v>205</v>
      </c>
      <c r="Q2584" t="s">
        <v>8308</v>
      </c>
      <c r="R2584" t="s">
        <v>8309</v>
      </c>
      <c r="S2584" s="14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200"/>
        <v>61</v>
      </c>
      <c r="P2585" s="9">
        <f t="shared" si="201"/>
        <v>203.67</v>
      </c>
      <c r="Q2585" t="s">
        <v>8323</v>
      </c>
      <c r="R2585" t="s">
        <v>8326</v>
      </c>
      <c r="S2585" s="14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9">
        <f t="shared" si="200"/>
        <v>2</v>
      </c>
      <c r="P2586" s="9">
        <f t="shared" si="201"/>
        <v>67.78</v>
      </c>
      <c r="Q2586" t="s">
        <v>8323</v>
      </c>
      <c r="R2586" t="s">
        <v>8324</v>
      </c>
      <c r="S2586" s="14">
        <f t="shared" si="202"/>
        <v>42246.883784722217</v>
      </c>
      <c r="T2586" s="15">
        <f t="shared" si="203"/>
        <v>42276.883784722217</v>
      </c>
      <c r="U2586">
        <f t="shared" si="204"/>
        <v>2015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200"/>
        <v>102</v>
      </c>
      <c r="P2587" s="9">
        <f t="shared" si="201"/>
        <v>43.57</v>
      </c>
      <c r="Q2587" t="s">
        <v>8327</v>
      </c>
      <c r="R2587" t="s">
        <v>8328</v>
      </c>
      <c r="S2587" s="14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60" hidden="1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9">
        <f t="shared" si="200"/>
        <v>122</v>
      </c>
      <c r="P2588" s="9">
        <f t="shared" si="201"/>
        <v>27.73</v>
      </c>
      <c r="Q2588" t="s">
        <v>8323</v>
      </c>
      <c r="R2588" t="s">
        <v>8326</v>
      </c>
      <c r="S2588" s="14">
        <f t="shared" si="202"/>
        <v>42278.453668981485</v>
      </c>
      <c r="T2588" s="15">
        <f t="shared" si="203"/>
        <v>42296.458333333328</v>
      </c>
      <c r="U2588">
        <f t="shared" si="204"/>
        <v>2015</v>
      </c>
    </row>
    <row r="2589" spans="1:21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200"/>
        <v>122</v>
      </c>
      <c r="P2589" s="9">
        <f t="shared" si="201"/>
        <v>203.33</v>
      </c>
      <c r="Q2589" t="s">
        <v>8323</v>
      </c>
      <c r="R2589" t="s">
        <v>8326</v>
      </c>
      <c r="S2589" s="14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200"/>
        <v>2</v>
      </c>
      <c r="P2590" s="9">
        <f t="shared" si="201"/>
        <v>25.29</v>
      </c>
      <c r="Q2590" t="s">
        <v>8316</v>
      </c>
      <c r="R2590" t="s">
        <v>8334</v>
      </c>
      <c r="S2590" s="14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200"/>
        <v>121</v>
      </c>
      <c r="P2591" s="9">
        <f t="shared" si="201"/>
        <v>37.94</v>
      </c>
      <c r="Q2591" t="s">
        <v>8327</v>
      </c>
      <c r="R2591" t="s">
        <v>8328</v>
      </c>
      <c r="S2591" s="14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200"/>
        <v>121</v>
      </c>
      <c r="P2592" s="9">
        <f t="shared" si="201"/>
        <v>33.67</v>
      </c>
      <c r="Q2592" t="s">
        <v>8323</v>
      </c>
      <c r="R2592" t="s">
        <v>8326</v>
      </c>
      <c r="S2592" s="14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9">
        <f t="shared" si="200"/>
        <v>0</v>
      </c>
      <c r="P2593" s="9">
        <f t="shared" si="201"/>
        <v>201.67</v>
      </c>
      <c r="Q2593" t="s">
        <v>8323</v>
      </c>
      <c r="R2593" t="s">
        <v>8324</v>
      </c>
      <c r="S2593" s="14">
        <f t="shared" si="202"/>
        <v>42255.791909722218</v>
      </c>
      <c r="T2593" s="15">
        <f t="shared" si="203"/>
        <v>42285.791909722218</v>
      </c>
      <c r="U2593">
        <f t="shared" si="204"/>
        <v>2015</v>
      </c>
    </row>
    <row r="2594" spans="1:21" ht="90" hidden="1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9">
        <f t="shared" si="200"/>
        <v>242</v>
      </c>
      <c r="P2594" s="9">
        <f t="shared" si="201"/>
        <v>24.2</v>
      </c>
      <c r="Q2594" t="s">
        <v>8323</v>
      </c>
      <c r="R2594" t="s">
        <v>8326</v>
      </c>
      <c r="S2594" s="14">
        <f t="shared" si="202"/>
        <v>42107.621018518519</v>
      </c>
      <c r="T2594" s="15">
        <f t="shared" si="203"/>
        <v>42167.621018518519</v>
      </c>
      <c r="U2594">
        <f t="shared" si="204"/>
        <v>2015</v>
      </c>
    </row>
    <row r="2595" spans="1:21" ht="45" hidden="1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9">
        <f t="shared" si="200"/>
        <v>242</v>
      </c>
      <c r="P2595" s="9">
        <f t="shared" si="201"/>
        <v>43.21</v>
      </c>
      <c r="Q2595" t="s">
        <v>8323</v>
      </c>
      <c r="R2595" t="s">
        <v>8326</v>
      </c>
      <c r="S2595" s="14">
        <f t="shared" si="202"/>
        <v>42559.776724537034</v>
      </c>
      <c r="T2595" s="15">
        <f t="shared" si="203"/>
        <v>42589.776724537034</v>
      </c>
      <c r="U2595">
        <f t="shared" si="204"/>
        <v>2016</v>
      </c>
    </row>
    <row r="2596" spans="1:21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9">
        <f t="shared" si="200"/>
        <v>6</v>
      </c>
      <c r="P2596" s="9">
        <f t="shared" si="201"/>
        <v>50.08</v>
      </c>
      <c r="Q2596" t="s">
        <v>8316</v>
      </c>
      <c r="R2596" t="s">
        <v>8334</v>
      </c>
      <c r="S2596" s="14">
        <f t="shared" si="202"/>
        <v>42340.701504629629</v>
      </c>
      <c r="T2596" s="15">
        <f t="shared" si="203"/>
        <v>42368.701504629629</v>
      </c>
      <c r="U2596">
        <f t="shared" si="204"/>
        <v>2015</v>
      </c>
    </row>
    <row r="2597" spans="1:21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9">
        <f t="shared" si="200"/>
        <v>100</v>
      </c>
      <c r="P2597" s="9">
        <f t="shared" si="201"/>
        <v>46.23</v>
      </c>
      <c r="Q2597" t="s">
        <v>8321</v>
      </c>
      <c r="R2597" t="s">
        <v>8322</v>
      </c>
      <c r="S2597" s="14">
        <f t="shared" si="202"/>
        <v>42211.951284722221</v>
      </c>
      <c r="T2597" s="15">
        <f t="shared" si="203"/>
        <v>42226.951284722221</v>
      </c>
      <c r="U2597">
        <f t="shared" si="204"/>
        <v>2015</v>
      </c>
    </row>
    <row r="2598" spans="1:21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9">
        <f t="shared" si="200"/>
        <v>3</v>
      </c>
      <c r="P2598" s="9">
        <f t="shared" si="201"/>
        <v>75</v>
      </c>
      <c r="Q2598" t="s">
        <v>8311</v>
      </c>
      <c r="R2598" t="s">
        <v>8348</v>
      </c>
      <c r="S2598" s="14">
        <f t="shared" si="202"/>
        <v>42457.871516203704</v>
      </c>
      <c r="T2598" s="15">
        <f t="shared" si="203"/>
        <v>42487.579861111109</v>
      </c>
      <c r="U2598">
        <f t="shared" si="204"/>
        <v>2016</v>
      </c>
    </row>
    <row r="2599" spans="1:21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9">
        <f t="shared" si="200"/>
        <v>100</v>
      </c>
      <c r="P2599" s="9">
        <f t="shared" si="201"/>
        <v>27.27</v>
      </c>
      <c r="Q2599" t="s">
        <v>8321</v>
      </c>
      <c r="R2599" t="s">
        <v>8332</v>
      </c>
      <c r="S2599" s="14">
        <f t="shared" si="202"/>
        <v>41995.752986111111</v>
      </c>
      <c r="T2599" s="15">
        <f t="shared" si="203"/>
        <v>42034.708333333328</v>
      </c>
      <c r="U2599">
        <f t="shared" si="204"/>
        <v>2014</v>
      </c>
    </row>
    <row r="2600" spans="1:21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9">
        <f t="shared" si="200"/>
        <v>120</v>
      </c>
      <c r="P2600" s="9">
        <f t="shared" si="201"/>
        <v>60</v>
      </c>
      <c r="Q2600" t="s">
        <v>8321</v>
      </c>
      <c r="R2600" t="s">
        <v>8343</v>
      </c>
      <c r="S2600" s="14">
        <f t="shared" si="202"/>
        <v>40612.695208333331</v>
      </c>
      <c r="T2600" s="15">
        <f t="shared" si="203"/>
        <v>40636.041666666664</v>
      </c>
      <c r="U2600">
        <f t="shared" si="204"/>
        <v>2011</v>
      </c>
    </row>
    <row r="2601" spans="1:21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9">
        <f t="shared" si="200"/>
        <v>120</v>
      </c>
      <c r="P2601" s="9">
        <f t="shared" si="201"/>
        <v>42.86</v>
      </c>
      <c r="Q2601" t="s">
        <v>8321</v>
      </c>
      <c r="R2601" t="s">
        <v>8322</v>
      </c>
      <c r="S2601" s="14">
        <f t="shared" si="202"/>
        <v>41657.985081018516</v>
      </c>
      <c r="T2601" s="15">
        <f t="shared" si="203"/>
        <v>41699.720833333333</v>
      </c>
      <c r="U2601">
        <f t="shared" si="204"/>
        <v>2014</v>
      </c>
    </row>
    <row r="2602" spans="1:21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200"/>
        <v>299</v>
      </c>
      <c r="P2602" s="9">
        <f t="shared" si="201"/>
        <v>35.119999999999997</v>
      </c>
      <c r="Q2602" t="s">
        <v>8316</v>
      </c>
      <c r="R2602" t="s">
        <v>8317</v>
      </c>
      <c r="S2602" s="14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200"/>
        <v>238</v>
      </c>
      <c r="P2603" s="9">
        <f t="shared" si="201"/>
        <v>33.06</v>
      </c>
      <c r="Q2603" t="s">
        <v>8311</v>
      </c>
      <c r="R2603" t="s">
        <v>8333</v>
      </c>
      <c r="S2603" s="14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200"/>
        <v>169</v>
      </c>
      <c r="P2604" s="9">
        <f t="shared" si="201"/>
        <v>45.62</v>
      </c>
      <c r="Q2604" t="s">
        <v>8323</v>
      </c>
      <c r="R2604" t="s">
        <v>8326</v>
      </c>
      <c r="S2604" s="14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200"/>
        <v>108</v>
      </c>
      <c r="P2605" s="9">
        <f t="shared" si="201"/>
        <v>28.19</v>
      </c>
      <c r="Q2605" t="s">
        <v>8323</v>
      </c>
      <c r="R2605" t="s">
        <v>8326</v>
      </c>
      <c r="S2605" s="14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200"/>
        <v>3</v>
      </c>
      <c r="P2606" s="9">
        <f t="shared" si="201"/>
        <v>73.88</v>
      </c>
      <c r="Q2606" t="s">
        <v>8313</v>
      </c>
      <c r="R2606" t="s">
        <v>8314</v>
      </c>
      <c r="S2606" s="14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200"/>
        <v>4</v>
      </c>
      <c r="P2607" s="9">
        <f t="shared" si="201"/>
        <v>45.39</v>
      </c>
      <c r="Q2607" t="s">
        <v>8308</v>
      </c>
      <c r="R2607" t="s">
        <v>8342</v>
      </c>
      <c r="S2607" s="14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200"/>
        <v>0</v>
      </c>
      <c r="P2608" s="9">
        <f t="shared" si="201"/>
        <v>84.29</v>
      </c>
      <c r="Q2608" t="s">
        <v>8308</v>
      </c>
      <c r="R2608" t="s">
        <v>8310</v>
      </c>
      <c r="S2608" s="14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5" hidden="1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9">
        <f t="shared" si="200"/>
        <v>12</v>
      </c>
      <c r="P2609" s="9">
        <f t="shared" si="201"/>
        <v>24.46</v>
      </c>
      <c r="Q2609" t="s">
        <v>8323</v>
      </c>
      <c r="R2609" t="s">
        <v>8335</v>
      </c>
      <c r="S2609" s="14">
        <f t="shared" si="202"/>
        <v>42010.968240740738</v>
      </c>
      <c r="T2609" s="15">
        <f t="shared" si="203"/>
        <v>42055.968240740738</v>
      </c>
      <c r="U2609">
        <f t="shared" si="204"/>
        <v>2015</v>
      </c>
    </row>
    <row r="2610" spans="1:21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9">
        <f t="shared" si="200"/>
        <v>20</v>
      </c>
      <c r="P2610" s="9">
        <f t="shared" si="201"/>
        <v>25.52</v>
      </c>
      <c r="Q2610" t="s">
        <v>8323</v>
      </c>
      <c r="R2610" t="s">
        <v>8324</v>
      </c>
      <c r="S2610" s="14">
        <f t="shared" si="202"/>
        <v>42630.922893518517</v>
      </c>
      <c r="T2610" s="15">
        <f t="shared" si="203"/>
        <v>42665.922893518517</v>
      </c>
      <c r="U2610">
        <f t="shared" si="204"/>
        <v>2016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200"/>
        <v>167</v>
      </c>
      <c r="P2611" s="9">
        <f t="shared" si="201"/>
        <v>17.239999999999998</v>
      </c>
      <c r="Q2611" t="s">
        <v>8327</v>
      </c>
      <c r="R2611" t="s">
        <v>8331</v>
      </c>
      <c r="S2611" s="14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200"/>
        <v>2</v>
      </c>
      <c r="P2612" s="9">
        <f t="shared" si="201"/>
        <v>25.43</v>
      </c>
      <c r="Q2612" t="s">
        <v>8316</v>
      </c>
      <c r="R2612" t="s">
        <v>8344</v>
      </c>
      <c r="S2612" s="14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200"/>
        <v>3</v>
      </c>
      <c r="P2613" s="9">
        <f t="shared" si="201"/>
        <v>65</v>
      </c>
      <c r="Q2613" t="s">
        <v>8319</v>
      </c>
      <c r="R2613" t="s">
        <v>8345</v>
      </c>
      <c r="S2613" s="14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200"/>
        <v>105</v>
      </c>
      <c r="P2614" s="9">
        <f t="shared" si="201"/>
        <v>29</v>
      </c>
      <c r="Q2614" t="s">
        <v>8323</v>
      </c>
      <c r="R2614" t="s">
        <v>8326</v>
      </c>
      <c r="S2614" s="14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200"/>
        <v>29</v>
      </c>
      <c r="P2615" s="9">
        <f t="shared" si="201"/>
        <v>44.31</v>
      </c>
      <c r="Q2615" t="s">
        <v>8323</v>
      </c>
      <c r="R2615" t="s">
        <v>8326</v>
      </c>
      <c r="S2615" s="14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200"/>
        <v>10</v>
      </c>
      <c r="P2616" s="9">
        <f t="shared" si="201"/>
        <v>71.25</v>
      </c>
      <c r="Q2616" t="s">
        <v>8321</v>
      </c>
      <c r="R2616" t="s">
        <v>8339</v>
      </c>
      <c r="S2616" s="14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200"/>
        <v>14</v>
      </c>
      <c r="P2617" s="9">
        <f t="shared" si="201"/>
        <v>43.85</v>
      </c>
      <c r="Q2617" t="s">
        <v>8311</v>
      </c>
      <c r="R2617" t="s">
        <v>8356</v>
      </c>
      <c r="S2617" s="14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200"/>
        <v>114</v>
      </c>
      <c r="P2618" s="9">
        <f t="shared" si="201"/>
        <v>40.71</v>
      </c>
      <c r="Q2618" t="s">
        <v>8323</v>
      </c>
      <c r="R2618" t="s">
        <v>8326</v>
      </c>
      <c r="S2618" s="14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200"/>
        <v>114</v>
      </c>
      <c r="P2619" s="9">
        <f t="shared" si="201"/>
        <v>27.14</v>
      </c>
      <c r="Q2619" t="s">
        <v>8323</v>
      </c>
      <c r="R2619" t="s">
        <v>8326</v>
      </c>
      <c r="S2619" s="14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200"/>
        <v>228</v>
      </c>
      <c r="P2620" s="9">
        <f t="shared" si="201"/>
        <v>57</v>
      </c>
      <c r="Q2620" t="s">
        <v>8323</v>
      </c>
      <c r="R2620" t="s">
        <v>8326</v>
      </c>
      <c r="S2620" s="14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200"/>
        <v>9</v>
      </c>
      <c r="P2621" s="9">
        <f t="shared" si="201"/>
        <v>80.709999999999994</v>
      </c>
      <c r="Q2621" t="s">
        <v>8323</v>
      </c>
      <c r="R2621" t="s">
        <v>8326</v>
      </c>
      <c r="S2621" s="14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200"/>
        <v>113</v>
      </c>
      <c r="P2622" s="9">
        <f t="shared" si="201"/>
        <v>37.67</v>
      </c>
      <c r="Q2622" t="s">
        <v>8323</v>
      </c>
      <c r="R2622" t="s">
        <v>8335</v>
      </c>
      <c r="S2622" s="14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200"/>
        <v>113</v>
      </c>
      <c r="P2623" s="9">
        <f t="shared" si="201"/>
        <v>19.47</v>
      </c>
      <c r="Q2623" t="s">
        <v>8321</v>
      </c>
      <c r="R2623" t="s">
        <v>8343</v>
      </c>
      <c r="S2623" s="14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200"/>
        <v>113</v>
      </c>
      <c r="P2624" s="9">
        <f t="shared" si="201"/>
        <v>12.53</v>
      </c>
      <c r="Q2624" t="s">
        <v>8327</v>
      </c>
      <c r="R2624" t="s">
        <v>8338</v>
      </c>
      <c r="S2624" s="14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200"/>
        <v>28</v>
      </c>
      <c r="P2625" s="9">
        <f t="shared" si="201"/>
        <v>51</v>
      </c>
      <c r="Q2625" t="s">
        <v>8323</v>
      </c>
      <c r="R2625" t="s">
        <v>8326</v>
      </c>
      <c r="S2625" s="14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9">
        <f t="shared" si="200"/>
        <v>0</v>
      </c>
      <c r="P2626" s="9">
        <f t="shared" si="201"/>
        <v>50.91</v>
      </c>
      <c r="Q2626" t="s">
        <v>8316</v>
      </c>
      <c r="R2626" t="s">
        <v>8334</v>
      </c>
      <c r="S2626" s="14">
        <f t="shared" si="202"/>
        <v>41255.833611111113</v>
      </c>
      <c r="T2626" s="15">
        <f t="shared" si="203"/>
        <v>41285.833611111113</v>
      </c>
      <c r="U2626">
        <f t="shared" si="204"/>
        <v>2012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205">ROUND(E2627/D2627*100,0)</f>
        <v>10</v>
      </c>
      <c r="P2627" s="9">
        <f t="shared" ref="P2627:P2690" si="206">ROUND(E2627/L2627,2)</f>
        <v>62.22</v>
      </c>
      <c r="Q2627" t="s">
        <v>8327</v>
      </c>
      <c r="R2627" t="s">
        <v>8330</v>
      </c>
      <c r="S2627" s="14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YEAR(S:S)</f>
        <v>2014</v>
      </c>
    </row>
    <row r="2628" spans="1:21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9">
        <f t="shared" si="205"/>
        <v>22</v>
      </c>
      <c r="P2628" s="9">
        <f t="shared" si="206"/>
        <v>56</v>
      </c>
      <c r="Q2628" t="s">
        <v>8321</v>
      </c>
      <c r="R2628" t="s">
        <v>8325</v>
      </c>
      <c r="S2628" s="14">
        <f t="shared" si="207"/>
        <v>41900.505312499998</v>
      </c>
      <c r="T2628" s="15">
        <f t="shared" si="208"/>
        <v>41930.505312499998</v>
      </c>
      <c r="U2628">
        <f t="shared" si="209"/>
        <v>2014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205"/>
        <v>124</v>
      </c>
      <c r="P2629" s="9">
        <f t="shared" si="206"/>
        <v>43</v>
      </c>
      <c r="Q2629" t="s">
        <v>8327</v>
      </c>
      <c r="R2629" t="s">
        <v>8328</v>
      </c>
      <c r="S2629" s="14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205"/>
        <v>159</v>
      </c>
      <c r="P2630" s="9">
        <f t="shared" si="206"/>
        <v>18</v>
      </c>
      <c r="Q2630" t="s">
        <v>8323</v>
      </c>
      <c r="R2630" t="s">
        <v>8326</v>
      </c>
      <c r="S2630" s="14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205"/>
        <v>185</v>
      </c>
      <c r="P2631" s="9">
        <f t="shared" si="206"/>
        <v>50.45</v>
      </c>
      <c r="Q2631" t="s">
        <v>8327</v>
      </c>
      <c r="R2631" t="s">
        <v>8331</v>
      </c>
      <c r="S2631" s="14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9">
        <f t="shared" si="205"/>
        <v>11</v>
      </c>
      <c r="P2632" s="9">
        <f t="shared" si="206"/>
        <v>69.13</v>
      </c>
      <c r="Q2632" t="s">
        <v>8313</v>
      </c>
      <c r="R2632" t="s">
        <v>8314</v>
      </c>
      <c r="S2632" s="14">
        <f t="shared" si="207"/>
        <v>41880.068437499998</v>
      </c>
      <c r="T2632" s="15">
        <f t="shared" si="208"/>
        <v>41910.068437499998</v>
      </c>
      <c r="U2632">
        <f t="shared" si="209"/>
        <v>2014</v>
      </c>
    </row>
    <row r="2633" spans="1:21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9">
        <f t="shared" si="205"/>
        <v>28</v>
      </c>
      <c r="P2633" s="9">
        <f t="shared" si="206"/>
        <v>55.3</v>
      </c>
      <c r="Q2633" t="s">
        <v>8308</v>
      </c>
      <c r="R2633" t="s">
        <v>8310</v>
      </c>
      <c r="S2633" s="14">
        <f t="shared" si="207"/>
        <v>41971.866574074069</v>
      </c>
      <c r="T2633" s="15">
        <f t="shared" si="208"/>
        <v>42016.866574074069</v>
      </c>
      <c r="U2633">
        <f t="shared" si="209"/>
        <v>2014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205"/>
        <v>110</v>
      </c>
      <c r="P2634" s="9">
        <f t="shared" si="206"/>
        <v>42.38</v>
      </c>
      <c r="Q2634" t="s">
        <v>8327</v>
      </c>
      <c r="R2634" t="s">
        <v>8331</v>
      </c>
      <c r="S2634" s="14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9">
        <f t="shared" si="205"/>
        <v>5</v>
      </c>
      <c r="P2635" s="9">
        <f t="shared" si="206"/>
        <v>183.33</v>
      </c>
      <c r="Q2635" t="s">
        <v>8323</v>
      </c>
      <c r="R2635" t="s">
        <v>8326</v>
      </c>
      <c r="S2635" s="14">
        <f t="shared" si="207"/>
        <v>42258.646504629629</v>
      </c>
      <c r="T2635" s="15">
        <f t="shared" si="208"/>
        <v>42288.645196759258</v>
      </c>
      <c r="U2635">
        <f t="shared" si="209"/>
        <v>2015</v>
      </c>
    </row>
    <row r="2636" spans="1:21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9">
        <f t="shared" si="205"/>
        <v>11</v>
      </c>
      <c r="P2636" s="9">
        <f t="shared" si="206"/>
        <v>45.83</v>
      </c>
      <c r="Q2636" t="s">
        <v>8323</v>
      </c>
      <c r="R2636" t="s">
        <v>8326</v>
      </c>
      <c r="S2636" s="14">
        <f t="shared" si="207"/>
        <v>42233.671747685185</v>
      </c>
      <c r="T2636" s="15">
        <f t="shared" si="208"/>
        <v>42278.541666666672</v>
      </c>
      <c r="U2636">
        <f t="shared" si="209"/>
        <v>2015</v>
      </c>
    </row>
    <row r="2637" spans="1:21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9">
        <f t="shared" si="205"/>
        <v>11</v>
      </c>
      <c r="P2637" s="9">
        <f t="shared" si="206"/>
        <v>39.29</v>
      </c>
      <c r="Q2637" t="s">
        <v>8311</v>
      </c>
      <c r="R2637" t="s">
        <v>8356</v>
      </c>
      <c r="S2637" s="14">
        <f t="shared" si="207"/>
        <v>40855.765092592592</v>
      </c>
      <c r="T2637" s="15">
        <f t="shared" si="208"/>
        <v>40895.765092592592</v>
      </c>
      <c r="U2637">
        <f t="shared" si="209"/>
        <v>2011</v>
      </c>
    </row>
    <row r="2638" spans="1:21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9">
        <f t="shared" si="205"/>
        <v>110</v>
      </c>
      <c r="P2638" s="9">
        <f t="shared" si="206"/>
        <v>50</v>
      </c>
      <c r="Q2638" t="s">
        <v>8327</v>
      </c>
      <c r="R2638" t="s">
        <v>8331</v>
      </c>
      <c r="S2638" s="14">
        <f t="shared" si="207"/>
        <v>41246.874814814815</v>
      </c>
      <c r="T2638" s="15">
        <f t="shared" si="208"/>
        <v>41276.874814814815</v>
      </c>
      <c r="U2638">
        <f t="shared" si="209"/>
        <v>2012</v>
      </c>
    </row>
    <row r="2639" spans="1:21" ht="45" hidden="1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9">
        <f t="shared" si="205"/>
        <v>110</v>
      </c>
      <c r="P2639" s="9">
        <f t="shared" si="206"/>
        <v>55</v>
      </c>
      <c r="Q2639" t="s">
        <v>8323</v>
      </c>
      <c r="R2639" t="s">
        <v>8326</v>
      </c>
      <c r="S2639" s="14">
        <f t="shared" si="207"/>
        <v>42020.846666666665</v>
      </c>
      <c r="T2639" s="15">
        <f t="shared" si="208"/>
        <v>42037.207638888889</v>
      </c>
      <c r="U2639">
        <f t="shared" si="209"/>
        <v>2015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205"/>
        <v>182</v>
      </c>
      <c r="P2640" s="9">
        <f t="shared" si="206"/>
        <v>34.130000000000003</v>
      </c>
      <c r="Q2640" t="s">
        <v>8319</v>
      </c>
      <c r="R2640" t="s">
        <v>8320</v>
      </c>
      <c r="S2640" s="14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60" hidden="1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9">
        <f t="shared" si="205"/>
        <v>109</v>
      </c>
      <c r="P2641" s="9">
        <f t="shared" si="206"/>
        <v>36.33</v>
      </c>
      <c r="Q2641" t="s">
        <v>8323</v>
      </c>
      <c r="R2641" t="s">
        <v>8326</v>
      </c>
      <c r="S2641" s="14">
        <f t="shared" si="207"/>
        <v>41779.310034722221</v>
      </c>
      <c r="T2641" s="15">
        <f t="shared" si="208"/>
        <v>41805.666666666664</v>
      </c>
      <c r="U2641">
        <f t="shared" si="209"/>
        <v>2014</v>
      </c>
    </row>
    <row r="2642" spans="1:21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9">
        <f t="shared" si="205"/>
        <v>156</v>
      </c>
      <c r="P2642" s="9">
        <f t="shared" si="206"/>
        <v>28.68</v>
      </c>
      <c r="Q2642" t="s">
        <v>8327</v>
      </c>
      <c r="R2642" t="s">
        <v>8331</v>
      </c>
      <c r="S2642" s="14">
        <f t="shared" si="207"/>
        <v>41120.882881944446</v>
      </c>
      <c r="T2642" s="15">
        <f t="shared" si="208"/>
        <v>41128.709027777775</v>
      </c>
      <c r="U2642">
        <f t="shared" si="209"/>
        <v>2012</v>
      </c>
    </row>
    <row r="2643" spans="1:21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9">
        <f t="shared" si="205"/>
        <v>218</v>
      </c>
      <c r="P2643" s="9">
        <f t="shared" si="206"/>
        <v>19.46</v>
      </c>
      <c r="Q2643" t="s">
        <v>8327</v>
      </c>
      <c r="R2643" t="s">
        <v>8336</v>
      </c>
      <c r="S2643" s="14">
        <f t="shared" si="207"/>
        <v>42609.311990740738</v>
      </c>
      <c r="T2643" s="15">
        <f t="shared" si="208"/>
        <v>42668.791666666672</v>
      </c>
      <c r="U2643">
        <f t="shared" si="209"/>
        <v>2016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205"/>
        <v>27</v>
      </c>
      <c r="P2644" s="9">
        <f t="shared" si="206"/>
        <v>38.71</v>
      </c>
      <c r="Q2644" t="s">
        <v>8323</v>
      </c>
      <c r="R2644" t="s">
        <v>8326</v>
      </c>
      <c r="S2644" s="14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205"/>
        <v>5</v>
      </c>
      <c r="P2645" s="9">
        <f t="shared" si="206"/>
        <v>60.11</v>
      </c>
      <c r="Q2645" t="s">
        <v>8323</v>
      </c>
      <c r="R2645" t="s">
        <v>8326</v>
      </c>
      <c r="S2645" s="14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205"/>
        <v>108</v>
      </c>
      <c r="P2646" s="9">
        <f t="shared" si="206"/>
        <v>33.75</v>
      </c>
      <c r="Q2646" t="s">
        <v>8323</v>
      </c>
      <c r="R2646" t="s">
        <v>8326</v>
      </c>
      <c r="S2646" s="14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205"/>
        <v>108</v>
      </c>
      <c r="P2647" s="9">
        <f t="shared" si="206"/>
        <v>33.75</v>
      </c>
      <c r="Q2647" t="s">
        <v>8323</v>
      </c>
      <c r="R2647" t="s">
        <v>8326</v>
      </c>
      <c r="S2647" s="14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205"/>
        <v>107</v>
      </c>
      <c r="P2648" s="9">
        <f t="shared" si="206"/>
        <v>35.799999999999997</v>
      </c>
      <c r="Q2648" t="s">
        <v>8323</v>
      </c>
      <c r="R2648" t="s">
        <v>8326</v>
      </c>
      <c r="S2648" s="14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205"/>
        <v>106</v>
      </c>
      <c r="P2649" s="9">
        <f t="shared" si="206"/>
        <v>58.9</v>
      </c>
      <c r="Q2649" t="s">
        <v>8323</v>
      </c>
      <c r="R2649" t="s">
        <v>8326</v>
      </c>
      <c r="S2649" s="14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205"/>
        <v>9</v>
      </c>
      <c r="P2650" s="9">
        <f t="shared" si="206"/>
        <v>44.17</v>
      </c>
      <c r="Q2650" t="s">
        <v>8319</v>
      </c>
      <c r="R2650" t="s">
        <v>8345</v>
      </c>
      <c r="S2650" s="14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205"/>
        <v>11</v>
      </c>
      <c r="P2651" s="9">
        <f t="shared" si="206"/>
        <v>48.18</v>
      </c>
      <c r="Q2651" t="s">
        <v>8319</v>
      </c>
      <c r="R2651" t="s">
        <v>8345</v>
      </c>
      <c r="S2651" s="14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205"/>
        <v>106</v>
      </c>
      <c r="P2652" s="9">
        <f t="shared" si="206"/>
        <v>75.709999999999994</v>
      </c>
      <c r="Q2652" t="s">
        <v>8323</v>
      </c>
      <c r="R2652" t="s">
        <v>8326</v>
      </c>
      <c r="S2652" s="14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205"/>
        <v>105</v>
      </c>
      <c r="P2653" s="9">
        <f t="shared" si="206"/>
        <v>21.1</v>
      </c>
      <c r="Q2653" t="s">
        <v>8323</v>
      </c>
      <c r="R2653" t="s">
        <v>8326</v>
      </c>
      <c r="S2653" s="14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205"/>
        <v>11</v>
      </c>
      <c r="P2654" s="9">
        <f t="shared" si="206"/>
        <v>47.91</v>
      </c>
      <c r="Q2654" t="s">
        <v>8323</v>
      </c>
      <c r="R2654" t="s">
        <v>8326</v>
      </c>
      <c r="S2654" s="14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205"/>
        <v>105</v>
      </c>
      <c r="P2655" s="9">
        <f t="shared" si="206"/>
        <v>15</v>
      </c>
      <c r="Q2655" t="s">
        <v>8321</v>
      </c>
      <c r="R2655" t="s">
        <v>8332</v>
      </c>
      <c r="S2655" s="14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9">
        <f t="shared" si="205"/>
        <v>105</v>
      </c>
      <c r="P2656" s="9">
        <f t="shared" si="206"/>
        <v>75</v>
      </c>
      <c r="Q2656" t="s">
        <v>8323</v>
      </c>
      <c r="R2656" t="s">
        <v>8335</v>
      </c>
      <c r="S2656" s="14">
        <f t="shared" si="207"/>
        <v>42458.127175925925</v>
      </c>
      <c r="T2656" s="15">
        <f t="shared" si="208"/>
        <v>42489.165972222225</v>
      </c>
      <c r="U2656">
        <f t="shared" si="209"/>
        <v>2016</v>
      </c>
    </row>
    <row r="2657" spans="1:21" ht="60" hidden="1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9">
        <f t="shared" si="205"/>
        <v>175</v>
      </c>
      <c r="P2657" s="9">
        <f t="shared" si="206"/>
        <v>29.17</v>
      </c>
      <c r="Q2657" t="s">
        <v>8323</v>
      </c>
      <c r="R2657" t="s">
        <v>8326</v>
      </c>
      <c r="S2657" s="14">
        <f t="shared" si="207"/>
        <v>41889.768229166664</v>
      </c>
      <c r="T2657" s="15">
        <f t="shared" si="208"/>
        <v>41919.768229166664</v>
      </c>
      <c r="U2657">
        <f t="shared" si="209"/>
        <v>2014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205"/>
        <v>5</v>
      </c>
      <c r="P2658" s="9">
        <f t="shared" si="206"/>
        <v>57.89</v>
      </c>
      <c r="Q2658" t="s">
        <v>8323</v>
      </c>
      <c r="R2658" t="s">
        <v>8324</v>
      </c>
      <c r="S2658" s="14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9">
        <f t="shared" si="205"/>
        <v>3</v>
      </c>
      <c r="P2659" s="9">
        <f t="shared" si="206"/>
        <v>65</v>
      </c>
      <c r="Q2659" t="s">
        <v>8327</v>
      </c>
      <c r="R2659" t="s">
        <v>8350</v>
      </c>
      <c r="S2659" s="14">
        <f t="shared" si="207"/>
        <v>41081.69027777778</v>
      </c>
      <c r="T2659" s="15">
        <f t="shared" si="208"/>
        <v>41113.166666666664</v>
      </c>
      <c r="U2659">
        <f t="shared" si="209"/>
        <v>2012</v>
      </c>
    </row>
    <row r="2660" spans="1:21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9">
        <f t="shared" si="205"/>
        <v>3</v>
      </c>
      <c r="P2660" s="9">
        <f t="shared" si="206"/>
        <v>47.27</v>
      </c>
      <c r="Q2660" t="s">
        <v>8323</v>
      </c>
      <c r="R2660" t="s">
        <v>8326</v>
      </c>
      <c r="S2660" s="14">
        <f t="shared" si="207"/>
        <v>42679.958472222221</v>
      </c>
      <c r="T2660" s="15">
        <f t="shared" si="208"/>
        <v>42710.207638888889</v>
      </c>
      <c r="U2660">
        <f t="shared" si="209"/>
        <v>2016</v>
      </c>
    </row>
    <row r="2661" spans="1:21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9">
        <f t="shared" si="205"/>
        <v>104</v>
      </c>
      <c r="P2661" s="9">
        <f t="shared" si="206"/>
        <v>32.5</v>
      </c>
      <c r="Q2661" t="s">
        <v>8327</v>
      </c>
      <c r="R2661" t="s">
        <v>8331</v>
      </c>
      <c r="S2661" s="14">
        <f t="shared" si="207"/>
        <v>42504.801388888889</v>
      </c>
      <c r="T2661" s="15">
        <f t="shared" si="208"/>
        <v>42564.801388888889</v>
      </c>
      <c r="U2661">
        <f t="shared" si="209"/>
        <v>2016</v>
      </c>
    </row>
    <row r="2662" spans="1:21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9">
        <f t="shared" si="205"/>
        <v>104</v>
      </c>
      <c r="P2662" s="9">
        <f t="shared" si="206"/>
        <v>47.27</v>
      </c>
      <c r="Q2662" t="s">
        <v>8327</v>
      </c>
      <c r="R2662" t="s">
        <v>8331</v>
      </c>
      <c r="S2662" s="14">
        <f t="shared" si="207"/>
        <v>42430.702210648145</v>
      </c>
      <c r="T2662" s="15">
        <f t="shared" si="208"/>
        <v>42460.660543981481</v>
      </c>
      <c r="U2662">
        <f t="shared" si="209"/>
        <v>2016</v>
      </c>
    </row>
    <row r="2663" spans="1:21" ht="45" hidden="1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9">
        <f t="shared" si="205"/>
        <v>104</v>
      </c>
      <c r="P2663" s="9">
        <f t="shared" si="206"/>
        <v>57.78</v>
      </c>
      <c r="Q2663" t="s">
        <v>8323</v>
      </c>
      <c r="R2663" t="s">
        <v>8326</v>
      </c>
      <c r="S2663" s="14">
        <f t="shared" si="207"/>
        <v>41828.646319444444</v>
      </c>
      <c r="T2663" s="15">
        <f t="shared" si="208"/>
        <v>41861.665972222225</v>
      </c>
      <c r="U2663">
        <f t="shared" si="209"/>
        <v>2014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205"/>
        <v>104</v>
      </c>
      <c r="P2664" s="9">
        <f t="shared" si="206"/>
        <v>34.6</v>
      </c>
      <c r="Q2664" t="s">
        <v>8327</v>
      </c>
      <c r="R2664" t="s">
        <v>8331</v>
      </c>
      <c r="S2664" s="14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205"/>
        <v>103</v>
      </c>
      <c r="P2665" s="9">
        <f t="shared" si="206"/>
        <v>51.6</v>
      </c>
      <c r="Q2665" t="s">
        <v>8327</v>
      </c>
      <c r="R2665" t="s">
        <v>8328</v>
      </c>
      <c r="S2665" s="14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205"/>
        <v>2</v>
      </c>
      <c r="P2666" s="9">
        <f t="shared" si="206"/>
        <v>84.83</v>
      </c>
      <c r="Q2666" t="s">
        <v>8313</v>
      </c>
      <c r="R2666" t="s">
        <v>8314</v>
      </c>
      <c r="S2666" s="14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205"/>
        <v>17</v>
      </c>
      <c r="P2667" s="9">
        <f t="shared" si="206"/>
        <v>101.8</v>
      </c>
      <c r="Q2667" t="s">
        <v>8313</v>
      </c>
      <c r="R2667" t="s">
        <v>8353</v>
      </c>
      <c r="S2667" s="14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205"/>
        <v>5</v>
      </c>
      <c r="P2668" s="9">
        <f t="shared" si="206"/>
        <v>84.33</v>
      </c>
      <c r="Q2668" t="s">
        <v>8311</v>
      </c>
      <c r="R2668" t="s">
        <v>8349</v>
      </c>
      <c r="S2668" s="14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205"/>
        <v>202</v>
      </c>
      <c r="P2669" s="9">
        <f t="shared" si="206"/>
        <v>29.71</v>
      </c>
      <c r="Q2669" t="s">
        <v>8323</v>
      </c>
      <c r="R2669" t="s">
        <v>8326</v>
      </c>
      <c r="S2669" s="14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205"/>
        <v>20</v>
      </c>
      <c r="P2670" s="9">
        <f t="shared" si="206"/>
        <v>50.4</v>
      </c>
      <c r="Q2670" t="s">
        <v>8323</v>
      </c>
      <c r="R2670" t="s">
        <v>8326</v>
      </c>
      <c r="S2670" s="14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205"/>
        <v>144</v>
      </c>
      <c r="P2671" s="9">
        <f t="shared" si="206"/>
        <v>22.91</v>
      </c>
      <c r="Q2671" t="s">
        <v>8323</v>
      </c>
      <c r="R2671" t="s">
        <v>8326</v>
      </c>
      <c r="S2671" s="14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205"/>
        <v>101</v>
      </c>
      <c r="P2672" s="9">
        <f t="shared" si="206"/>
        <v>25.16</v>
      </c>
      <c r="Q2672" t="s">
        <v>8323</v>
      </c>
      <c r="R2672" t="s">
        <v>8326</v>
      </c>
      <c r="S2672" s="14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205"/>
        <v>1</v>
      </c>
      <c r="P2673" s="9">
        <f t="shared" si="206"/>
        <v>167.67</v>
      </c>
      <c r="Q2673" t="s">
        <v>8308</v>
      </c>
      <c r="R2673" t="s">
        <v>8310</v>
      </c>
      <c r="S2673" s="14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205"/>
        <v>100</v>
      </c>
      <c r="P2674" s="9">
        <f t="shared" si="206"/>
        <v>31.38</v>
      </c>
      <c r="Q2674" t="s">
        <v>8321</v>
      </c>
      <c r="R2674" t="s">
        <v>8343</v>
      </c>
      <c r="S2674" s="14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205"/>
        <v>100</v>
      </c>
      <c r="P2675" s="9">
        <f t="shared" si="206"/>
        <v>62.63</v>
      </c>
      <c r="Q2675" t="s">
        <v>8323</v>
      </c>
      <c r="R2675" t="s">
        <v>8326</v>
      </c>
      <c r="S2675" s="14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9">
        <f t="shared" si="205"/>
        <v>1</v>
      </c>
      <c r="P2676" s="9">
        <f t="shared" si="206"/>
        <v>500</v>
      </c>
      <c r="Q2676" t="s">
        <v>8323</v>
      </c>
      <c r="R2676" t="s">
        <v>8335</v>
      </c>
      <c r="S2676" s="14">
        <f t="shared" si="207"/>
        <v>42333.695821759262</v>
      </c>
      <c r="T2676" s="15">
        <f t="shared" si="208"/>
        <v>42361.679166666669</v>
      </c>
      <c r="U2676">
        <f t="shared" si="209"/>
        <v>2015</v>
      </c>
    </row>
    <row r="2677" spans="1:21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9">
        <f t="shared" si="205"/>
        <v>9</v>
      </c>
      <c r="P2677" s="9">
        <f t="shared" si="206"/>
        <v>29.41</v>
      </c>
      <c r="Q2677" t="s">
        <v>8323</v>
      </c>
      <c r="R2677" t="s">
        <v>8326</v>
      </c>
      <c r="S2677" s="14">
        <f t="shared" si="207"/>
        <v>41869.714166666665</v>
      </c>
      <c r="T2677" s="15">
        <f t="shared" si="208"/>
        <v>41876.875</v>
      </c>
      <c r="U2677">
        <f t="shared" si="209"/>
        <v>2014</v>
      </c>
    </row>
    <row r="2678" spans="1:21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9">
        <f t="shared" si="205"/>
        <v>100</v>
      </c>
      <c r="P2678" s="9">
        <f t="shared" si="206"/>
        <v>71.430000000000007</v>
      </c>
      <c r="Q2678" t="s">
        <v>8321</v>
      </c>
      <c r="R2678" t="s">
        <v>8343</v>
      </c>
      <c r="S2678" s="14">
        <f t="shared" si="207"/>
        <v>40648.757939814815</v>
      </c>
      <c r="T2678" s="15">
        <f t="shared" si="208"/>
        <v>40678.757939814815</v>
      </c>
      <c r="U2678">
        <f t="shared" si="209"/>
        <v>2011</v>
      </c>
    </row>
    <row r="2679" spans="1:21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9">
        <f t="shared" si="205"/>
        <v>100</v>
      </c>
      <c r="P2679" s="9">
        <f t="shared" si="206"/>
        <v>500</v>
      </c>
      <c r="Q2679" t="s">
        <v>8321</v>
      </c>
      <c r="R2679" t="s">
        <v>8337</v>
      </c>
      <c r="S2679" s="14">
        <f t="shared" si="207"/>
        <v>42187.920972222222</v>
      </c>
      <c r="T2679" s="15">
        <f t="shared" si="208"/>
        <v>42197.920972222222</v>
      </c>
      <c r="U2679">
        <f t="shared" si="209"/>
        <v>2015</v>
      </c>
    </row>
    <row r="2680" spans="1:21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205"/>
        <v>100</v>
      </c>
      <c r="P2680" s="9">
        <f t="shared" si="206"/>
        <v>83.33</v>
      </c>
      <c r="Q2680" t="s">
        <v>8323</v>
      </c>
      <c r="R2680" t="s">
        <v>8335</v>
      </c>
      <c r="S2680" s="14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205"/>
        <v>100</v>
      </c>
      <c r="P2681" s="9">
        <f t="shared" si="206"/>
        <v>62.5</v>
      </c>
      <c r="Q2681" t="s">
        <v>8323</v>
      </c>
      <c r="R2681" t="s">
        <v>8324</v>
      </c>
      <c r="S2681" s="14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205"/>
        <v>100</v>
      </c>
      <c r="P2682" s="9">
        <f t="shared" si="206"/>
        <v>41.67</v>
      </c>
      <c r="Q2682" t="s">
        <v>8323</v>
      </c>
      <c r="R2682" t="s">
        <v>8326</v>
      </c>
      <c r="S2682" s="14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205"/>
        <v>100</v>
      </c>
      <c r="P2683" s="9">
        <f t="shared" si="206"/>
        <v>55.56</v>
      </c>
      <c r="Q2683" t="s">
        <v>8323</v>
      </c>
      <c r="R2683" t="s">
        <v>8326</v>
      </c>
      <c r="S2683" s="14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205"/>
        <v>100</v>
      </c>
      <c r="P2684" s="9">
        <f t="shared" si="206"/>
        <v>35.71</v>
      </c>
      <c r="Q2684" t="s">
        <v>8323</v>
      </c>
      <c r="R2684" t="s">
        <v>8326</v>
      </c>
      <c r="S2684" s="14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205"/>
        <v>100</v>
      </c>
      <c r="P2685" s="9">
        <f t="shared" si="206"/>
        <v>29.41</v>
      </c>
      <c r="Q2685" t="s">
        <v>8323</v>
      </c>
      <c r="R2685" t="s">
        <v>8326</v>
      </c>
      <c r="S2685" s="14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205"/>
        <v>100</v>
      </c>
      <c r="P2686" s="9">
        <f t="shared" si="206"/>
        <v>166.67</v>
      </c>
      <c r="Q2686" t="s">
        <v>8323</v>
      </c>
      <c r="R2686" t="s">
        <v>8335</v>
      </c>
      <c r="S2686" s="14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9">
        <f t="shared" si="205"/>
        <v>143</v>
      </c>
      <c r="P2687" s="9">
        <f t="shared" si="206"/>
        <v>25</v>
      </c>
      <c r="Q2687" t="s">
        <v>8327</v>
      </c>
      <c r="R2687" t="s">
        <v>8331</v>
      </c>
      <c r="S2687" s="14">
        <f t="shared" si="207"/>
        <v>40576.539664351854</v>
      </c>
      <c r="T2687" s="15">
        <f t="shared" si="208"/>
        <v>40606.539664351854</v>
      </c>
      <c r="U2687">
        <f t="shared" si="209"/>
        <v>2011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205"/>
        <v>17</v>
      </c>
      <c r="P2688" s="9">
        <f t="shared" si="206"/>
        <v>29.24</v>
      </c>
      <c r="Q2688" t="s">
        <v>8323</v>
      </c>
      <c r="R2688" t="s">
        <v>8326</v>
      </c>
      <c r="S2688" s="14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205"/>
        <v>164</v>
      </c>
      <c r="P2689" s="9">
        <f t="shared" si="206"/>
        <v>10.039999999999999</v>
      </c>
      <c r="Q2689" t="s">
        <v>8308</v>
      </c>
      <c r="R2689" t="s">
        <v>8315</v>
      </c>
      <c r="S2689" s="14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205"/>
        <v>2</v>
      </c>
      <c r="P2690" s="9">
        <f t="shared" si="206"/>
        <v>163.33000000000001</v>
      </c>
      <c r="Q2690" t="s">
        <v>8323</v>
      </c>
      <c r="R2690" t="s">
        <v>8326</v>
      </c>
      <c r="S2690" s="14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210">ROUND(E2691/D2691*100,0)</f>
        <v>10</v>
      </c>
      <c r="P2691" s="9">
        <f t="shared" ref="P2691:P2754" si="211">ROUND(E2691/L2691,2)</f>
        <v>37.54</v>
      </c>
      <c r="Q2691" t="s">
        <v>8323</v>
      </c>
      <c r="R2691" t="s">
        <v>8326</v>
      </c>
      <c r="S2691" s="14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YEAR(S:S)</f>
        <v>2016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210"/>
        <v>10</v>
      </c>
      <c r="P2692" s="9">
        <f t="shared" si="211"/>
        <v>54.11</v>
      </c>
      <c r="Q2692" t="s">
        <v>8327</v>
      </c>
      <c r="R2692" t="s">
        <v>8330</v>
      </c>
      <c r="S2692" s="14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210"/>
        <v>2</v>
      </c>
      <c r="P2693" s="9">
        <f t="shared" si="211"/>
        <v>60.75</v>
      </c>
      <c r="Q2693" t="s">
        <v>8308</v>
      </c>
      <c r="R2693" t="s">
        <v>8310</v>
      </c>
      <c r="S2693" s="14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210"/>
        <v>108</v>
      </c>
      <c r="P2694" s="9">
        <f t="shared" si="211"/>
        <v>44.09</v>
      </c>
      <c r="Q2694" t="s">
        <v>8323</v>
      </c>
      <c r="R2694" t="s">
        <v>8326</v>
      </c>
      <c r="S2694" s="14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210"/>
        <v>138</v>
      </c>
      <c r="P2695" s="9">
        <f t="shared" si="211"/>
        <v>28.32</v>
      </c>
      <c r="Q2695" t="s">
        <v>8323</v>
      </c>
      <c r="R2695" t="s">
        <v>8326</v>
      </c>
      <c r="S2695" s="14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210"/>
        <v>1</v>
      </c>
      <c r="P2696" s="9">
        <f t="shared" si="211"/>
        <v>120.25</v>
      </c>
      <c r="Q2696" t="s">
        <v>8308</v>
      </c>
      <c r="R2696" t="s">
        <v>8310</v>
      </c>
      <c r="S2696" s="14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210"/>
        <v>5</v>
      </c>
      <c r="P2697" s="9">
        <f t="shared" si="211"/>
        <v>60.13</v>
      </c>
      <c r="Q2697" t="s">
        <v>8323</v>
      </c>
      <c r="R2697" t="s">
        <v>8335</v>
      </c>
      <c r="S2697" s="14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9">
        <f t="shared" si="210"/>
        <v>12</v>
      </c>
      <c r="P2698" s="9">
        <f t="shared" si="211"/>
        <v>60</v>
      </c>
      <c r="Q2698" t="s">
        <v>8308</v>
      </c>
      <c r="R2698" t="s">
        <v>8310</v>
      </c>
      <c r="S2698" s="14">
        <f t="shared" si="212"/>
        <v>42411.828287037039</v>
      </c>
      <c r="T2698" s="15">
        <f t="shared" si="213"/>
        <v>42441.828287037039</v>
      </c>
      <c r="U2698">
        <f t="shared" si="214"/>
        <v>2016</v>
      </c>
    </row>
    <row r="2699" spans="1:21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9">
        <f t="shared" si="210"/>
        <v>64</v>
      </c>
      <c r="P2699" s="9">
        <f t="shared" si="211"/>
        <v>40</v>
      </c>
      <c r="Q2699" t="s">
        <v>8321</v>
      </c>
      <c r="R2699" t="s">
        <v>8339</v>
      </c>
      <c r="S2699" s="14">
        <f t="shared" si="212"/>
        <v>42107.703877314809</v>
      </c>
      <c r="T2699" s="15">
        <f t="shared" si="213"/>
        <v>42137.703877314809</v>
      </c>
      <c r="U2699">
        <f t="shared" si="214"/>
        <v>2015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210"/>
        <v>10</v>
      </c>
      <c r="P2700" s="9">
        <f t="shared" si="211"/>
        <v>21.73</v>
      </c>
      <c r="Q2700" t="s">
        <v>8316</v>
      </c>
      <c r="R2700" t="s">
        <v>8334</v>
      </c>
      <c r="S2700" s="14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210"/>
        <v>12</v>
      </c>
      <c r="P2701" s="9">
        <f t="shared" si="211"/>
        <v>78.33</v>
      </c>
      <c r="Q2701" t="s">
        <v>8323</v>
      </c>
      <c r="R2701" t="s">
        <v>8324</v>
      </c>
      <c r="S2701" s="14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210"/>
        <v>149</v>
      </c>
      <c r="P2702" s="9">
        <f t="shared" si="211"/>
        <v>15.13</v>
      </c>
      <c r="Q2702" t="s">
        <v>8323</v>
      </c>
      <c r="R2702" t="s">
        <v>8326</v>
      </c>
      <c r="S2702" s="14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210"/>
        <v>0</v>
      </c>
      <c r="P2703" s="9">
        <f t="shared" si="211"/>
        <v>116.75</v>
      </c>
      <c r="Q2703" t="s">
        <v>8308</v>
      </c>
      <c r="R2703" t="s">
        <v>8310</v>
      </c>
      <c r="S2703" s="14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210"/>
        <v>5</v>
      </c>
      <c r="P2704" s="9">
        <f t="shared" si="211"/>
        <v>35.92</v>
      </c>
      <c r="Q2704" t="s">
        <v>8323</v>
      </c>
      <c r="R2704" t="s">
        <v>8326</v>
      </c>
      <c r="S2704" s="14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9">
        <f t="shared" si="210"/>
        <v>1</v>
      </c>
      <c r="P2705" s="9">
        <f t="shared" si="211"/>
        <v>57.88</v>
      </c>
      <c r="Q2705" t="s">
        <v>8308</v>
      </c>
      <c r="R2705" t="s">
        <v>8342</v>
      </c>
      <c r="S2705" s="14">
        <f t="shared" si="212"/>
        <v>41989.853692129633</v>
      </c>
      <c r="T2705" s="15">
        <f t="shared" si="213"/>
        <v>42019.811805555553</v>
      </c>
      <c r="U2705">
        <f t="shared" si="214"/>
        <v>2014</v>
      </c>
    </row>
    <row r="2706" spans="1:21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9">
        <f t="shared" si="210"/>
        <v>116</v>
      </c>
      <c r="P2706" s="9">
        <f t="shared" si="211"/>
        <v>35.619999999999997</v>
      </c>
      <c r="Q2706" t="s">
        <v>8327</v>
      </c>
      <c r="R2706" t="s">
        <v>8331</v>
      </c>
      <c r="S2706" s="14">
        <f t="shared" si="212"/>
        <v>42240.852534722217</v>
      </c>
      <c r="T2706" s="15">
        <f t="shared" si="213"/>
        <v>42270.852534722217</v>
      </c>
      <c r="U2706">
        <f t="shared" si="214"/>
        <v>2015</v>
      </c>
    </row>
    <row r="2707" spans="1:21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9">
        <f t="shared" si="210"/>
        <v>2</v>
      </c>
      <c r="P2707" s="9">
        <f t="shared" si="211"/>
        <v>76.67</v>
      </c>
      <c r="Q2707" t="s">
        <v>8319</v>
      </c>
      <c r="R2707" t="s">
        <v>8345</v>
      </c>
      <c r="S2707" s="14">
        <f t="shared" si="212"/>
        <v>42204.875868055555</v>
      </c>
      <c r="T2707" s="15">
        <f t="shared" si="213"/>
        <v>42234.875868055555</v>
      </c>
      <c r="U2707">
        <f t="shared" si="214"/>
        <v>2015</v>
      </c>
    </row>
    <row r="2708" spans="1:21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9">
        <f t="shared" si="210"/>
        <v>3</v>
      </c>
      <c r="P2708" s="9">
        <f t="shared" si="211"/>
        <v>35.380000000000003</v>
      </c>
      <c r="Q2708" t="s">
        <v>8319</v>
      </c>
      <c r="R2708" t="s">
        <v>8345</v>
      </c>
      <c r="S2708" s="14">
        <f t="shared" si="212"/>
        <v>42198.695138888885</v>
      </c>
      <c r="T2708" s="15">
        <f t="shared" si="213"/>
        <v>42238.165972222225</v>
      </c>
      <c r="U2708">
        <f t="shared" si="214"/>
        <v>2015</v>
      </c>
    </row>
    <row r="2709" spans="1:21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9">
        <f t="shared" si="210"/>
        <v>8</v>
      </c>
      <c r="P2709" s="9">
        <f t="shared" si="211"/>
        <v>38.33</v>
      </c>
      <c r="Q2709" t="s">
        <v>8323</v>
      </c>
      <c r="R2709" t="s">
        <v>8326</v>
      </c>
      <c r="S2709" s="14">
        <f t="shared" si="212"/>
        <v>41904.650578703702</v>
      </c>
      <c r="T2709" s="15">
        <f t="shared" si="213"/>
        <v>41934.650578703702</v>
      </c>
      <c r="U2709">
        <f t="shared" si="214"/>
        <v>2014</v>
      </c>
    </row>
    <row r="2710" spans="1:21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9">
        <f t="shared" si="210"/>
        <v>131</v>
      </c>
      <c r="P2710" s="9">
        <f t="shared" si="211"/>
        <v>21.9</v>
      </c>
      <c r="Q2710" t="s">
        <v>8321</v>
      </c>
      <c r="R2710" t="s">
        <v>8343</v>
      </c>
      <c r="S2710" s="14">
        <f t="shared" si="212"/>
        <v>40935.005104166667</v>
      </c>
      <c r="T2710" s="15">
        <f t="shared" si="213"/>
        <v>40965.005104166667</v>
      </c>
      <c r="U2710">
        <f t="shared" si="214"/>
        <v>2012</v>
      </c>
    </row>
    <row r="2711" spans="1:21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9">
        <f t="shared" si="210"/>
        <v>153</v>
      </c>
      <c r="P2711" s="9">
        <f t="shared" si="211"/>
        <v>30.67</v>
      </c>
      <c r="Q2711" t="s">
        <v>8321</v>
      </c>
      <c r="R2711" t="s">
        <v>8343</v>
      </c>
      <c r="S2711" s="14">
        <f t="shared" si="212"/>
        <v>40844.691643518519</v>
      </c>
      <c r="T2711" s="15">
        <f t="shared" si="213"/>
        <v>40904.733310185184</v>
      </c>
      <c r="U2711">
        <f t="shared" si="214"/>
        <v>2011</v>
      </c>
    </row>
    <row r="2712" spans="1:21" ht="60" hidden="1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9">
        <f t="shared" si="210"/>
        <v>184</v>
      </c>
      <c r="P2712" s="9">
        <f t="shared" si="211"/>
        <v>30.67</v>
      </c>
      <c r="Q2712" t="s">
        <v>8323</v>
      </c>
      <c r="R2712" t="s">
        <v>8326</v>
      </c>
      <c r="S2712" s="14">
        <f t="shared" si="212"/>
        <v>42383.793124999997</v>
      </c>
      <c r="T2712" s="15">
        <f t="shared" si="213"/>
        <v>42413.793124999997</v>
      </c>
      <c r="U2712">
        <f t="shared" si="214"/>
        <v>2016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210"/>
        <v>30</v>
      </c>
      <c r="P2713" s="9">
        <f t="shared" si="211"/>
        <v>50.56</v>
      </c>
      <c r="Q2713" t="s">
        <v>8323</v>
      </c>
      <c r="R2713" t="s">
        <v>8335</v>
      </c>
      <c r="S2713" s="14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210"/>
        <v>2</v>
      </c>
      <c r="P2714" s="9">
        <f t="shared" si="211"/>
        <v>32.36</v>
      </c>
      <c r="Q2714" t="s">
        <v>8323</v>
      </c>
      <c r="R2714" t="s">
        <v>8326</v>
      </c>
      <c r="S2714" s="14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210"/>
        <v>38</v>
      </c>
      <c r="P2715" s="9">
        <f t="shared" si="211"/>
        <v>32.36</v>
      </c>
      <c r="Q2715" t="s">
        <v>8323</v>
      </c>
      <c r="R2715" t="s">
        <v>8326</v>
      </c>
      <c r="S2715" s="14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210"/>
        <v>3</v>
      </c>
      <c r="P2716" s="9">
        <f t="shared" si="211"/>
        <v>30.13</v>
      </c>
      <c r="Q2716" t="s">
        <v>8323</v>
      </c>
      <c r="R2716" t="s">
        <v>8335</v>
      </c>
      <c r="S2716" s="14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210"/>
        <v>3</v>
      </c>
      <c r="P2717" s="9">
        <f t="shared" si="211"/>
        <v>41</v>
      </c>
      <c r="Q2717" t="s">
        <v>8323</v>
      </c>
      <c r="R2717" t="s">
        <v>8324</v>
      </c>
      <c r="S2717" s="14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9">
        <f t="shared" si="210"/>
        <v>18</v>
      </c>
      <c r="P2718" s="9">
        <f t="shared" si="211"/>
        <v>64.290000000000006</v>
      </c>
      <c r="Q2718" t="s">
        <v>8323</v>
      </c>
      <c r="R2718" t="s">
        <v>8326</v>
      </c>
      <c r="S2718" s="14">
        <f t="shared" si="212"/>
        <v>41795.598923611113</v>
      </c>
      <c r="T2718" s="15">
        <f t="shared" si="213"/>
        <v>41825.598923611113</v>
      </c>
      <c r="U2718">
        <f t="shared" si="214"/>
        <v>2014</v>
      </c>
    </row>
    <row r="2719" spans="1:21" ht="60" hidden="1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9">
        <f t="shared" si="210"/>
        <v>113</v>
      </c>
      <c r="P2719" s="9">
        <f t="shared" si="211"/>
        <v>30</v>
      </c>
      <c r="Q2719" t="s">
        <v>8323</v>
      </c>
      <c r="R2719" t="s">
        <v>8326</v>
      </c>
      <c r="S2719" s="14">
        <f t="shared" si="212"/>
        <v>42064.785613425927</v>
      </c>
      <c r="T2719" s="15">
        <f t="shared" si="213"/>
        <v>42099.743946759263</v>
      </c>
      <c r="U2719">
        <f t="shared" si="214"/>
        <v>2015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210"/>
        <v>7</v>
      </c>
      <c r="P2720" s="9">
        <f t="shared" si="211"/>
        <v>44.5</v>
      </c>
      <c r="Q2720" t="s">
        <v>8311</v>
      </c>
      <c r="R2720" t="s">
        <v>8348</v>
      </c>
      <c r="S2720" s="14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210"/>
        <v>9</v>
      </c>
      <c r="P2721" s="9">
        <f t="shared" si="211"/>
        <v>40.450000000000003</v>
      </c>
      <c r="Q2721" t="s">
        <v>8311</v>
      </c>
      <c r="R2721" t="s">
        <v>8352</v>
      </c>
      <c r="S2721" s="14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6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9">
        <f t="shared" si="210"/>
        <v>18</v>
      </c>
      <c r="P2722" s="9">
        <f t="shared" si="211"/>
        <v>44</v>
      </c>
      <c r="Q2722" t="s">
        <v>8323</v>
      </c>
      <c r="R2722" t="s">
        <v>8326</v>
      </c>
      <c r="S2722" s="14">
        <f t="shared" si="212"/>
        <v>41982.87364583333</v>
      </c>
      <c r="T2722" s="15">
        <f t="shared" si="213"/>
        <v>42012.87364583333</v>
      </c>
      <c r="U2722">
        <f t="shared" si="214"/>
        <v>2014</v>
      </c>
    </row>
    <row r="2723" spans="1:21" ht="60" hidden="1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9">
        <f t="shared" si="210"/>
        <v>110</v>
      </c>
      <c r="P2723" s="9">
        <f t="shared" si="211"/>
        <v>24.44</v>
      </c>
      <c r="Q2723" t="s">
        <v>8323</v>
      </c>
      <c r="R2723" t="s">
        <v>8326</v>
      </c>
      <c r="S2723" s="14">
        <f t="shared" si="212"/>
        <v>42213.505474537036</v>
      </c>
      <c r="T2723" s="15">
        <f t="shared" si="213"/>
        <v>42238.505474537036</v>
      </c>
      <c r="U2723">
        <f t="shared" si="214"/>
        <v>2015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210"/>
        <v>22</v>
      </c>
      <c r="P2724" s="9">
        <f t="shared" si="211"/>
        <v>48.56</v>
      </c>
      <c r="Q2724" t="s">
        <v>8323</v>
      </c>
      <c r="R2724" t="s">
        <v>8326</v>
      </c>
      <c r="S2724" s="14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9">
        <f t="shared" si="210"/>
        <v>4</v>
      </c>
      <c r="P2725" s="9">
        <f t="shared" si="211"/>
        <v>145</v>
      </c>
      <c r="Q2725" t="s">
        <v>8308</v>
      </c>
      <c r="R2725" t="s">
        <v>8342</v>
      </c>
      <c r="S2725" s="14">
        <f t="shared" si="212"/>
        <v>42027.056793981479</v>
      </c>
      <c r="T2725" s="15">
        <f t="shared" si="213"/>
        <v>42057.056793981479</v>
      </c>
      <c r="U2725">
        <f t="shared" si="214"/>
        <v>2015</v>
      </c>
    </row>
    <row r="2726" spans="1:21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9">
        <f t="shared" si="210"/>
        <v>16</v>
      </c>
      <c r="P2726" s="9">
        <f t="shared" si="211"/>
        <v>43.5</v>
      </c>
      <c r="Q2726" t="s">
        <v>8321</v>
      </c>
      <c r="R2726" t="s">
        <v>8325</v>
      </c>
      <c r="S2726" s="14">
        <f t="shared" si="212"/>
        <v>41835.126805555556</v>
      </c>
      <c r="T2726" s="15">
        <f t="shared" si="213"/>
        <v>41867.987500000003</v>
      </c>
      <c r="U2726">
        <f t="shared" si="214"/>
        <v>2014</v>
      </c>
    </row>
    <row r="2727" spans="1:21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9">
        <f t="shared" si="210"/>
        <v>109</v>
      </c>
      <c r="P2727" s="9">
        <f t="shared" si="211"/>
        <v>31.07</v>
      </c>
      <c r="Q2727" t="s">
        <v>8327</v>
      </c>
      <c r="R2727" t="s">
        <v>8331</v>
      </c>
      <c r="S2727" s="14">
        <f t="shared" si="212"/>
        <v>41619.998310185183</v>
      </c>
      <c r="T2727" s="15">
        <f t="shared" si="213"/>
        <v>41629.197222222225</v>
      </c>
      <c r="U2727">
        <f t="shared" si="214"/>
        <v>2013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210"/>
        <v>2</v>
      </c>
      <c r="P2728" s="9">
        <f t="shared" si="211"/>
        <v>108.25</v>
      </c>
      <c r="Q2728" t="s">
        <v>8308</v>
      </c>
      <c r="R2728" t="s">
        <v>8318</v>
      </c>
      <c r="S2728" s="14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210"/>
        <v>1</v>
      </c>
      <c r="P2729" s="9">
        <f t="shared" si="211"/>
        <v>35.83</v>
      </c>
      <c r="Q2729" t="s">
        <v>8321</v>
      </c>
      <c r="R2729" t="s">
        <v>8339</v>
      </c>
      <c r="S2729" s="14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5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9">
        <f t="shared" si="210"/>
        <v>34</v>
      </c>
      <c r="P2730" s="9">
        <f t="shared" si="211"/>
        <v>33.08</v>
      </c>
      <c r="Q2730" t="s">
        <v>8323</v>
      </c>
      <c r="R2730" t="s">
        <v>8326</v>
      </c>
      <c r="S2730" s="14">
        <f t="shared" si="212"/>
        <v>42022.661527777775</v>
      </c>
      <c r="T2730" s="15">
        <f t="shared" si="213"/>
        <v>42063.5</v>
      </c>
      <c r="U2730">
        <f t="shared" si="214"/>
        <v>2015</v>
      </c>
    </row>
    <row r="2731" spans="1:21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210"/>
        <v>57</v>
      </c>
      <c r="P2731" s="9">
        <f t="shared" si="211"/>
        <v>43</v>
      </c>
      <c r="Q2731" t="s">
        <v>8323</v>
      </c>
      <c r="R2731" t="s">
        <v>8324</v>
      </c>
      <c r="S2731" s="14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9">
        <f t="shared" si="210"/>
        <v>108</v>
      </c>
      <c r="P2732" s="9">
        <f t="shared" si="211"/>
        <v>47.78</v>
      </c>
      <c r="Q2732" t="s">
        <v>8319</v>
      </c>
      <c r="R2732" t="s">
        <v>8320</v>
      </c>
      <c r="S2732" s="14">
        <f t="shared" si="212"/>
        <v>42607.316122685181</v>
      </c>
      <c r="T2732" s="15">
        <f t="shared" si="213"/>
        <v>42613.233333333337</v>
      </c>
      <c r="U2732">
        <f t="shared" si="214"/>
        <v>2016</v>
      </c>
    </row>
    <row r="2733" spans="1:21" ht="60" hidden="1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9">
        <f t="shared" si="210"/>
        <v>129</v>
      </c>
      <c r="P2733" s="9">
        <f t="shared" si="211"/>
        <v>30.71</v>
      </c>
      <c r="Q2733" t="s">
        <v>8323</v>
      </c>
      <c r="R2733" t="s">
        <v>8326</v>
      </c>
      <c r="S2733" s="14">
        <f t="shared" si="212"/>
        <v>42309.191307870366</v>
      </c>
      <c r="T2733" s="15">
        <f t="shared" si="213"/>
        <v>42338.9375</v>
      </c>
      <c r="U2733">
        <f t="shared" si="214"/>
        <v>2015</v>
      </c>
    </row>
    <row r="2734" spans="1:21" ht="45" hidden="1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9">
        <f t="shared" si="210"/>
        <v>143</v>
      </c>
      <c r="P2734" s="9">
        <f t="shared" si="211"/>
        <v>21.5</v>
      </c>
      <c r="Q2734" t="s">
        <v>8323</v>
      </c>
      <c r="R2734" t="s">
        <v>8326</v>
      </c>
      <c r="S2734" s="14">
        <f t="shared" si="212"/>
        <v>42160.651817129634</v>
      </c>
      <c r="T2734" s="15">
        <f t="shared" si="213"/>
        <v>42190.651817129634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210"/>
        <v>28</v>
      </c>
      <c r="P2735" s="9">
        <f t="shared" si="211"/>
        <v>61</v>
      </c>
      <c r="Q2735" t="s">
        <v>8323</v>
      </c>
      <c r="R2735" t="s">
        <v>8326</v>
      </c>
      <c r="S2735" s="14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210"/>
        <v>0</v>
      </c>
      <c r="P2736" s="9">
        <f t="shared" si="211"/>
        <v>53.25</v>
      </c>
      <c r="Q2736" t="s">
        <v>8308</v>
      </c>
      <c r="R2736" t="s">
        <v>8342</v>
      </c>
      <c r="S2736" s="14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210"/>
        <v>9</v>
      </c>
      <c r="P2737" s="9">
        <f t="shared" si="211"/>
        <v>47.33</v>
      </c>
      <c r="Q2737" t="s">
        <v>8323</v>
      </c>
      <c r="R2737" t="s">
        <v>8335</v>
      </c>
      <c r="S2737" s="14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9">
        <f t="shared" si="210"/>
        <v>0</v>
      </c>
      <c r="P2738" s="9">
        <f t="shared" si="211"/>
        <v>60.71</v>
      </c>
      <c r="Q2738" t="s">
        <v>8316</v>
      </c>
      <c r="R2738" t="s">
        <v>8344</v>
      </c>
      <c r="S2738" s="14">
        <f t="shared" si="212"/>
        <v>42094.667256944449</v>
      </c>
      <c r="T2738" s="15">
        <f t="shared" si="213"/>
        <v>42124.667256944449</v>
      </c>
      <c r="U2738">
        <f t="shared" si="214"/>
        <v>2015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210"/>
        <v>5</v>
      </c>
      <c r="P2739" s="9">
        <f t="shared" si="211"/>
        <v>17.71</v>
      </c>
      <c r="Q2739" t="s">
        <v>8316</v>
      </c>
      <c r="R2739" t="s">
        <v>8334</v>
      </c>
      <c r="S2739" s="14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9">
        <f t="shared" si="210"/>
        <v>24</v>
      </c>
      <c r="P2740" s="9">
        <f t="shared" si="211"/>
        <v>53.13</v>
      </c>
      <c r="Q2740" t="s">
        <v>8323</v>
      </c>
      <c r="R2740" t="s">
        <v>8326</v>
      </c>
      <c r="S2740" s="14">
        <f t="shared" si="212"/>
        <v>42306.848854166667</v>
      </c>
      <c r="T2740" s="15">
        <f t="shared" si="213"/>
        <v>42336.890520833331</v>
      </c>
      <c r="U2740">
        <f t="shared" si="214"/>
        <v>2015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210"/>
        <v>101</v>
      </c>
      <c r="P2741" s="9">
        <f t="shared" si="211"/>
        <v>47.22</v>
      </c>
      <c r="Q2741" t="s">
        <v>8327</v>
      </c>
      <c r="R2741" t="s">
        <v>8329</v>
      </c>
      <c r="S2741" s="14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9">
        <f t="shared" si="210"/>
        <v>106</v>
      </c>
      <c r="P2742" s="9">
        <f t="shared" si="211"/>
        <v>53.13</v>
      </c>
      <c r="Q2742" t="s">
        <v>8321</v>
      </c>
      <c r="R2742" t="s">
        <v>8343</v>
      </c>
      <c r="S2742" s="14">
        <f t="shared" si="212"/>
        <v>40706.135208333333</v>
      </c>
      <c r="T2742" s="15">
        <f t="shared" si="213"/>
        <v>40736.135208333333</v>
      </c>
      <c r="U2742">
        <f t="shared" si="214"/>
        <v>2011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210"/>
        <v>383</v>
      </c>
      <c r="P2743" s="9">
        <f t="shared" si="211"/>
        <v>15.04</v>
      </c>
      <c r="Q2743" t="s">
        <v>8327</v>
      </c>
      <c r="R2743" t="s">
        <v>8329</v>
      </c>
      <c r="S2743" s="14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210"/>
        <v>210</v>
      </c>
      <c r="P2744" s="9">
        <f t="shared" si="211"/>
        <v>105</v>
      </c>
      <c r="Q2744" t="s">
        <v>8323</v>
      </c>
      <c r="R2744" t="s">
        <v>8326</v>
      </c>
      <c r="S2744" s="14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210"/>
        <v>8</v>
      </c>
      <c r="P2745" s="9">
        <f t="shared" si="211"/>
        <v>104.75</v>
      </c>
      <c r="Q2745" t="s">
        <v>8311</v>
      </c>
      <c r="R2745" t="s">
        <v>8348</v>
      </c>
      <c r="S2745" s="14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210"/>
        <v>42</v>
      </c>
      <c r="P2746" s="9">
        <f t="shared" si="211"/>
        <v>29.79</v>
      </c>
      <c r="Q2746" t="s">
        <v>8323</v>
      </c>
      <c r="R2746" t="s">
        <v>8326</v>
      </c>
      <c r="S2746" s="14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210"/>
        <v>104</v>
      </c>
      <c r="P2747" s="9">
        <f t="shared" si="211"/>
        <v>18.91</v>
      </c>
      <c r="Q2747" t="s">
        <v>8327</v>
      </c>
      <c r="R2747" t="s">
        <v>8328</v>
      </c>
      <c r="S2747" s="14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210"/>
        <v>14</v>
      </c>
      <c r="P2748" s="9">
        <f t="shared" si="211"/>
        <v>51.88</v>
      </c>
      <c r="Q2748" t="s">
        <v>8321</v>
      </c>
      <c r="R2748" t="s">
        <v>8339</v>
      </c>
      <c r="S2748" s="14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210"/>
        <v>7</v>
      </c>
      <c r="P2749" s="9">
        <f t="shared" si="211"/>
        <v>59</v>
      </c>
      <c r="Q2749" t="s">
        <v>8323</v>
      </c>
      <c r="R2749" t="s">
        <v>8326</v>
      </c>
      <c r="S2749" s="14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210"/>
        <v>2</v>
      </c>
      <c r="P2750" s="9">
        <f t="shared" si="211"/>
        <v>51.38</v>
      </c>
      <c r="Q2750" t="s">
        <v>8308</v>
      </c>
      <c r="R2750" t="s">
        <v>8310</v>
      </c>
      <c r="S2750" s="14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9">
        <f t="shared" si="210"/>
        <v>1</v>
      </c>
      <c r="P2751" s="9">
        <f t="shared" si="211"/>
        <v>410</v>
      </c>
      <c r="Q2751" t="s">
        <v>8316</v>
      </c>
      <c r="R2751" t="s">
        <v>8334</v>
      </c>
      <c r="S2751" s="14">
        <f t="shared" si="212"/>
        <v>41793.659525462965</v>
      </c>
      <c r="T2751" s="15">
        <f t="shared" si="213"/>
        <v>41853.659525462965</v>
      </c>
      <c r="U2751">
        <f t="shared" si="214"/>
        <v>2014</v>
      </c>
    </row>
    <row r="2752" spans="1:21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9">
        <f t="shared" si="210"/>
        <v>24</v>
      </c>
      <c r="P2752" s="9">
        <f t="shared" si="211"/>
        <v>41</v>
      </c>
      <c r="Q2752" t="s">
        <v>8323</v>
      </c>
      <c r="R2752" t="s">
        <v>8326</v>
      </c>
      <c r="S2752" s="14">
        <f t="shared" si="212"/>
        <v>42770.290590277778</v>
      </c>
      <c r="T2752" s="15">
        <f t="shared" si="213"/>
        <v>42800.290590277778</v>
      </c>
      <c r="U2752">
        <f t="shared" si="214"/>
        <v>2017</v>
      </c>
    </row>
    <row r="2753" spans="1:21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9">
        <f t="shared" si="210"/>
        <v>117</v>
      </c>
      <c r="P2753" s="9">
        <f t="shared" si="211"/>
        <v>51.25</v>
      </c>
      <c r="Q2753" t="s">
        <v>8321</v>
      </c>
      <c r="R2753" t="s">
        <v>8332</v>
      </c>
      <c r="S2753" s="14">
        <f t="shared" si="212"/>
        <v>41989.91134259259</v>
      </c>
      <c r="T2753" s="15">
        <f t="shared" si="213"/>
        <v>42005.332638888889</v>
      </c>
      <c r="U2753">
        <f t="shared" si="214"/>
        <v>2014</v>
      </c>
    </row>
    <row r="2754" spans="1:21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210"/>
        <v>136</v>
      </c>
      <c r="P2754" s="9">
        <f t="shared" si="211"/>
        <v>15.15</v>
      </c>
      <c r="Q2754" t="s">
        <v>8323</v>
      </c>
      <c r="R2754" t="s">
        <v>8326</v>
      </c>
      <c r="S2754" s="14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215">ROUND(E2755/D2755*100,0)</f>
        <v>1</v>
      </c>
      <c r="P2755" s="9">
        <f t="shared" ref="P2755:P2818" si="216">ROUND(E2755/L2755,2)</f>
        <v>45.33</v>
      </c>
      <c r="Q2755" t="s">
        <v>8308</v>
      </c>
      <c r="R2755" t="s">
        <v>8310</v>
      </c>
      <c r="S2755" s="14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YEAR(S:S)</f>
        <v>2014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215"/>
        <v>1</v>
      </c>
      <c r="P2756" s="9">
        <f t="shared" si="216"/>
        <v>101.25</v>
      </c>
      <c r="Q2756" t="s">
        <v>8316</v>
      </c>
      <c r="R2756" t="s">
        <v>8334</v>
      </c>
      <c r="S2756" s="14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9">
        <f t="shared" si="215"/>
        <v>3</v>
      </c>
      <c r="P2757" s="9">
        <f t="shared" si="216"/>
        <v>13</v>
      </c>
      <c r="Q2757" t="s">
        <v>8308</v>
      </c>
      <c r="R2757" t="s">
        <v>8310</v>
      </c>
      <c r="S2757" s="14">
        <f t="shared" si="217"/>
        <v>42715.688437500001</v>
      </c>
      <c r="T2757" s="15">
        <f t="shared" si="218"/>
        <v>42745.688437500001</v>
      </c>
      <c r="U2757">
        <f t="shared" si="219"/>
        <v>2016</v>
      </c>
    </row>
    <row r="2758" spans="1:21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9">
        <f t="shared" si="215"/>
        <v>8</v>
      </c>
      <c r="P2758" s="9">
        <f t="shared" si="216"/>
        <v>80.599999999999994</v>
      </c>
      <c r="Q2758" t="s">
        <v>8311</v>
      </c>
      <c r="R2758" t="s">
        <v>8348</v>
      </c>
      <c r="S2758" s="14">
        <f t="shared" si="217"/>
        <v>41961.813518518517</v>
      </c>
      <c r="T2758" s="15">
        <f t="shared" si="218"/>
        <v>41992.813518518517</v>
      </c>
      <c r="U2758">
        <f t="shared" si="219"/>
        <v>2014</v>
      </c>
    </row>
    <row r="2759" spans="1:21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9">
        <f t="shared" si="215"/>
        <v>13</v>
      </c>
      <c r="P2759" s="9">
        <f t="shared" si="216"/>
        <v>80.599999999999994</v>
      </c>
      <c r="Q2759" t="s">
        <v>8321</v>
      </c>
      <c r="R2759" t="s">
        <v>8337</v>
      </c>
      <c r="S2759" s="14">
        <f t="shared" si="217"/>
        <v>41788.381909722222</v>
      </c>
      <c r="T2759" s="15">
        <f t="shared" si="218"/>
        <v>41821.791666666664</v>
      </c>
      <c r="U2759">
        <f t="shared" si="219"/>
        <v>2014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215"/>
        <v>4</v>
      </c>
      <c r="P2760" s="9">
        <f t="shared" si="216"/>
        <v>100.5</v>
      </c>
      <c r="Q2760" t="s">
        <v>8323</v>
      </c>
      <c r="R2760" t="s">
        <v>8335</v>
      </c>
      <c r="S2760" s="14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215"/>
        <v>33</v>
      </c>
      <c r="P2761" s="9">
        <f t="shared" si="216"/>
        <v>30.85</v>
      </c>
      <c r="Q2761" t="s">
        <v>8321</v>
      </c>
      <c r="R2761" t="s">
        <v>8325</v>
      </c>
      <c r="S2761" s="14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215"/>
        <v>40</v>
      </c>
      <c r="P2762" s="9">
        <f t="shared" si="216"/>
        <v>80.2</v>
      </c>
      <c r="Q2762" t="s">
        <v>8321</v>
      </c>
      <c r="R2762" t="s">
        <v>8325</v>
      </c>
      <c r="S2762" s="14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215"/>
        <v>133</v>
      </c>
      <c r="P2763" s="9">
        <f t="shared" si="216"/>
        <v>25.02</v>
      </c>
      <c r="Q2763" t="s">
        <v>8327</v>
      </c>
      <c r="R2763" t="s">
        <v>8328</v>
      </c>
      <c r="S2763" s="14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215"/>
        <v>1</v>
      </c>
      <c r="P2764" s="9">
        <f t="shared" si="216"/>
        <v>133.33000000000001</v>
      </c>
      <c r="Q2764" t="s">
        <v>8321</v>
      </c>
      <c r="R2764" t="s">
        <v>8339</v>
      </c>
      <c r="S2764" s="14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215"/>
        <v>3</v>
      </c>
      <c r="P2765" s="9">
        <f t="shared" si="216"/>
        <v>66.67</v>
      </c>
      <c r="Q2765" t="s">
        <v>8311</v>
      </c>
      <c r="R2765" t="s">
        <v>8352</v>
      </c>
      <c r="S2765" s="14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9">
        <f t="shared" si="215"/>
        <v>11</v>
      </c>
      <c r="P2766" s="9">
        <f t="shared" si="216"/>
        <v>80</v>
      </c>
      <c r="Q2766" t="s">
        <v>8323</v>
      </c>
      <c r="R2766" t="s">
        <v>8326</v>
      </c>
      <c r="S2766" s="14">
        <f t="shared" si="217"/>
        <v>42750.530312499999</v>
      </c>
      <c r="T2766" s="15">
        <f t="shared" si="218"/>
        <v>42794.368749999994</v>
      </c>
      <c r="U2766">
        <f t="shared" si="219"/>
        <v>2017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215"/>
        <v>16</v>
      </c>
      <c r="P2767" s="9">
        <f t="shared" si="216"/>
        <v>66.67</v>
      </c>
      <c r="Q2767" t="s">
        <v>8323</v>
      </c>
      <c r="R2767" t="s">
        <v>8326</v>
      </c>
      <c r="S2767" s="14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60" hidden="1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9">
        <f t="shared" si="215"/>
        <v>100</v>
      </c>
      <c r="P2768" s="9">
        <f t="shared" si="216"/>
        <v>30.77</v>
      </c>
      <c r="Q2768" t="s">
        <v>8323</v>
      </c>
      <c r="R2768" t="s">
        <v>8326</v>
      </c>
      <c r="S2768" s="14">
        <f t="shared" si="217"/>
        <v>42689.214988425927</v>
      </c>
      <c r="T2768" s="15">
        <f t="shared" si="218"/>
        <v>42700.25</v>
      </c>
      <c r="U2768">
        <f t="shared" si="219"/>
        <v>2016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215"/>
        <v>12</v>
      </c>
      <c r="P2769" s="9">
        <f t="shared" si="216"/>
        <v>79.400000000000006</v>
      </c>
      <c r="Q2769" t="s">
        <v>8323</v>
      </c>
      <c r="R2769" t="s">
        <v>8326</v>
      </c>
      <c r="S2769" s="14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215"/>
        <v>1</v>
      </c>
      <c r="P2770" s="9">
        <f t="shared" si="216"/>
        <v>56.57</v>
      </c>
      <c r="Q2770" t="s">
        <v>8321</v>
      </c>
      <c r="R2770" t="s">
        <v>8339</v>
      </c>
      <c r="S2770" s="14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215"/>
        <v>156</v>
      </c>
      <c r="P2771" s="9">
        <f t="shared" si="216"/>
        <v>30.08</v>
      </c>
      <c r="Q2771" t="s">
        <v>8327</v>
      </c>
      <c r="R2771" t="s">
        <v>8341</v>
      </c>
      <c r="S2771" s="14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6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9">
        <f t="shared" si="215"/>
        <v>19</v>
      </c>
      <c r="P2772" s="9">
        <f t="shared" si="216"/>
        <v>64.17</v>
      </c>
      <c r="Q2772" t="s">
        <v>8323</v>
      </c>
      <c r="R2772" t="s">
        <v>8326</v>
      </c>
      <c r="S2772" s="14">
        <f t="shared" si="217"/>
        <v>42093.588263888887</v>
      </c>
      <c r="T2772" s="15">
        <f t="shared" si="218"/>
        <v>42123.588263888887</v>
      </c>
      <c r="U2772">
        <f t="shared" si="219"/>
        <v>2015</v>
      </c>
    </row>
    <row r="2773" spans="1:21" ht="45" hidden="1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9">
        <f t="shared" si="215"/>
        <v>128</v>
      </c>
      <c r="P2773" s="9">
        <f t="shared" si="216"/>
        <v>27.5</v>
      </c>
      <c r="Q2773" t="s">
        <v>8323</v>
      </c>
      <c r="R2773" t="s">
        <v>8326</v>
      </c>
      <c r="S2773" s="14">
        <f t="shared" si="217"/>
        <v>42535.97865740741</v>
      </c>
      <c r="T2773" s="15">
        <f t="shared" si="218"/>
        <v>42595.97865740741</v>
      </c>
      <c r="U2773">
        <f t="shared" si="219"/>
        <v>2016</v>
      </c>
    </row>
    <row r="2774" spans="1:21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215"/>
        <v>5</v>
      </c>
      <c r="P2774" s="9">
        <f t="shared" si="216"/>
        <v>31.75</v>
      </c>
      <c r="Q2774" t="s">
        <v>8313</v>
      </c>
      <c r="R2774" t="s">
        <v>8353</v>
      </c>
      <c r="S2774" s="14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215"/>
        <v>127</v>
      </c>
      <c r="P2775" s="9">
        <f t="shared" si="216"/>
        <v>25.4</v>
      </c>
      <c r="Q2775" t="s">
        <v>8323</v>
      </c>
      <c r="R2775" t="s">
        <v>8326</v>
      </c>
      <c r="S2775" s="14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9">
        <f t="shared" si="215"/>
        <v>11</v>
      </c>
      <c r="P2776" s="9">
        <f t="shared" si="216"/>
        <v>42.22</v>
      </c>
      <c r="Q2776" t="s">
        <v>8313</v>
      </c>
      <c r="R2776" t="s">
        <v>8314</v>
      </c>
      <c r="S2776" s="14">
        <f t="shared" si="217"/>
        <v>42029.907858796301</v>
      </c>
      <c r="T2776" s="15">
        <f t="shared" si="218"/>
        <v>42064.907858796301</v>
      </c>
      <c r="U2776">
        <f t="shared" si="219"/>
        <v>2015</v>
      </c>
    </row>
    <row r="2777" spans="1:21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9">
        <f t="shared" si="215"/>
        <v>19</v>
      </c>
      <c r="P2777" s="9">
        <f t="shared" si="216"/>
        <v>47.5</v>
      </c>
      <c r="Q2777" t="s">
        <v>8311</v>
      </c>
      <c r="R2777" t="s">
        <v>8356</v>
      </c>
      <c r="S2777" s="14">
        <f t="shared" si="217"/>
        <v>41117.900729166664</v>
      </c>
      <c r="T2777" s="15">
        <f t="shared" si="218"/>
        <v>41147.900729166664</v>
      </c>
      <c r="U2777">
        <f t="shared" si="219"/>
        <v>2012</v>
      </c>
    </row>
    <row r="2778" spans="1:21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9">
        <f t="shared" si="215"/>
        <v>58</v>
      </c>
      <c r="P2778" s="9">
        <f t="shared" si="216"/>
        <v>54.29</v>
      </c>
      <c r="Q2778" t="s">
        <v>8321</v>
      </c>
      <c r="R2778" t="s">
        <v>8325</v>
      </c>
      <c r="S2778" s="14">
        <f t="shared" si="217"/>
        <v>42023.818622685183</v>
      </c>
      <c r="T2778" s="15">
        <f t="shared" si="218"/>
        <v>42043.818622685183</v>
      </c>
      <c r="U2778">
        <f t="shared" si="219"/>
        <v>2015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215"/>
        <v>1</v>
      </c>
      <c r="P2779" s="9">
        <f t="shared" si="216"/>
        <v>41.89</v>
      </c>
      <c r="Q2779" t="s">
        <v>8308</v>
      </c>
      <c r="R2779" t="s">
        <v>8310</v>
      </c>
      <c r="S2779" s="14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9">
        <f t="shared" si="215"/>
        <v>0</v>
      </c>
      <c r="P2780" s="9">
        <f t="shared" si="216"/>
        <v>53.71</v>
      </c>
      <c r="Q2780" t="s">
        <v>8323</v>
      </c>
      <c r="R2780" t="s">
        <v>8324</v>
      </c>
      <c r="S2780" s="14">
        <f t="shared" si="217"/>
        <v>41940.028287037036</v>
      </c>
      <c r="T2780" s="15">
        <f t="shared" si="218"/>
        <v>42000.0699537037</v>
      </c>
      <c r="U2780">
        <f t="shared" si="219"/>
        <v>2014</v>
      </c>
    </row>
    <row r="2781" spans="1:21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9">
        <f t="shared" si="215"/>
        <v>125</v>
      </c>
      <c r="P2781" s="9">
        <f t="shared" si="216"/>
        <v>41.78</v>
      </c>
      <c r="Q2781" t="s">
        <v>8321</v>
      </c>
      <c r="R2781" t="s">
        <v>8322</v>
      </c>
      <c r="S2781" s="14">
        <f t="shared" si="217"/>
        <v>42425.576898148152</v>
      </c>
      <c r="T2781" s="15">
        <f t="shared" si="218"/>
        <v>42465.666666666672</v>
      </c>
      <c r="U2781">
        <f t="shared" si="219"/>
        <v>2016</v>
      </c>
    </row>
    <row r="2782" spans="1:21" ht="45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9">
        <f t="shared" si="215"/>
        <v>4</v>
      </c>
      <c r="P2782" s="9">
        <f t="shared" si="216"/>
        <v>93.75</v>
      </c>
      <c r="Q2782" t="s">
        <v>8323</v>
      </c>
      <c r="R2782" t="s">
        <v>8326</v>
      </c>
      <c r="S2782" s="14">
        <f t="shared" si="217"/>
        <v>42808.640231481477</v>
      </c>
      <c r="T2782" s="15">
        <f t="shared" si="218"/>
        <v>42839.207638888889</v>
      </c>
      <c r="U2782">
        <f t="shared" si="219"/>
        <v>2017</v>
      </c>
    </row>
    <row r="2783" spans="1:21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9">
        <f t="shared" si="215"/>
        <v>6</v>
      </c>
      <c r="P2783" s="9">
        <f t="shared" si="216"/>
        <v>41.67</v>
      </c>
      <c r="Q2783" t="s">
        <v>8327</v>
      </c>
      <c r="R2783" t="s">
        <v>8350</v>
      </c>
      <c r="S2783" s="14">
        <f t="shared" si="217"/>
        <v>40937.679560185185</v>
      </c>
      <c r="T2783" s="15">
        <f t="shared" si="218"/>
        <v>40969.207638888889</v>
      </c>
      <c r="U2783">
        <f t="shared" si="219"/>
        <v>2012</v>
      </c>
    </row>
    <row r="2784" spans="1:21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9">
        <f t="shared" si="215"/>
        <v>125</v>
      </c>
      <c r="P2784" s="9">
        <f t="shared" si="216"/>
        <v>53.57</v>
      </c>
      <c r="Q2784" t="s">
        <v>8311</v>
      </c>
      <c r="R2784" t="s">
        <v>8333</v>
      </c>
      <c r="S2784" s="14">
        <f t="shared" si="217"/>
        <v>41799.814340277779</v>
      </c>
      <c r="T2784" s="15">
        <f t="shared" si="218"/>
        <v>41834.814340277779</v>
      </c>
      <c r="U2784">
        <f t="shared" si="219"/>
        <v>2014</v>
      </c>
    </row>
    <row r="2785" spans="1:21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215"/>
        <v>150</v>
      </c>
      <c r="P2785" s="9">
        <f t="shared" si="216"/>
        <v>41.67</v>
      </c>
      <c r="Q2785" t="s">
        <v>8323</v>
      </c>
      <c r="R2785" t="s">
        <v>8326</v>
      </c>
      <c r="S2785" s="14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215"/>
        <v>124</v>
      </c>
      <c r="P2786" s="9">
        <f t="shared" si="216"/>
        <v>14.84</v>
      </c>
      <c r="Q2786" t="s">
        <v>8323</v>
      </c>
      <c r="R2786" t="s">
        <v>8324</v>
      </c>
      <c r="S2786" s="14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215"/>
        <v>123</v>
      </c>
      <c r="P2787" s="9">
        <f t="shared" si="216"/>
        <v>46.13</v>
      </c>
      <c r="Q2787" t="s">
        <v>8323</v>
      </c>
      <c r="R2787" t="s">
        <v>8326</v>
      </c>
      <c r="S2787" s="14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215"/>
        <v>7</v>
      </c>
      <c r="P2788" s="9">
        <f t="shared" si="216"/>
        <v>40.78</v>
      </c>
      <c r="Q2788" t="s">
        <v>8313</v>
      </c>
      <c r="R2788" t="s">
        <v>8351</v>
      </c>
      <c r="S2788" s="14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215"/>
        <v>7</v>
      </c>
      <c r="P2789" s="9">
        <f t="shared" si="216"/>
        <v>72.400000000000006</v>
      </c>
      <c r="Q2789" t="s">
        <v>8323</v>
      </c>
      <c r="R2789" t="s">
        <v>8326</v>
      </c>
      <c r="S2789" s="14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215"/>
        <v>10</v>
      </c>
      <c r="P2790" s="9">
        <f t="shared" si="216"/>
        <v>32.82</v>
      </c>
      <c r="Q2790" t="s">
        <v>8316</v>
      </c>
      <c r="R2790" t="s">
        <v>8344</v>
      </c>
      <c r="S2790" s="14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215"/>
        <v>1</v>
      </c>
      <c r="P2791" s="9">
        <f t="shared" si="216"/>
        <v>120</v>
      </c>
      <c r="Q2791" t="s">
        <v>8321</v>
      </c>
      <c r="R2791" t="s">
        <v>8325</v>
      </c>
      <c r="S2791" s="14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215"/>
        <v>2</v>
      </c>
      <c r="P2792" s="9">
        <f t="shared" si="216"/>
        <v>60</v>
      </c>
      <c r="Q2792" t="s">
        <v>8311</v>
      </c>
      <c r="R2792" t="s">
        <v>8352</v>
      </c>
      <c r="S2792" s="14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215"/>
        <v>103</v>
      </c>
      <c r="P2793" s="9">
        <f t="shared" si="216"/>
        <v>24</v>
      </c>
      <c r="Q2793" t="s">
        <v>8327</v>
      </c>
      <c r="R2793" t="s">
        <v>8330</v>
      </c>
      <c r="S2793" s="14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215"/>
        <v>1</v>
      </c>
      <c r="P2794" s="9">
        <f t="shared" si="216"/>
        <v>35.9</v>
      </c>
      <c r="Q2794" t="s">
        <v>8321</v>
      </c>
      <c r="R2794" t="s">
        <v>8337</v>
      </c>
      <c r="S2794" s="14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215"/>
        <v>1</v>
      </c>
      <c r="P2795" s="9">
        <f t="shared" si="216"/>
        <v>71.599999999999994</v>
      </c>
      <c r="Q2795" t="s">
        <v>8308</v>
      </c>
      <c r="R2795" t="s">
        <v>8315</v>
      </c>
      <c r="S2795" s="14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215"/>
        <v>18</v>
      </c>
      <c r="P2796" s="9">
        <f t="shared" si="216"/>
        <v>25.57</v>
      </c>
      <c r="Q2796" t="s">
        <v>8323</v>
      </c>
      <c r="R2796" t="s">
        <v>8326</v>
      </c>
      <c r="S2796" s="14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215"/>
        <v>101</v>
      </c>
      <c r="P2797" s="9">
        <f t="shared" si="216"/>
        <v>59.17</v>
      </c>
      <c r="Q2797" t="s">
        <v>8323</v>
      </c>
      <c r="R2797" t="s">
        <v>8326</v>
      </c>
      <c r="S2797" s="14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215"/>
        <v>102</v>
      </c>
      <c r="P2798" s="9">
        <f t="shared" si="216"/>
        <v>25.21</v>
      </c>
      <c r="Q2798" t="s">
        <v>8308</v>
      </c>
      <c r="R2798" t="s">
        <v>8315</v>
      </c>
      <c r="S2798" s="14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215"/>
        <v>70</v>
      </c>
      <c r="P2799" s="9">
        <f t="shared" si="216"/>
        <v>39</v>
      </c>
      <c r="Q2799" t="s">
        <v>8311</v>
      </c>
      <c r="R2799" t="s">
        <v>8352</v>
      </c>
      <c r="S2799" s="14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215"/>
        <v>100</v>
      </c>
      <c r="P2800" s="9">
        <f t="shared" si="216"/>
        <v>35.1</v>
      </c>
      <c r="Q2800" t="s">
        <v>8323</v>
      </c>
      <c r="R2800" t="s">
        <v>8335</v>
      </c>
      <c r="S2800" s="14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215"/>
        <v>0</v>
      </c>
      <c r="P2801" s="9">
        <f t="shared" si="216"/>
        <v>116.67</v>
      </c>
      <c r="Q2801" t="s">
        <v>8308</v>
      </c>
      <c r="R2801" t="s">
        <v>8342</v>
      </c>
      <c r="S2801" s="14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215"/>
        <v>4</v>
      </c>
      <c r="P2802" s="9">
        <f t="shared" si="216"/>
        <v>26.92</v>
      </c>
      <c r="Q2802" t="s">
        <v>8311</v>
      </c>
      <c r="R2802" t="s">
        <v>8349</v>
      </c>
      <c r="S2802" s="14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9">
        <f t="shared" si="215"/>
        <v>16</v>
      </c>
      <c r="P2803" s="9">
        <f t="shared" si="216"/>
        <v>29.17</v>
      </c>
      <c r="Q2803" t="s">
        <v>8323</v>
      </c>
      <c r="R2803" t="s">
        <v>8326</v>
      </c>
      <c r="S2803" s="14">
        <f t="shared" si="217"/>
        <v>42041.581307870365</v>
      </c>
      <c r="T2803" s="15">
        <f t="shared" si="218"/>
        <v>42071.539641203708</v>
      </c>
      <c r="U2803">
        <f t="shared" si="219"/>
        <v>2015</v>
      </c>
    </row>
    <row r="2804" spans="1:21" ht="45" hidden="1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9">
        <f t="shared" si="215"/>
        <v>140</v>
      </c>
      <c r="P2804" s="9">
        <f t="shared" si="216"/>
        <v>35</v>
      </c>
      <c r="Q2804" t="s">
        <v>8323</v>
      </c>
      <c r="R2804" t="s">
        <v>8326</v>
      </c>
      <c r="S2804" s="14">
        <f t="shared" si="217"/>
        <v>42088.911354166667</v>
      </c>
      <c r="T2804" s="15">
        <f t="shared" si="218"/>
        <v>42118.911354166667</v>
      </c>
      <c r="U2804">
        <f t="shared" si="219"/>
        <v>2015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215"/>
        <v>0</v>
      </c>
      <c r="P2805" s="9">
        <f t="shared" si="216"/>
        <v>38.44</v>
      </c>
      <c r="Q2805" t="s">
        <v>8308</v>
      </c>
      <c r="R2805" t="s">
        <v>8342</v>
      </c>
      <c r="S2805" s="14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215"/>
        <v>0</v>
      </c>
      <c r="P2806" s="9">
        <f t="shared" si="216"/>
        <v>69</v>
      </c>
      <c r="Q2806" t="s">
        <v>8321</v>
      </c>
      <c r="R2806" t="s">
        <v>8325</v>
      </c>
      <c r="S2806" s="14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215"/>
        <v>38</v>
      </c>
      <c r="P2807" s="9">
        <f t="shared" si="216"/>
        <v>69</v>
      </c>
      <c r="Q2807" t="s">
        <v>8327</v>
      </c>
      <c r="R2807" t="s">
        <v>8350</v>
      </c>
      <c r="S2807" s="14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215"/>
        <v>6</v>
      </c>
      <c r="P2808" s="9">
        <f t="shared" si="216"/>
        <v>37.89</v>
      </c>
      <c r="Q2808" t="s">
        <v>8308</v>
      </c>
      <c r="R2808" t="s">
        <v>8342</v>
      </c>
      <c r="S2808" s="14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215"/>
        <v>113</v>
      </c>
      <c r="P2809" s="9">
        <f t="shared" si="216"/>
        <v>20</v>
      </c>
      <c r="Q2809" t="s">
        <v>8323</v>
      </c>
      <c r="R2809" t="s">
        <v>8326</v>
      </c>
      <c r="S2809" s="14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215"/>
        <v>8</v>
      </c>
      <c r="P2810" s="9">
        <f t="shared" si="216"/>
        <v>37.56</v>
      </c>
      <c r="Q2810" t="s">
        <v>8321</v>
      </c>
      <c r="R2810" t="s">
        <v>8337</v>
      </c>
      <c r="S2810" s="14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9">
        <f t="shared" si="215"/>
        <v>0</v>
      </c>
      <c r="P2811" s="9">
        <f t="shared" si="216"/>
        <v>55.83</v>
      </c>
      <c r="Q2811" t="s">
        <v>8323</v>
      </c>
      <c r="R2811" t="s">
        <v>8324</v>
      </c>
      <c r="S2811" s="14">
        <f t="shared" si="217"/>
        <v>42245.274699074071</v>
      </c>
      <c r="T2811" s="15">
        <f t="shared" si="218"/>
        <v>42275.274699074071</v>
      </c>
      <c r="U2811">
        <f t="shared" si="219"/>
        <v>2015</v>
      </c>
    </row>
    <row r="2812" spans="1:21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9">
        <f t="shared" si="215"/>
        <v>1</v>
      </c>
      <c r="P2812" s="9">
        <f t="shared" si="216"/>
        <v>55.83</v>
      </c>
      <c r="Q2812" t="s">
        <v>8319</v>
      </c>
      <c r="R2812" t="s">
        <v>8345</v>
      </c>
      <c r="S2812" s="14">
        <f t="shared" si="217"/>
        <v>42536.862800925926</v>
      </c>
      <c r="T2812" s="15">
        <f t="shared" si="218"/>
        <v>42566.862800925926</v>
      </c>
      <c r="U2812">
        <f t="shared" si="219"/>
        <v>2016</v>
      </c>
    </row>
    <row r="2813" spans="1:21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9">
        <f t="shared" si="215"/>
        <v>1</v>
      </c>
      <c r="P2813" s="9">
        <f t="shared" si="216"/>
        <v>67</v>
      </c>
      <c r="Q2813" t="s">
        <v>8321</v>
      </c>
      <c r="R2813" t="s">
        <v>8339</v>
      </c>
      <c r="S2813" s="14">
        <f t="shared" si="217"/>
        <v>40949.98364583333</v>
      </c>
      <c r="T2813" s="15">
        <f t="shared" si="218"/>
        <v>41009.941979166666</v>
      </c>
      <c r="U2813">
        <f t="shared" si="219"/>
        <v>2012</v>
      </c>
    </row>
    <row r="2814" spans="1:21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9">
        <f t="shared" si="215"/>
        <v>7</v>
      </c>
      <c r="P2814" s="9">
        <f t="shared" si="216"/>
        <v>83.75</v>
      </c>
      <c r="Q2814" t="s">
        <v>8313</v>
      </c>
      <c r="R2814" t="s">
        <v>8314</v>
      </c>
      <c r="S2814" s="14">
        <f t="shared" si="217"/>
        <v>41905.95684027778</v>
      </c>
      <c r="T2814" s="15">
        <f t="shared" si="218"/>
        <v>41941.95684027778</v>
      </c>
      <c r="U2814">
        <f t="shared" si="219"/>
        <v>2014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215"/>
        <v>3</v>
      </c>
      <c r="P2815" s="9">
        <f t="shared" si="216"/>
        <v>20.88</v>
      </c>
      <c r="Q2815" t="s">
        <v>8323</v>
      </c>
      <c r="R2815" t="s">
        <v>8324</v>
      </c>
      <c r="S2815" s="14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215"/>
        <v>2</v>
      </c>
      <c r="P2816" s="9">
        <f t="shared" si="216"/>
        <v>55</v>
      </c>
      <c r="Q2816" t="s">
        <v>8327</v>
      </c>
      <c r="R2816" t="s">
        <v>8350</v>
      </c>
      <c r="S2816" s="14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215"/>
        <v>11</v>
      </c>
      <c r="P2817" s="9">
        <f t="shared" si="216"/>
        <v>21.8</v>
      </c>
      <c r="Q2817" t="s">
        <v>8327</v>
      </c>
      <c r="R2817" t="s">
        <v>8350</v>
      </c>
      <c r="S2817" s="14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215"/>
        <v>11</v>
      </c>
      <c r="P2818" s="9">
        <f t="shared" si="216"/>
        <v>81.58</v>
      </c>
      <c r="Q2818" t="s">
        <v>8308</v>
      </c>
      <c r="R2818" t="s">
        <v>8342</v>
      </c>
      <c r="S2818" s="14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9">
        <f t="shared" ref="O2819:O2882" si="220">ROUND(E2819/D2819*100,0)</f>
        <v>3</v>
      </c>
      <c r="P2819" s="9">
        <f t="shared" ref="P2819:P2882" si="221">ROUND(E2819/L2819,2)</f>
        <v>32.5</v>
      </c>
      <c r="Q2819" t="s">
        <v>8321</v>
      </c>
      <c r="R2819" t="s">
        <v>8325</v>
      </c>
      <c r="S2819" s="14">
        <f t="shared" ref="S2819:S2882" si="222">(((J2819/60)/60)/24)+DATE(1970,1,1)</f>
        <v>42216.977812500001</v>
      </c>
      <c r="T2819" s="15">
        <f t="shared" ref="T2819:T2882" si="223">(((I2819/60)/60)/24)+DATE(1970,1,1)</f>
        <v>42246.227777777778</v>
      </c>
      <c r="U2819">
        <f t="shared" ref="U2819:U2882" si="224">YEAR(S:S)</f>
        <v>2015</v>
      </c>
    </row>
    <row r="2820" spans="1:21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9">
        <f t="shared" si="220"/>
        <v>4</v>
      </c>
      <c r="P2820" s="9">
        <f t="shared" si="221"/>
        <v>108.33</v>
      </c>
      <c r="Q2820" t="s">
        <v>8321</v>
      </c>
      <c r="R2820" t="s">
        <v>8325</v>
      </c>
      <c r="S2820" s="14">
        <f t="shared" si="222"/>
        <v>42052.83530092593</v>
      </c>
      <c r="T2820" s="15">
        <f t="shared" si="223"/>
        <v>42082.793634259258</v>
      </c>
      <c r="U2820">
        <f t="shared" si="224"/>
        <v>2015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220"/>
        <v>5</v>
      </c>
      <c r="P2821" s="9">
        <f t="shared" si="221"/>
        <v>27.08</v>
      </c>
      <c r="Q2821" t="s">
        <v>8327</v>
      </c>
      <c r="R2821" t="s">
        <v>8350</v>
      </c>
      <c r="S2821" s="14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220"/>
        <v>7</v>
      </c>
      <c r="P2822" s="9">
        <f t="shared" si="221"/>
        <v>108.33</v>
      </c>
      <c r="Q2822" t="s">
        <v>8319</v>
      </c>
      <c r="R2822" t="s">
        <v>8345</v>
      </c>
      <c r="S2822" s="14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220"/>
        <v>5</v>
      </c>
      <c r="P2823" s="9">
        <f t="shared" si="221"/>
        <v>24.62</v>
      </c>
      <c r="Q2823" t="s">
        <v>8311</v>
      </c>
      <c r="R2823" t="s">
        <v>8348</v>
      </c>
      <c r="S2823" s="14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9">
        <f t="shared" si="220"/>
        <v>32</v>
      </c>
      <c r="P2824" s="9">
        <f t="shared" si="221"/>
        <v>29.09</v>
      </c>
      <c r="Q2824" t="s">
        <v>8323</v>
      </c>
      <c r="R2824" t="s">
        <v>8326</v>
      </c>
      <c r="S2824" s="14">
        <f t="shared" si="222"/>
        <v>42493.546851851846</v>
      </c>
      <c r="T2824" s="15">
        <f t="shared" si="223"/>
        <v>42523.546851851846</v>
      </c>
      <c r="U2824">
        <f t="shared" si="224"/>
        <v>2016</v>
      </c>
    </row>
    <row r="2825" spans="1:21" ht="60" hidden="1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9">
        <f t="shared" si="220"/>
        <v>160</v>
      </c>
      <c r="P2825" s="9">
        <f t="shared" si="221"/>
        <v>40</v>
      </c>
      <c r="Q2825" t="s">
        <v>8323</v>
      </c>
      <c r="R2825" t="s">
        <v>8326</v>
      </c>
      <c r="S2825" s="14">
        <f t="shared" si="222"/>
        <v>42460.94222222222</v>
      </c>
      <c r="T2825" s="15">
        <f t="shared" si="223"/>
        <v>42481.94222222222</v>
      </c>
      <c r="U2825">
        <f t="shared" si="224"/>
        <v>2016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220"/>
        <v>106</v>
      </c>
      <c r="P2826" s="9">
        <f t="shared" si="221"/>
        <v>22.64</v>
      </c>
      <c r="Q2826" t="s">
        <v>8327</v>
      </c>
      <c r="R2826" t="s">
        <v>8329</v>
      </c>
      <c r="S2826" s="14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220"/>
        <v>4</v>
      </c>
      <c r="P2827" s="9">
        <f t="shared" si="221"/>
        <v>26.33</v>
      </c>
      <c r="Q2827" t="s">
        <v>8323</v>
      </c>
      <c r="R2827" t="s">
        <v>8326</v>
      </c>
      <c r="S2827" s="14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220"/>
        <v>104</v>
      </c>
      <c r="P2828" s="9">
        <f t="shared" si="221"/>
        <v>52</v>
      </c>
      <c r="Q2828" t="s">
        <v>8323</v>
      </c>
      <c r="R2828" t="s">
        <v>8326</v>
      </c>
      <c r="S2828" s="14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220"/>
        <v>4</v>
      </c>
      <c r="P2829" s="9">
        <f t="shared" si="221"/>
        <v>23.92</v>
      </c>
      <c r="Q2829" t="s">
        <v>8323</v>
      </c>
      <c r="R2829" t="s">
        <v>8326</v>
      </c>
      <c r="S2829" s="14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9">
        <f t="shared" si="220"/>
        <v>0</v>
      </c>
      <c r="P2830" s="9">
        <f t="shared" si="221"/>
        <v>103.33</v>
      </c>
      <c r="Q2830" t="s">
        <v>8316</v>
      </c>
      <c r="R2830" t="s">
        <v>8334</v>
      </c>
      <c r="S2830" s="14">
        <f t="shared" si="222"/>
        <v>42712.300567129627</v>
      </c>
      <c r="T2830" s="15">
        <f t="shared" si="223"/>
        <v>42742.300567129627</v>
      </c>
      <c r="U2830">
        <f t="shared" si="224"/>
        <v>2016</v>
      </c>
    </row>
    <row r="2831" spans="1:21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9">
        <f t="shared" si="220"/>
        <v>1</v>
      </c>
      <c r="P2831" s="9">
        <f t="shared" si="221"/>
        <v>34.44</v>
      </c>
      <c r="Q2831" t="s">
        <v>8319</v>
      </c>
      <c r="R2831" t="s">
        <v>8345</v>
      </c>
      <c r="S2831" s="14">
        <f t="shared" si="222"/>
        <v>41909.892453703702</v>
      </c>
      <c r="T2831" s="15">
        <f t="shared" si="223"/>
        <v>41939.892453703702</v>
      </c>
      <c r="U2831">
        <f t="shared" si="224"/>
        <v>2014</v>
      </c>
    </row>
    <row r="2832" spans="1:21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9">
        <f t="shared" si="220"/>
        <v>103</v>
      </c>
      <c r="P2832" s="9">
        <f t="shared" si="221"/>
        <v>28.18</v>
      </c>
      <c r="Q2832" t="s">
        <v>8327</v>
      </c>
      <c r="R2832" t="s">
        <v>8331</v>
      </c>
      <c r="S2832" s="14">
        <f t="shared" si="222"/>
        <v>40927.473460648151</v>
      </c>
      <c r="T2832" s="15">
        <f t="shared" si="223"/>
        <v>40953.825694444444</v>
      </c>
      <c r="U2832">
        <f t="shared" si="224"/>
        <v>2012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220"/>
        <v>103</v>
      </c>
      <c r="P2833" s="9">
        <f t="shared" si="221"/>
        <v>18.239999999999998</v>
      </c>
      <c r="Q2833" t="s">
        <v>8308</v>
      </c>
      <c r="R2833" t="s">
        <v>8309</v>
      </c>
      <c r="S2833" s="14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220"/>
        <v>0</v>
      </c>
      <c r="P2834" s="9">
        <f t="shared" si="221"/>
        <v>76.25</v>
      </c>
      <c r="Q2834" t="s">
        <v>8308</v>
      </c>
      <c r="R2834" t="s">
        <v>8310</v>
      </c>
      <c r="S2834" s="14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220"/>
        <v>20</v>
      </c>
      <c r="P2835" s="9">
        <f t="shared" si="221"/>
        <v>21.57</v>
      </c>
      <c r="Q2835" t="s">
        <v>8327</v>
      </c>
      <c r="R2835" t="s">
        <v>8328</v>
      </c>
      <c r="S2835" s="14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220"/>
        <v>2</v>
      </c>
      <c r="P2836" s="9">
        <f t="shared" si="221"/>
        <v>50.17</v>
      </c>
      <c r="Q2836" t="s">
        <v>8321</v>
      </c>
      <c r="R2836" t="s">
        <v>8339</v>
      </c>
      <c r="S2836" s="14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220"/>
        <v>3</v>
      </c>
      <c r="P2837" s="9">
        <f t="shared" si="221"/>
        <v>150.5</v>
      </c>
      <c r="Q2837" t="s">
        <v>8308</v>
      </c>
      <c r="R2837" t="s">
        <v>8342</v>
      </c>
      <c r="S2837" s="14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9">
        <f t="shared" si="220"/>
        <v>12</v>
      </c>
      <c r="P2838" s="9">
        <f t="shared" si="221"/>
        <v>75.25</v>
      </c>
      <c r="Q2838" t="s">
        <v>8323</v>
      </c>
      <c r="R2838" t="s">
        <v>8326</v>
      </c>
      <c r="S2838" s="14">
        <f t="shared" si="222"/>
        <v>41869.798726851855</v>
      </c>
      <c r="T2838" s="15">
        <f t="shared" si="223"/>
        <v>41929.798726851855</v>
      </c>
      <c r="U2838">
        <f t="shared" si="224"/>
        <v>2014</v>
      </c>
    </row>
    <row r="2839" spans="1:21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9">
        <f t="shared" si="220"/>
        <v>100</v>
      </c>
      <c r="P2839" s="9">
        <f t="shared" si="221"/>
        <v>37.630000000000003</v>
      </c>
      <c r="Q2839" t="s">
        <v>8327</v>
      </c>
      <c r="R2839" t="s">
        <v>8331</v>
      </c>
      <c r="S2839" s="14">
        <f t="shared" si="222"/>
        <v>41169.845590277779</v>
      </c>
      <c r="T2839" s="15">
        <f t="shared" si="223"/>
        <v>41199.845590277779</v>
      </c>
      <c r="U2839">
        <f t="shared" si="224"/>
        <v>2012</v>
      </c>
    </row>
    <row r="2840" spans="1:21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9">
        <f t="shared" si="220"/>
        <v>241</v>
      </c>
      <c r="P2840" s="9">
        <f t="shared" si="221"/>
        <v>23.15</v>
      </c>
      <c r="Q2840" t="s">
        <v>8327</v>
      </c>
      <c r="R2840" t="s">
        <v>8328</v>
      </c>
      <c r="S2840" s="14">
        <f t="shared" si="222"/>
        <v>40772.848749999997</v>
      </c>
      <c r="T2840" s="15">
        <f t="shared" si="223"/>
        <v>40813.207638888889</v>
      </c>
      <c r="U2840">
        <f t="shared" si="224"/>
        <v>2011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220"/>
        <v>1</v>
      </c>
      <c r="P2841" s="9">
        <f t="shared" si="221"/>
        <v>300</v>
      </c>
      <c r="Q2841" t="s">
        <v>8308</v>
      </c>
      <c r="R2841" t="s">
        <v>8342</v>
      </c>
      <c r="S2841" s="14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9">
        <f t="shared" si="220"/>
        <v>3</v>
      </c>
      <c r="P2842" s="9">
        <f t="shared" si="221"/>
        <v>300</v>
      </c>
      <c r="Q2842" t="s">
        <v>8308</v>
      </c>
      <c r="R2842" t="s">
        <v>8342</v>
      </c>
      <c r="S2842" s="14">
        <f t="shared" si="222"/>
        <v>42327.825289351851</v>
      </c>
      <c r="T2842" s="15">
        <f t="shared" si="223"/>
        <v>42377.82430555555</v>
      </c>
      <c r="U2842">
        <f t="shared" si="224"/>
        <v>2015</v>
      </c>
    </row>
    <row r="2843" spans="1:21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9">
        <f t="shared" si="220"/>
        <v>3</v>
      </c>
      <c r="P2843" s="9">
        <f t="shared" si="221"/>
        <v>300</v>
      </c>
      <c r="Q2843" t="s">
        <v>8323</v>
      </c>
      <c r="R2843" t="s">
        <v>8324</v>
      </c>
      <c r="S2843" s="14">
        <f t="shared" si="222"/>
        <v>42496.447071759263</v>
      </c>
      <c r="T2843" s="15">
        <f t="shared" si="223"/>
        <v>42526.447071759263</v>
      </c>
      <c r="U2843">
        <f t="shared" si="224"/>
        <v>2016</v>
      </c>
    </row>
    <row r="2844" spans="1:21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9">
        <f t="shared" si="220"/>
        <v>12</v>
      </c>
      <c r="P2844" s="9">
        <f t="shared" si="221"/>
        <v>25</v>
      </c>
      <c r="Q2844" t="s">
        <v>8323</v>
      </c>
      <c r="R2844" t="s">
        <v>8324</v>
      </c>
      <c r="S2844" s="14">
        <f t="shared" si="222"/>
        <v>42171.383530092593</v>
      </c>
      <c r="T2844" s="15">
        <f t="shared" si="223"/>
        <v>42201.330555555556</v>
      </c>
      <c r="U2844">
        <f t="shared" si="224"/>
        <v>2015</v>
      </c>
    </row>
    <row r="2845" spans="1:21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9">
        <f t="shared" si="220"/>
        <v>50</v>
      </c>
      <c r="P2845" s="9">
        <f t="shared" si="221"/>
        <v>60</v>
      </c>
      <c r="Q2845" t="s">
        <v>8323</v>
      </c>
      <c r="R2845" t="s">
        <v>8326</v>
      </c>
      <c r="S2845" s="14">
        <f t="shared" si="222"/>
        <v>42370.007766203707</v>
      </c>
      <c r="T2845" s="15">
        <f t="shared" si="223"/>
        <v>42398.981944444444</v>
      </c>
      <c r="U2845">
        <f t="shared" si="224"/>
        <v>2016</v>
      </c>
    </row>
    <row r="2846" spans="1:21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9">
        <f t="shared" si="220"/>
        <v>60</v>
      </c>
      <c r="P2846" s="9">
        <f t="shared" si="221"/>
        <v>60</v>
      </c>
      <c r="Q2846" t="s">
        <v>8323</v>
      </c>
      <c r="R2846" t="s">
        <v>8326</v>
      </c>
      <c r="S2846" s="14">
        <f t="shared" si="222"/>
        <v>42305.670914351853</v>
      </c>
      <c r="T2846" s="15">
        <f t="shared" si="223"/>
        <v>42339.249305555553</v>
      </c>
      <c r="U2846">
        <f t="shared" si="224"/>
        <v>2015</v>
      </c>
    </row>
    <row r="2847" spans="1:21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9">
        <f t="shared" si="220"/>
        <v>100</v>
      </c>
      <c r="P2847" s="9">
        <f t="shared" si="221"/>
        <v>18.75</v>
      </c>
      <c r="Q2847" t="s">
        <v>8327</v>
      </c>
      <c r="R2847" t="s">
        <v>8336</v>
      </c>
      <c r="S2847" s="14">
        <f t="shared" si="222"/>
        <v>42078.792048611111</v>
      </c>
      <c r="T2847" s="15">
        <f t="shared" si="223"/>
        <v>42108.792048611111</v>
      </c>
      <c r="U2847">
        <f t="shared" si="224"/>
        <v>2015</v>
      </c>
    </row>
    <row r="2848" spans="1:21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9">
        <f t="shared" si="220"/>
        <v>100</v>
      </c>
      <c r="P2848" s="9">
        <f t="shared" si="221"/>
        <v>30</v>
      </c>
      <c r="Q2848" t="s">
        <v>8327</v>
      </c>
      <c r="R2848" t="s">
        <v>8336</v>
      </c>
      <c r="S2848" s="14">
        <f t="shared" si="222"/>
        <v>42021.832280092596</v>
      </c>
      <c r="T2848" s="15">
        <f t="shared" si="223"/>
        <v>42051.832280092596</v>
      </c>
      <c r="U2848">
        <f t="shared" si="224"/>
        <v>2015</v>
      </c>
    </row>
    <row r="2849" spans="1:21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9">
        <f t="shared" si="220"/>
        <v>100</v>
      </c>
      <c r="P2849" s="9">
        <f t="shared" si="221"/>
        <v>27.27</v>
      </c>
      <c r="Q2849" t="s">
        <v>8327</v>
      </c>
      <c r="R2849" t="s">
        <v>8331</v>
      </c>
      <c r="S2849" s="14">
        <f t="shared" si="222"/>
        <v>41634.797013888885</v>
      </c>
      <c r="T2849" s="15">
        <f t="shared" si="223"/>
        <v>41670.792361111111</v>
      </c>
      <c r="U2849">
        <f t="shared" si="224"/>
        <v>2013</v>
      </c>
    </row>
    <row r="2850" spans="1:21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9">
        <f t="shared" si="220"/>
        <v>100</v>
      </c>
      <c r="P2850" s="9">
        <f t="shared" si="221"/>
        <v>27.27</v>
      </c>
      <c r="Q2850" t="s">
        <v>8327</v>
      </c>
      <c r="R2850" t="s">
        <v>8328</v>
      </c>
      <c r="S2850" s="14">
        <f t="shared" si="222"/>
        <v>41365.928159722222</v>
      </c>
      <c r="T2850" s="15">
        <f t="shared" si="223"/>
        <v>41379.928159722222</v>
      </c>
      <c r="U2850">
        <f t="shared" si="224"/>
        <v>2013</v>
      </c>
    </row>
    <row r="2851" spans="1:21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9">
        <f t="shared" si="220"/>
        <v>100</v>
      </c>
      <c r="P2851" s="9">
        <f t="shared" si="221"/>
        <v>30</v>
      </c>
      <c r="Q2851" t="s">
        <v>8323</v>
      </c>
      <c r="R2851" t="s">
        <v>8335</v>
      </c>
      <c r="S2851" s="14">
        <f t="shared" si="222"/>
        <v>42013.15253472222</v>
      </c>
      <c r="T2851" s="15">
        <f t="shared" si="223"/>
        <v>42028.125</v>
      </c>
      <c r="U2851">
        <f t="shared" si="224"/>
        <v>2015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220"/>
        <v>1</v>
      </c>
      <c r="P2852" s="9">
        <f t="shared" si="221"/>
        <v>99.33</v>
      </c>
      <c r="Q2852" t="s">
        <v>8308</v>
      </c>
      <c r="R2852" t="s">
        <v>8310</v>
      </c>
      <c r="S2852" s="14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220"/>
        <v>1</v>
      </c>
      <c r="P2853" s="9">
        <f t="shared" si="221"/>
        <v>49.67</v>
      </c>
      <c r="Q2853" t="s">
        <v>8308</v>
      </c>
      <c r="R2853" t="s">
        <v>8310</v>
      </c>
      <c r="S2853" s="14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220"/>
        <v>24</v>
      </c>
      <c r="P2854" s="9">
        <f t="shared" si="221"/>
        <v>24.33</v>
      </c>
      <c r="Q2854" t="s">
        <v>8323</v>
      </c>
      <c r="R2854" t="s">
        <v>8326</v>
      </c>
      <c r="S2854" s="14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220"/>
        <v>290</v>
      </c>
      <c r="P2855" s="9">
        <f t="shared" si="221"/>
        <v>19.329999999999998</v>
      </c>
      <c r="Q2855" t="s">
        <v>8313</v>
      </c>
      <c r="R2855" t="s">
        <v>8314</v>
      </c>
      <c r="S2855" s="14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220"/>
        <v>10</v>
      </c>
      <c r="P2856" s="9">
        <f t="shared" si="221"/>
        <v>24.08</v>
      </c>
      <c r="Q2856" t="s">
        <v>8308</v>
      </c>
      <c r="R2856" t="s">
        <v>8310</v>
      </c>
      <c r="S2856" s="14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220"/>
        <v>29</v>
      </c>
      <c r="P2857" s="9">
        <f t="shared" si="221"/>
        <v>26.27</v>
      </c>
      <c r="Q2857" t="s">
        <v>8313</v>
      </c>
      <c r="R2857" t="s">
        <v>8355</v>
      </c>
      <c r="S2857" s="14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220"/>
        <v>286</v>
      </c>
      <c r="P2858" s="9">
        <f t="shared" si="221"/>
        <v>19.27</v>
      </c>
      <c r="Q2858" t="s">
        <v>8323</v>
      </c>
      <c r="R2858" t="s">
        <v>8326</v>
      </c>
      <c r="S2858" s="14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220"/>
        <v>2</v>
      </c>
      <c r="P2859" s="9">
        <f t="shared" si="221"/>
        <v>57.2</v>
      </c>
      <c r="Q2859" t="s">
        <v>8308</v>
      </c>
      <c r="R2859" t="s">
        <v>8310</v>
      </c>
      <c r="S2859" s="14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9">
        <f t="shared" si="220"/>
        <v>3</v>
      </c>
      <c r="P2860" s="9">
        <f t="shared" si="221"/>
        <v>57</v>
      </c>
      <c r="Q2860" t="s">
        <v>8323</v>
      </c>
      <c r="R2860" t="s">
        <v>8326</v>
      </c>
      <c r="S2860" s="14">
        <f t="shared" si="222"/>
        <v>41779.695092592592</v>
      </c>
      <c r="T2860" s="15">
        <f t="shared" si="223"/>
        <v>41813.666666666664</v>
      </c>
      <c r="U2860">
        <f t="shared" si="224"/>
        <v>2014</v>
      </c>
    </row>
    <row r="2861" spans="1:21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9">
        <f t="shared" si="220"/>
        <v>14</v>
      </c>
      <c r="P2861" s="9">
        <f t="shared" si="221"/>
        <v>71.25</v>
      </c>
      <c r="Q2861" t="s">
        <v>8323</v>
      </c>
      <c r="R2861" t="s">
        <v>8326</v>
      </c>
      <c r="S2861" s="14">
        <f t="shared" si="222"/>
        <v>42414.235879629632</v>
      </c>
      <c r="T2861" s="15">
        <f t="shared" si="223"/>
        <v>42474.194212962961</v>
      </c>
      <c r="U2861">
        <f t="shared" si="224"/>
        <v>2016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220"/>
        <v>1</v>
      </c>
      <c r="P2862" s="9">
        <f t="shared" si="221"/>
        <v>28.4</v>
      </c>
      <c r="Q2862" t="s">
        <v>8316</v>
      </c>
      <c r="R2862" t="s">
        <v>8334</v>
      </c>
      <c r="S2862" s="14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220"/>
        <v>3</v>
      </c>
      <c r="P2863" s="9">
        <f t="shared" si="221"/>
        <v>40.14</v>
      </c>
      <c r="Q2863" t="s">
        <v>8319</v>
      </c>
      <c r="R2863" t="s">
        <v>8357</v>
      </c>
      <c r="S2863" s="14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9">
        <f t="shared" si="220"/>
        <v>0</v>
      </c>
      <c r="P2864" s="9">
        <f t="shared" si="221"/>
        <v>40</v>
      </c>
      <c r="Q2864" t="s">
        <v>8313</v>
      </c>
      <c r="R2864" t="s">
        <v>8351</v>
      </c>
      <c r="S2864" s="14">
        <f t="shared" si="222"/>
        <v>41780.050092592595</v>
      </c>
      <c r="T2864" s="15">
        <f t="shared" si="223"/>
        <v>41808.842361111114</v>
      </c>
      <c r="U2864">
        <f t="shared" si="224"/>
        <v>2014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220"/>
        <v>1</v>
      </c>
      <c r="P2865" s="9">
        <f t="shared" si="221"/>
        <v>93.33</v>
      </c>
      <c r="Q2865" t="s">
        <v>8308</v>
      </c>
      <c r="R2865" t="s">
        <v>8310</v>
      </c>
      <c r="S2865" s="14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9">
        <f t="shared" si="220"/>
        <v>2</v>
      </c>
      <c r="P2866" s="9">
        <f t="shared" si="221"/>
        <v>93.33</v>
      </c>
      <c r="Q2866" t="s">
        <v>8323</v>
      </c>
      <c r="R2866" t="s">
        <v>8324</v>
      </c>
      <c r="S2866" s="14">
        <f t="shared" si="222"/>
        <v>42031.011249999996</v>
      </c>
      <c r="T2866" s="15">
        <f t="shared" si="223"/>
        <v>42090.969583333332</v>
      </c>
      <c r="U2866">
        <f t="shared" si="224"/>
        <v>2015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220"/>
        <v>9</v>
      </c>
      <c r="P2867" s="9">
        <f t="shared" si="221"/>
        <v>35</v>
      </c>
      <c r="Q2867" t="s">
        <v>8327</v>
      </c>
      <c r="R2867" t="s">
        <v>8330</v>
      </c>
      <c r="S2867" s="14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9">
        <f t="shared" si="220"/>
        <v>37</v>
      </c>
      <c r="P2868" s="9">
        <f t="shared" si="221"/>
        <v>35</v>
      </c>
      <c r="Q2868" t="s">
        <v>8327</v>
      </c>
      <c r="R2868" t="s">
        <v>8328</v>
      </c>
      <c r="S2868" s="14">
        <f t="shared" si="222"/>
        <v>40646.099097222221</v>
      </c>
      <c r="T2868" s="15">
        <f t="shared" si="223"/>
        <v>40691.099097222221</v>
      </c>
      <c r="U2868">
        <f t="shared" si="224"/>
        <v>2011</v>
      </c>
    </row>
    <row r="2869" spans="1:21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220"/>
        <v>112</v>
      </c>
      <c r="P2869" s="9">
        <f t="shared" si="221"/>
        <v>11.67</v>
      </c>
      <c r="Q2869" t="s">
        <v>8323</v>
      </c>
      <c r="R2869" t="s">
        <v>8326</v>
      </c>
      <c r="S2869" s="14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220"/>
        <v>1</v>
      </c>
      <c r="P2870" s="9">
        <f t="shared" si="221"/>
        <v>46.5</v>
      </c>
      <c r="Q2870" t="s">
        <v>8321</v>
      </c>
      <c r="R2870" t="s">
        <v>8325</v>
      </c>
      <c r="S2870" s="14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220"/>
        <v>14</v>
      </c>
      <c r="P2871" s="9">
        <f t="shared" si="221"/>
        <v>55.6</v>
      </c>
      <c r="Q2871" t="s">
        <v>8323</v>
      </c>
      <c r="R2871" t="s">
        <v>8324</v>
      </c>
      <c r="S2871" s="14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220"/>
        <v>0</v>
      </c>
      <c r="P2872" s="9">
        <f t="shared" si="221"/>
        <v>23.08</v>
      </c>
      <c r="Q2872" t="s">
        <v>8319</v>
      </c>
      <c r="R2872" t="s">
        <v>8345</v>
      </c>
      <c r="S2872" s="14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220"/>
        <v>139</v>
      </c>
      <c r="P2873" s="9">
        <f t="shared" si="221"/>
        <v>30.78</v>
      </c>
      <c r="Q2873" t="s">
        <v>8323</v>
      </c>
      <c r="R2873" t="s">
        <v>8326</v>
      </c>
      <c r="S2873" s="14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220"/>
        <v>1</v>
      </c>
      <c r="P2874" s="9">
        <f t="shared" si="221"/>
        <v>69</v>
      </c>
      <c r="Q2874" t="s">
        <v>8308</v>
      </c>
      <c r="R2874" t="s">
        <v>8340</v>
      </c>
      <c r="S2874" s="14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220"/>
        <v>1</v>
      </c>
      <c r="P2875" s="9">
        <f t="shared" si="221"/>
        <v>39</v>
      </c>
      <c r="Q2875" t="s">
        <v>8308</v>
      </c>
      <c r="R2875" t="s">
        <v>8310</v>
      </c>
      <c r="S2875" s="14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220"/>
        <v>3</v>
      </c>
      <c r="P2876" s="9">
        <f t="shared" si="221"/>
        <v>27.3</v>
      </c>
      <c r="Q2876" t="s">
        <v>8323</v>
      </c>
      <c r="R2876" t="s">
        <v>8326</v>
      </c>
      <c r="S2876" s="14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220"/>
        <v>3</v>
      </c>
      <c r="P2877" s="9">
        <f t="shared" si="221"/>
        <v>22.75</v>
      </c>
      <c r="Q2877" t="s">
        <v>8323</v>
      </c>
      <c r="R2877" t="s">
        <v>8335</v>
      </c>
      <c r="S2877" s="14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220"/>
        <v>136</v>
      </c>
      <c r="P2878" s="9">
        <f t="shared" si="221"/>
        <v>13.6</v>
      </c>
      <c r="Q2878" t="s">
        <v>8323</v>
      </c>
      <c r="R2878" t="s">
        <v>8326</v>
      </c>
      <c r="S2878" s="14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220"/>
        <v>5</v>
      </c>
      <c r="P2879" s="9">
        <f t="shared" si="221"/>
        <v>90.33</v>
      </c>
      <c r="Q2879" t="s">
        <v>8323</v>
      </c>
      <c r="R2879" t="s">
        <v>8326</v>
      </c>
      <c r="S2879" s="14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9">
        <f t="shared" si="220"/>
        <v>0</v>
      </c>
      <c r="P2880" s="9">
        <f t="shared" si="221"/>
        <v>54</v>
      </c>
      <c r="Q2880" t="s">
        <v>8308</v>
      </c>
      <c r="R2880" t="s">
        <v>8342</v>
      </c>
      <c r="S2880" s="14">
        <f t="shared" si="222"/>
        <v>42360.932152777779</v>
      </c>
      <c r="T2880" s="15">
        <f t="shared" si="223"/>
        <v>42420.932152777779</v>
      </c>
      <c r="U2880">
        <f t="shared" si="224"/>
        <v>2015</v>
      </c>
    </row>
    <row r="2881" spans="1:21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9">
        <f t="shared" si="220"/>
        <v>6</v>
      </c>
      <c r="P2881" s="9">
        <f t="shared" si="221"/>
        <v>45</v>
      </c>
      <c r="Q2881" t="s">
        <v>8316</v>
      </c>
      <c r="R2881" t="s">
        <v>8344</v>
      </c>
      <c r="S2881" s="14">
        <f t="shared" si="222"/>
        <v>42327.671631944439</v>
      </c>
      <c r="T2881" s="15">
        <f t="shared" si="223"/>
        <v>42357.671631944439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220"/>
        <v>18</v>
      </c>
      <c r="P2882" s="9">
        <f t="shared" si="221"/>
        <v>45</v>
      </c>
      <c r="Q2882" t="s">
        <v>8323</v>
      </c>
      <c r="R2882" t="s">
        <v>8326</v>
      </c>
      <c r="S2882" s="14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225">ROUND(E2883/D2883*100,0)</f>
        <v>108</v>
      </c>
      <c r="P2883" s="9">
        <f t="shared" ref="P2883:P2946" si="226">ROUND(E2883/L2883,2)</f>
        <v>38.57</v>
      </c>
      <c r="Q2883" t="s">
        <v>8323</v>
      </c>
      <c r="R2883" t="s">
        <v>8326</v>
      </c>
      <c r="S2883" s="14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YEAR(S:S)</f>
        <v>2016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225"/>
        <v>3</v>
      </c>
      <c r="P2884" s="9">
        <f t="shared" si="226"/>
        <v>33.25</v>
      </c>
      <c r="Q2884" t="s">
        <v>8346</v>
      </c>
      <c r="R2884" t="s">
        <v>8347</v>
      </c>
      <c r="S2884" s="14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225"/>
        <v>7</v>
      </c>
      <c r="P2885" s="9">
        <f t="shared" si="226"/>
        <v>29.56</v>
      </c>
      <c r="Q2885" t="s">
        <v>8323</v>
      </c>
      <c r="R2885" t="s">
        <v>8326</v>
      </c>
      <c r="S2885" s="14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225"/>
        <v>3</v>
      </c>
      <c r="P2886" s="9">
        <f t="shared" si="226"/>
        <v>52.8</v>
      </c>
      <c r="Q2886" t="s">
        <v>8323</v>
      </c>
      <c r="R2886" t="s">
        <v>8326</v>
      </c>
      <c r="S2886" s="14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225"/>
        <v>10</v>
      </c>
      <c r="P2887" s="9">
        <f t="shared" si="226"/>
        <v>32.75</v>
      </c>
      <c r="Q2887" t="s">
        <v>8321</v>
      </c>
      <c r="R2887" t="s">
        <v>8325</v>
      </c>
      <c r="S2887" s="14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225"/>
        <v>1</v>
      </c>
      <c r="P2888" s="9">
        <f t="shared" si="226"/>
        <v>87</v>
      </c>
      <c r="Q2888" t="s">
        <v>8308</v>
      </c>
      <c r="R2888" t="s">
        <v>8342</v>
      </c>
      <c r="S2888" s="14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9">
        <f t="shared" si="225"/>
        <v>1</v>
      </c>
      <c r="P2889" s="9">
        <f t="shared" si="226"/>
        <v>26</v>
      </c>
      <c r="Q2889" t="s">
        <v>8308</v>
      </c>
      <c r="R2889" t="s">
        <v>8310</v>
      </c>
      <c r="S2889" s="14">
        <f t="shared" si="227"/>
        <v>42158.028310185182</v>
      </c>
      <c r="T2889" s="15">
        <f t="shared" si="228"/>
        <v>42186.028310185182</v>
      </c>
      <c r="U2889">
        <f t="shared" si="229"/>
        <v>2015</v>
      </c>
    </row>
    <row r="2890" spans="1:21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9">
        <f t="shared" si="225"/>
        <v>1</v>
      </c>
      <c r="P2890" s="9">
        <f t="shared" si="226"/>
        <v>28.89</v>
      </c>
      <c r="Q2890" t="s">
        <v>8308</v>
      </c>
      <c r="R2890" t="s">
        <v>8318</v>
      </c>
      <c r="S2890" s="14">
        <f t="shared" si="227"/>
        <v>41828.789942129632</v>
      </c>
      <c r="T2890" s="15">
        <f t="shared" si="228"/>
        <v>41863.789942129632</v>
      </c>
      <c r="U2890">
        <f t="shared" si="229"/>
        <v>2014</v>
      </c>
    </row>
    <row r="2891" spans="1:21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225"/>
        <v>3</v>
      </c>
      <c r="P2891" s="9">
        <f t="shared" si="226"/>
        <v>28.89</v>
      </c>
      <c r="Q2891" t="s">
        <v>8327</v>
      </c>
      <c r="R2891" t="s">
        <v>8328</v>
      </c>
      <c r="S2891" s="14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9">
        <f t="shared" si="225"/>
        <v>5</v>
      </c>
      <c r="P2892" s="9">
        <f t="shared" si="226"/>
        <v>65</v>
      </c>
      <c r="Q2892" t="s">
        <v>8323</v>
      </c>
      <c r="R2892" t="s">
        <v>8326</v>
      </c>
      <c r="S2892" s="14">
        <f t="shared" si="227"/>
        <v>41829.73715277778</v>
      </c>
      <c r="T2892" s="15">
        <f t="shared" si="228"/>
        <v>41852.716666666667</v>
      </c>
      <c r="U2892">
        <f t="shared" si="229"/>
        <v>2014</v>
      </c>
    </row>
    <row r="2893" spans="1:21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9">
        <f t="shared" si="225"/>
        <v>33</v>
      </c>
      <c r="P2893" s="9">
        <f t="shared" si="226"/>
        <v>37.14</v>
      </c>
      <c r="Q2893" t="s">
        <v>8323</v>
      </c>
      <c r="R2893" t="s">
        <v>8326</v>
      </c>
      <c r="S2893" s="14">
        <f t="shared" si="227"/>
        <v>42056.1324537037</v>
      </c>
      <c r="T2893" s="15">
        <f t="shared" si="228"/>
        <v>42086.207638888889</v>
      </c>
      <c r="U2893">
        <f t="shared" si="229"/>
        <v>2015</v>
      </c>
    </row>
    <row r="2894" spans="1:21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9">
        <f t="shared" si="225"/>
        <v>52</v>
      </c>
      <c r="P2894" s="9">
        <f t="shared" si="226"/>
        <v>17.329999999999998</v>
      </c>
      <c r="Q2894" t="s">
        <v>8311</v>
      </c>
      <c r="R2894" t="s">
        <v>8356</v>
      </c>
      <c r="S2894" s="14">
        <f t="shared" si="227"/>
        <v>42072.790821759263</v>
      </c>
      <c r="T2894" s="15">
        <f t="shared" si="228"/>
        <v>42102.790821759263</v>
      </c>
      <c r="U2894">
        <f t="shared" si="229"/>
        <v>2015</v>
      </c>
    </row>
    <row r="2895" spans="1:21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9">
        <f t="shared" si="225"/>
        <v>104</v>
      </c>
      <c r="P2895" s="9">
        <f t="shared" si="226"/>
        <v>21.67</v>
      </c>
      <c r="Q2895" t="s">
        <v>8321</v>
      </c>
      <c r="R2895" t="s">
        <v>8343</v>
      </c>
      <c r="S2895" s="14">
        <f t="shared" si="227"/>
        <v>41716.717847222222</v>
      </c>
      <c r="T2895" s="15">
        <f t="shared" si="228"/>
        <v>41736.717847222222</v>
      </c>
      <c r="U2895">
        <f t="shared" si="229"/>
        <v>2014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225"/>
        <v>0</v>
      </c>
      <c r="P2896" s="9">
        <f t="shared" si="226"/>
        <v>64.75</v>
      </c>
      <c r="Q2896" t="s">
        <v>8308</v>
      </c>
      <c r="R2896" t="s">
        <v>8342</v>
      </c>
      <c r="S2896" s="14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225"/>
        <v>52</v>
      </c>
      <c r="P2897" s="9">
        <f t="shared" si="226"/>
        <v>32.25</v>
      </c>
      <c r="Q2897" t="s">
        <v>8323</v>
      </c>
      <c r="R2897" t="s">
        <v>8326</v>
      </c>
      <c r="S2897" s="14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225"/>
        <v>1</v>
      </c>
      <c r="P2898" s="9">
        <f t="shared" si="226"/>
        <v>23.18</v>
      </c>
      <c r="Q2898" t="s">
        <v>8316</v>
      </c>
      <c r="R2898" t="s">
        <v>8334</v>
      </c>
      <c r="S2898" s="14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225"/>
        <v>10</v>
      </c>
      <c r="P2899" s="9">
        <f t="shared" si="226"/>
        <v>42</v>
      </c>
      <c r="Q2899" t="s">
        <v>8319</v>
      </c>
      <c r="R2899" t="s">
        <v>8345</v>
      </c>
      <c r="S2899" s="14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225"/>
        <v>34</v>
      </c>
      <c r="P2900" s="9">
        <f t="shared" si="226"/>
        <v>63</v>
      </c>
      <c r="Q2900" t="s">
        <v>8323</v>
      </c>
      <c r="R2900" t="s">
        <v>8326</v>
      </c>
      <c r="S2900" s="14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9">
        <f t="shared" si="225"/>
        <v>13</v>
      </c>
      <c r="P2901" s="9">
        <f t="shared" si="226"/>
        <v>50.2</v>
      </c>
      <c r="Q2901" t="s">
        <v>8323</v>
      </c>
      <c r="R2901" t="s">
        <v>8326</v>
      </c>
      <c r="S2901" s="14">
        <f t="shared" si="227"/>
        <v>42509.814108796301</v>
      </c>
      <c r="T2901" s="15">
        <f t="shared" si="228"/>
        <v>42539.814108796301</v>
      </c>
      <c r="U2901">
        <f t="shared" si="229"/>
        <v>2016</v>
      </c>
    </row>
    <row r="2902" spans="1:21" ht="60" hidden="1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9">
        <f t="shared" si="225"/>
        <v>100</v>
      </c>
      <c r="P2902" s="9">
        <f t="shared" si="226"/>
        <v>31.38</v>
      </c>
      <c r="Q2902" t="s">
        <v>8323</v>
      </c>
      <c r="R2902" t="s">
        <v>8326</v>
      </c>
      <c r="S2902" s="14">
        <f t="shared" si="227"/>
        <v>42075.807395833333</v>
      </c>
      <c r="T2902" s="15">
        <f t="shared" si="228"/>
        <v>42105.807395833333</v>
      </c>
      <c r="U2902">
        <f t="shared" si="229"/>
        <v>2015</v>
      </c>
    </row>
    <row r="2903" spans="1:21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9">
        <f t="shared" si="225"/>
        <v>0</v>
      </c>
      <c r="P2903" s="9">
        <f t="shared" si="226"/>
        <v>250</v>
      </c>
      <c r="Q2903" t="s">
        <v>8321</v>
      </c>
      <c r="R2903" t="s">
        <v>8339</v>
      </c>
      <c r="S2903" s="14">
        <f t="shared" si="227"/>
        <v>41466.552314814813</v>
      </c>
      <c r="T2903" s="15">
        <f t="shared" si="228"/>
        <v>41496.552314814813</v>
      </c>
      <c r="U2903">
        <f t="shared" si="229"/>
        <v>2013</v>
      </c>
    </row>
    <row r="2904" spans="1:21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9">
        <f t="shared" si="225"/>
        <v>0</v>
      </c>
      <c r="P2904" s="9">
        <f t="shared" si="226"/>
        <v>62.5</v>
      </c>
      <c r="Q2904" t="s">
        <v>8319</v>
      </c>
      <c r="R2904" t="s">
        <v>8345</v>
      </c>
      <c r="S2904" s="14">
        <f t="shared" si="227"/>
        <v>42449.341678240744</v>
      </c>
      <c r="T2904" s="15">
        <f t="shared" si="228"/>
        <v>42509.341678240744</v>
      </c>
      <c r="U2904">
        <f t="shared" si="229"/>
        <v>2016</v>
      </c>
    </row>
    <row r="2905" spans="1:21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9">
        <f t="shared" si="225"/>
        <v>0</v>
      </c>
      <c r="P2905" s="9">
        <f t="shared" si="226"/>
        <v>250</v>
      </c>
      <c r="Q2905" t="s">
        <v>8308</v>
      </c>
      <c r="R2905" t="s">
        <v>8310</v>
      </c>
      <c r="S2905" s="14">
        <f t="shared" si="227"/>
        <v>42702.809201388889</v>
      </c>
      <c r="T2905" s="15">
        <f t="shared" si="228"/>
        <v>42732.809201388889</v>
      </c>
      <c r="U2905">
        <f t="shared" si="229"/>
        <v>2016</v>
      </c>
    </row>
    <row r="2906" spans="1:21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9">
        <f t="shared" si="225"/>
        <v>0</v>
      </c>
      <c r="P2906" s="9">
        <f t="shared" si="226"/>
        <v>250</v>
      </c>
      <c r="Q2906" t="s">
        <v>8346</v>
      </c>
      <c r="R2906" t="s">
        <v>8347</v>
      </c>
      <c r="S2906" s="14">
        <f t="shared" si="227"/>
        <v>42579.708437499998</v>
      </c>
      <c r="T2906" s="15">
        <f t="shared" si="228"/>
        <v>42609.708437499998</v>
      </c>
      <c r="U2906">
        <f t="shared" si="229"/>
        <v>2016</v>
      </c>
    </row>
    <row r="2907" spans="1:21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9">
        <f t="shared" si="225"/>
        <v>1</v>
      </c>
      <c r="P2907" s="9">
        <f t="shared" si="226"/>
        <v>125</v>
      </c>
      <c r="Q2907" t="s">
        <v>8321</v>
      </c>
      <c r="R2907" t="s">
        <v>8325</v>
      </c>
      <c r="S2907" s="14">
        <f t="shared" si="227"/>
        <v>42106.666018518517</v>
      </c>
      <c r="T2907" s="15">
        <f t="shared" si="228"/>
        <v>42155.395138888889</v>
      </c>
      <c r="U2907">
        <f t="shared" si="229"/>
        <v>2015</v>
      </c>
    </row>
    <row r="2908" spans="1:21" ht="45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3</v>
      </c>
      <c r="P2908" s="9">
        <f t="shared" si="226"/>
        <v>35.71</v>
      </c>
      <c r="Q2908" t="s">
        <v>8323</v>
      </c>
      <c r="R2908" t="s">
        <v>8326</v>
      </c>
      <c r="S2908" s="14">
        <f t="shared" si="227"/>
        <v>41866.640648148146</v>
      </c>
      <c r="T2908" s="15">
        <f t="shared" si="228"/>
        <v>41898.125</v>
      </c>
      <c r="U2908">
        <f t="shared" si="229"/>
        <v>2014</v>
      </c>
    </row>
    <row r="2909" spans="1:21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9">
        <f t="shared" si="225"/>
        <v>3</v>
      </c>
      <c r="P2909" s="9">
        <f t="shared" si="226"/>
        <v>250</v>
      </c>
      <c r="Q2909" t="s">
        <v>8308</v>
      </c>
      <c r="R2909" t="s">
        <v>8342</v>
      </c>
      <c r="S2909" s="14">
        <f t="shared" si="227"/>
        <v>41946.232175925928</v>
      </c>
      <c r="T2909" s="15">
        <f t="shared" si="228"/>
        <v>41976.232175925921</v>
      </c>
      <c r="U2909">
        <f t="shared" si="229"/>
        <v>2014</v>
      </c>
    </row>
    <row r="2910" spans="1:21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9">
        <f t="shared" si="225"/>
        <v>5</v>
      </c>
      <c r="P2910" s="9">
        <f t="shared" si="226"/>
        <v>83.33</v>
      </c>
      <c r="Q2910" t="s">
        <v>8321</v>
      </c>
      <c r="R2910" t="s">
        <v>8325</v>
      </c>
      <c r="S2910" s="14">
        <f t="shared" si="227"/>
        <v>42239.441412037035</v>
      </c>
      <c r="T2910" s="15">
        <f t="shared" si="228"/>
        <v>42279.441412037035</v>
      </c>
      <c r="U2910">
        <f t="shared" si="229"/>
        <v>2015</v>
      </c>
    </row>
    <row r="2911" spans="1:21" ht="6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9">
        <f t="shared" si="225"/>
        <v>5</v>
      </c>
      <c r="P2911" s="9">
        <f t="shared" si="226"/>
        <v>62.5</v>
      </c>
      <c r="Q2911" t="s">
        <v>8323</v>
      </c>
      <c r="R2911" t="s">
        <v>8326</v>
      </c>
      <c r="S2911" s="14">
        <f t="shared" si="227"/>
        <v>42151.237685185188</v>
      </c>
      <c r="T2911" s="15">
        <f t="shared" si="228"/>
        <v>42211.237685185188</v>
      </c>
      <c r="U2911">
        <f t="shared" si="229"/>
        <v>2015</v>
      </c>
    </row>
    <row r="2912" spans="1:21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9">
        <f t="shared" si="225"/>
        <v>25</v>
      </c>
      <c r="P2912" s="9">
        <f t="shared" si="226"/>
        <v>50</v>
      </c>
      <c r="Q2912" t="s">
        <v>8321</v>
      </c>
      <c r="R2912" t="s">
        <v>8325</v>
      </c>
      <c r="S2912" s="14">
        <f t="shared" si="227"/>
        <v>42297.110300925924</v>
      </c>
      <c r="T2912" s="15">
        <f t="shared" si="228"/>
        <v>42316.5</v>
      </c>
      <c r="U2912">
        <f t="shared" si="229"/>
        <v>2015</v>
      </c>
    </row>
    <row r="2913" spans="1:21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9">
        <f t="shared" si="225"/>
        <v>25</v>
      </c>
      <c r="P2913" s="9">
        <f t="shared" si="226"/>
        <v>41.67</v>
      </c>
      <c r="Q2913" t="s">
        <v>8323</v>
      </c>
      <c r="R2913" t="s">
        <v>8335</v>
      </c>
      <c r="S2913" s="14">
        <f t="shared" si="227"/>
        <v>42242.988680555558</v>
      </c>
      <c r="T2913" s="15">
        <f t="shared" si="228"/>
        <v>42272.988680555558</v>
      </c>
      <c r="U2913">
        <f t="shared" si="229"/>
        <v>2015</v>
      </c>
    </row>
    <row r="2914" spans="1:21" ht="45" hidden="1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9">
        <f t="shared" si="225"/>
        <v>100</v>
      </c>
      <c r="P2914" s="9">
        <f t="shared" si="226"/>
        <v>27.78</v>
      </c>
      <c r="Q2914" t="s">
        <v>8323</v>
      </c>
      <c r="R2914" t="s">
        <v>8326</v>
      </c>
      <c r="S2914" s="14">
        <f t="shared" si="227"/>
        <v>42437.398680555561</v>
      </c>
      <c r="T2914" s="15">
        <f t="shared" si="228"/>
        <v>42465.35701388889</v>
      </c>
      <c r="U2914">
        <f t="shared" si="229"/>
        <v>2016</v>
      </c>
    </row>
    <row r="2915" spans="1:21" ht="60" hidden="1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9">
        <f t="shared" si="225"/>
        <v>100</v>
      </c>
      <c r="P2915" s="9">
        <f t="shared" si="226"/>
        <v>31.25</v>
      </c>
      <c r="Q2915" t="s">
        <v>8323</v>
      </c>
      <c r="R2915" t="s">
        <v>8326</v>
      </c>
      <c r="S2915" s="14">
        <f t="shared" si="227"/>
        <v>42124.841111111105</v>
      </c>
      <c r="T2915" s="15">
        <f t="shared" si="228"/>
        <v>42154.841111111105</v>
      </c>
      <c r="U2915">
        <f t="shared" si="229"/>
        <v>2015</v>
      </c>
    </row>
    <row r="2916" spans="1:21" ht="60" hidden="1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9">
        <f t="shared" si="225"/>
        <v>100</v>
      </c>
      <c r="P2916" s="9">
        <f t="shared" si="226"/>
        <v>11.36</v>
      </c>
      <c r="Q2916" t="s">
        <v>8323</v>
      </c>
      <c r="R2916" t="s">
        <v>8326</v>
      </c>
      <c r="S2916" s="14">
        <f t="shared" si="227"/>
        <v>41971.881076388891</v>
      </c>
      <c r="T2916" s="15">
        <f t="shared" si="228"/>
        <v>41996.881076388891</v>
      </c>
      <c r="U2916">
        <f t="shared" si="229"/>
        <v>2014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225"/>
        <v>1</v>
      </c>
      <c r="P2917" s="9">
        <f t="shared" si="226"/>
        <v>49</v>
      </c>
      <c r="Q2917" t="s">
        <v>8308</v>
      </c>
      <c r="R2917" t="s">
        <v>8342</v>
      </c>
      <c r="S2917" s="14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225"/>
        <v>2</v>
      </c>
      <c r="P2918" s="9">
        <f t="shared" si="226"/>
        <v>16.2</v>
      </c>
      <c r="Q2918" t="s">
        <v>8316</v>
      </c>
      <c r="R2918" t="s">
        <v>8334</v>
      </c>
      <c r="S2918" s="14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9">
        <f t="shared" si="225"/>
        <v>2</v>
      </c>
      <c r="P2919" s="9">
        <f t="shared" si="226"/>
        <v>48.2</v>
      </c>
      <c r="Q2919" t="s">
        <v>8311</v>
      </c>
      <c r="R2919" t="s">
        <v>8348</v>
      </c>
      <c r="S2919" s="14">
        <f t="shared" si="227"/>
        <v>42032.510243055556</v>
      </c>
      <c r="T2919" s="15">
        <f t="shared" si="228"/>
        <v>42057.510243055556</v>
      </c>
      <c r="U2919">
        <f t="shared" si="229"/>
        <v>2015</v>
      </c>
    </row>
    <row r="2920" spans="1:21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9">
        <f t="shared" si="225"/>
        <v>3</v>
      </c>
      <c r="P2920" s="9">
        <f t="shared" si="226"/>
        <v>30.13</v>
      </c>
      <c r="Q2920" t="s">
        <v>8327</v>
      </c>
      <c r="R2920" t="s">
        <v>8354</v>
      </c>
      <c r="S2920" s="14">
        <f t="shared" si="227"/>
        <v>41409.040011574078</v>
      </c>
      <c r="T2920" s="15">
        <f t="shared" si="228"/>
        <v>41467.910416666666</v>
      </c>
      <c r="U2920">
        <f t="shared" si="229"/>
        <v>2013</v>
      </c>
    </row>
    <row r="2921" spans="1:21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225"/>
        <v>110</v>
      </c>
      <c r="P2921" s="9">
        <f t="shared" si="226"/>
        <v>20.079999999999998</v>
      </c>
      <c r="Q2921" t="s">
        <v>8323</v>
      </c>
      <c r="R2921" t="s">
        <v>8326</v>
      </c>
      <c r="S2921" s="14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225"/>
        <v>3</v>
      </c>
      <c r="P2922" s="9">
        <f t="shared" si="226"/>
        <v>40</v>
      </c>
      <c r="Q2922" t="s">
        <v>8308</v>
      </c>
      <c r="R2922" t="s">
        <v>8310</v>
      </c>
      <c r="S2922" s="14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225"/>
        <v>5</v>
      </c>
      <c r="P2923" s="9">
        <f t="shared" si="226"/>
        <v>30</v>
      </c>
      <c r="Q2923" t="s">
        <v>8323</v>
      </c>
      <c r="R2923" t="s">
        <v>8326</v>
      </c>
      <c r="S2923" s="14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225"/>
        <v>47</v>
      </c>
      <c r="P2924" s="9">
        <f t="shared" si="226"/>
        <v>29.63</v>
      </c>
      <c r="Q2924" t="s">
        <v>8308</v>
      </c>
      <c r="R2924" t="s">
        <v>8318</v>
      </c>
      <c r="S2924" s="14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225"/>
        <v>1</v>
      </c>
      <c r="P2925" s="9">
        <f t="shared" si="226"/>
        <v>33.71</v>
      </c>
      <c r="Q2925" t="s">
        <v>8313</v>
      </c>
      <c r="R2925" t="s">
        <v>8353</v>
      </c>
      <c r="S2925" s="14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225"/>
        <v>12</v>
      </c>
      <c r="P2926" s="9">
        <f t="shared" si="226"/>
        <v>19.670000000000002</v>
      </c>
      <c r="Q2926" t="s">
        <v>8316</v>
      </c>
      <c r="R2926" t="s">
        <v>8334</v>
      </c>
      <c r="S2926" s="14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225"/>
        <v>5</v>
      </c>
      <c r="P2927" s="9">
        <f t="shared" si="226"/>
        <v>39.17</v>
      </c>
      <c r="Q2927" t="s">
        <v>8311</v>
      </c>
      <c r="R2927" t="s">
        <v>8352</v>
      </c>
      <c r="S2927" s="14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225"/>
        <v>6</v>
      </c>
      <c r="P2928" s="9">
        <f t="shared" si="226"/>
        <v>29.25</v>
      </c>
      <c r="Q2928" t="s">
        <v>8308</v>
      </c>
      <c r="R2928" t="s">
        <v>8310</v>
      </c>
      <c r="S2928" s="14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225"/>
        <v>12</v>
      </c>
      <c r="P2929" s="9">
        <f t="shared" si="226"/>
        <v>39</v>
      </c>
      <c r="Q2929" t="s">
        <v>8311</v>
      </c>
      <c r="R2929" t="s">
        <v>8356</v>
      </c>
      <c r="S2929" s="14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225"/>
        <v>104</v>
      </c>
      <c r="P2930" s="9">
        <f t="shared" si="226"/>
        <v>26</v>
      </c>
      <c r="Q2930" t="s">
        <v>8323</v>
      </c>
      <c r="R2930" t="s">
        <v>8326</v>
      </c>
      <c r="S2930" s="14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225"/>
        <v>2</v>
      </c>
      <c r="P2931" s="9">
        <f t="shared" si="226"/>
        <v>33.29</v>
      </c>
      <c r="Q2931" t="s">
        <v>8308</v>
      </c>
      <c r="R2931" t="s">
        <v>8310</v>
      </c>
      <c r="S2931" s="14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225"/>
        <v>4</v>
      </c>
      <c r="P2932" s="9">
        <f t="shared" si="226"/>
        <v>29.13</v>
      </c>
      <c r="Q2932" t="s">
        <v>8319</v>
      </c>
      <c r="R2932" t="s">
        <v>8345</v>
      </c>
      <c r="S2932" s="14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225"/>
        <v>1</v>
      </c>
      <c r="P2933" s="9">
        <f t="shared" si="226"/>
        <v>57.5</v>
      </c>
      <c r="Q2933" t="s">
        <v>8321</v>
      </c>
      <c r="R2933" t="s">
        <v>8339</v>
      </c>
      <c r="S2933" s="14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225"/>
        <v>153</v>
      </c>
      <c r="P2934" s="9">
        <f t="shared" si="226"/>
        <v>13.53</v>
      </c>
      <c r="Q2934" t="s">
        <v>8323</v>
      </c>
      <c r="R2934" t="s">
        <v>8326</v>
      </c>
      <c r="S2934" s="14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225"/>
        <v>0</v>
      </c>
      <c r="P2935" s="9">
        <f t="shared" si="226"/>
        <v>45.2</v>
      </c>
      <c r="Q2935" t="s">
        <v>8308</v>
      </c>
      <c r="R2935" t="s">
        <v>8310</v>
      </c>
      <c r="S2935" s="14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225"/>
        <v>6</v>
      </c>
      <c r="P2936" s="9">
        <f t="shared" si="226"/>
        <v>28.13</v>
      </c>
      <c r="Q2936" t="s">
        <v>8327</v>
      </c>
      <c r="R2936" t="s">
        <v>8330</v>
      </c>
      <c r="S2936" s="14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225"/>
        <v>11</v>
      </c>
      <c r="P2937" s="9">
        <f t="shared" si="226"/>
        <v>45</v>
      </c>
      <c r="Q2937" t="s">
        <v>8316</v>
      </c>
      <c r="R2937" t="s">
        <v>8334</v>
      </c>
      <c r="S2937" s="14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225"/>
        <v>23</v>
      </c>
      <c r="P2938" s="9">
        <f t="shared" si="226"/>
        <v>18.75</v>
      </c>
      <c r="Q2938" t="s">
        <v>8323</v>
      </c>
      <c r="R2938" t="s">
        <v>8326</v>
      </c>
      <c r="S2938" s="14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9">
        <f t="shared" si="225"/>
        <v>38</v>
      </c>
      <c r="P2939" s="9">
        <f t="shared" si="226"/>
        <v>56.25</v>
      </c>
      <c r="Q2939" t="s">
        <v>8323</v>
      </c>
      <c r="R2939" t="s">
        <v>8326</v>
      </c>
      <c r="S2939" s="14">
        <f t="shared" si="227"/>
        <v>42074.219699074078</v>
      </c>
      <c r="T2939" s="15">
        <f t="shared" si="228"/>
        <v>42104.208333333328</v>
      </c>
      <c r="U2939">
        <f t="shared" si="229"/>
        <v>2015</v>
      </c>
    </row>
    <row r="2940" spans="1:21" ht="45" hidden="1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9">
        <f t="shared" si="225"/>
        <v>225</v>
      </c>
      <c r="P2940" s="9">
        <f t="shared" si="226"/>
        <v>75</v>
      </c>
      <c r="Q2940" t="s">
        <v>8323</v>
      </c>
      <c r="R2940" t="s">
        <v>8326</v>
      </c>
      <c r="S2940" s="14">
        <f t="shared" si="227"/>
        <v>42503.740868055553</v>
      </c>
      <c r="T2940" s="15">
        <f t="shared" si="228"/>
        <v>42517.740868055553</v>
      </c>
      <c r="U2940">
        <f t="shared" si="229"/>
        <v>2016</v>
      </c>
    </row>
    <row r="2941" spans="1:21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9">
        <f t="shared" si="225"/>
        <v>2</v>
      </c>
      <c r="P2941" s="9">
        <f t="shared" si="226"/>
        <v>74.33</v>
      </c>
      <c r="Q2941" t="s">
        <v>8311</v>
      </c>
      <c r="R2941" t="s">
        <v>8349</v>
      </c>
      <c r="S2941" s="14">
        <f t="shared" si="227"/>
        <v>42786.000023148154</v>
      </c>
      <c r="T2941" s="15">
        <f t="shared" si="228"/>
        <v>42826.165972222225</v>
      </c>
      <c r="U2941">
        <f t="shared" si="229"/>
        <v>2017</v>
      </c>
    </row>
    <row r="2942" spans="1:21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9">
        <f t="shared" si="225"/>
        <v>4</v>
      </c>
      <c r="P2942" s="9">
        <f t="shared" si="226"/>
        <v>24.78</v>
      </c>
      <c r="Q2942" t="s">
        <v>8308</v>
      </c>
      <c r="R2942" t="s">
        <v>8342</v>
      </c>
      <c r="S2942" s="14">
        <f t="shared" si="227"/>
        <v>42377.554756944446</v>
      </c>
      <c r="T2942" s="15">
        <f t="shared" si="228"/>
        <v>42408.542361111111</v>
      </c>
      <c r="U2942">
        <f t="shared" si="229"/>
        <v>2016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225"/>
        <v>0</v>
      </c>
      <c r="P2943" s="9">
        <f t="shared" si="226"/>
        <v>55</v>
      </c>
      <c r="Q2943" t="s">
        <v>8308</v>
      </c>
      <c r="R2943" t="s">
        <v>8310</v>
      </c>
      <c r="S2943" s="14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225"/>
        <v>4</v>
      </c>
      <c r="P2944" s="9">
        <f t="shared" si="226"/>
        <v>54</v>
      </c>
      <c r="Q2944" t="s">
        <v>8327</v>
      </c>
      <c r="R2944" t="s">
        <v>8330</v>
      </c>
      <c r="S2944" s="14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225"/>
        <v>7</v>
      </c>
      <c r="P2945" s="9">
        <f t="shared" si="226"/>
        <v>108</v>
      </c>
      <c r="Q2945" t="s">
        <v>8323</v>
      </c>
      <c r="R2945" t="s">
        <v>8335</v>
      </c>
      <c r="S2945" s="14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225"/>
        <v>11</v>
      </c>
      <c r="P2946" s="9">
        <f t="shared" si="226"/>
        <v>72</v>
      </c>
      <c r="Q2946" t="s">
        <v>8323</v>
      </c>
      <c r="R2946" t="s">
        <v>8326</v>
      </c>
      <c r="S2946" s="14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230">ROUND(E2947/D2947*100,0)</f>
        <v>0</v>
      </c>
      <c r="P2947" s="9">
        <f t="shared" ref="P2947:P3010" si="231">ROUND(E2947/L2947,2)</f>
        <v>71.67</v>
      </c>
      <c r="Q2947" t="s">
        <v>8321</v>
      </c>
      <c r="R2947" t="s">
        <v>8339</v>
      </c>
      <c r="S2947" s="14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YEAR(S:S)</f>
        <v>2011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230"/>
        <v>3</v>
      </c>
      <c r="P2948" s="9">
        <f t="shared" si="231"/>
        <v>53.75</v>
      </c>
      <c r="Q2948" t="s">
        <v>8321</v>
      </c>
      <c r="R2948" t="s">
        <v>8339</v>
      </c>
      <c r="S2948" s="14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230"/>
        <v>7</v>
      </c>
      <c r="P2949" s="9">
        <f t="shared" si="231"/>
        <v>30.71</v>
      </c>
      <c r="Q2949" t="s">
        <v>8323</v>
      </c>
      <c r="R2949" t="s">
        <v>8326</v>
      </c>
      <c r="S2949" s="14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230"/>
        <v>11</v>
      </c>
      <c r="P2950" s="9">
        <f t="shared" si="231"/>
        <v>26.75</v>
      </c>
      <c r="Q2950" t="s">
        <v>8323</v>
      </c>
      <c r="R2950" t="s">
        <v>8326</v>
      </c>
      <c r="S2950" s="14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9">
        <f t="shared" si="230"/>
        <v>1</v>
      </c>
      <c r="P2951" s="9">
        <f t="shared" si="231"/>
        <v>16.309999999999999</v>
      </c>
      <c r="Q2951" t="s">
        <v>8316</v>
      </c>
      <c r="R2951" t="s">
        <v>8344</v>
      </c>
      <c r="S2951" s="14">
        <f t="shared" si="232"/>
        <v>42155.129652777774</v>
      </c>
      <c r="T2951" s="15">
        <f t="shared" si="233"/>
        <v>42185.129652777774</v>
      </c>
      <c r="U2951">
        <f t="shared" si="234"/>
        <v>2015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230"/>
        <v>1</v>
      </c>
      <c r="P2952" s="9">
        <f t="shared" si="231"/>
        <v>53</v>
      </c>
      <c r="Q2952" t="s">
        <v>8346</v>
      </c>
      <c r="R2952" t="s">
        <v>8347</v>
      </c>
      <c r="S2952" s="14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9">
        <f t="shared" si="230"/>
        <v>4</v>
      </c>
      <c r="P2953" s="9">
        <f t="shared" si="231"/>
        <v>30.29</v>
      </c>
      <c r="Q2953" t="s">
        <v>8308</v>
      </c>
      <c r="R2953" t="s">
        <v>8310</v>
      </c>
      <c r="S2953" s="14">
        <f t="shared" si="232"/>
        <v>42538.75680555556</v>
      </c>
      <c r="T2953" s="15">
        <f t="shared" si="233"/>
        <v>42563.785416666666</v>
      </c>
      <c r="U2953">
        <f t="shared" si="234"/>
        <v>2016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230"/>
        <v>7</v>
      </c>
      <c r="P2954" s="9">
        <f t="shared" si="231"/>
        <v>35.17</v>
      </c>
      <c r="Q2954" t="s">
        <v>8323</v>
      </c>
      <c r="R2954" t="s">
        <v>8326</v>
      </c>
      <c r="S2954" s="14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230"/>
        <v>21</v>
      </c>
      <c r="P2955" s="9">
        <f t="shared" si="231"/>
        <v>26.38</v>
      </c>
      <c r="Q2955" t="s">
        <v>8323</v>
      </c>
      <c r="R2955" t="s">
        <v>8326</v>
      </c>
      <c r="S2955" s="14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9">
        <f t="shared" si="230"/>
        <v>2</v>
      </c>
      <c r="P2956" s="9">
        <f t="shared" si="231"/>
        <v>52.5</v>
      </c>
      <c r="Q2956" t="s">
        <v>8319</v>
      </c>
      <c r="R2956" t="s">
        <v>8357</v>
      </c>
      <c r="S2956" s="14">
        <f t="shared" si="232"/>
        <v>41854.389780092592</v>
      </c>
      <c r="T2956" s="15">
        <f t="shared" si="233"/>
        <v>41871.389780092592</v>
      </c>
      <c r="U2956">
        <f t="shared" si="234"/>
        <v>2014</v>
      </c>
    </row>
    <row r="2957" spans="1:21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9">
        <f t="shared" si="230"/>
        <v>3</v>
      </c>
      <c r="P2957" s="9">
        <f t="shared" si="231"/>
        <v>35</v>
      </c>
      <c r="Q2957" t="s">
        <v>8327</v>
      </c>
      <c r="R2957" t="s">
        <v>8354</v>
      </c>
      <c r="S2957" s="14">
        <f t="shared" si="232"/>
        <v>41583.135405092595</v>
      </c>
      <c r="T2957" s="15">
        <f t="shared" si="233"/>
        <v>41623.135405092595</v>
      </c>
      <c r="U2957">
        <f t="shared" si="234"/>
        <v>2013</v>
      </c>
    </row>
    <row r="2958" spans="1:21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9">
        <f t="shared" si="230"/>
        <v>0</v>
      </c>
      <c r="P2958" s="9">
        <f t="shared" si="231"/>
        <v>68.33</v>
      </c>
      <c r="Q2958" t="s">
        <v>8308</v>
      </c>
      <c r="R2958" t="s">
        <v>8310</v>
      </c>
      <c r="S2958" s="14">
        <f t="shared" si="232"/>
        <v>41838.840474537035</v>
      </c>
      <c r="T2958" s="15">
        <f t="shared" si="233"/>
        <v>41883.840474537035</v>
      </c>
      <c r="U2958">
        <f t="shared" si="234"/>
        <v>2014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230"/>
        <v>1</v>
      </c>
      <c r="P2959" s="9">
        <f t="shared" si="231"/>
        <v>68.33</v>
      </c>
      <c r="Q2959" t="s">
        <v>8321</v>
      </c>
      <c r="R2959" t="s">
        <v>8339</v>
      </c>
      <c r="S2959" s="14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9">
        <f t="shared" si="230"/>
        <v>11</v>
      </c>
      <c r="P2960" s="9">
        <f t="shared" si="231"/>
        <v>51.25</v>
      </c>
      <c r="Q2960" t="s">
        <v>8311</v>
      </c>
      <c r="R2960" t="s">
        <v>8349</v>
      </c>
      <c r="S2960" s="14">
        <f t="shared" si="232"/>
        <v>40399.065868055557</v>
      </c>
      <c r="T2960" s="15">
        <f t="shared" si="233"/>
        <v>40423.083333333336</v>
      </c>
      <c r="U2960">
        <f t="shared" si="234"/>
        <v>2010</v>
      </c>
    </row>
    <row r="2961" spans="1:21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9">
        <f t="shared" si="230"/>
        <v>21</v>
      </c>
      <c r="P2961" s="9">
        <f t="shared" si="231"/>
        <v>20.5</v>
      </c>
      <c r="Q2961" t="s">
        <v>8313</v>
      </c>
      <c r="R2961" t="s">
        <v>8351</v>
      </c>
      <c r="S2961" s="14">
        <f t="shared" si="232"/>
        <v>42445.712754629625</v>
      </c>
      <c r="T2961" s="15">
        <f t="shared" si="233"/>
        <v>42505.681249999994</v>
      </c>
      <c r="U2961">
        <f t="shared" si="234"/>
        <v>2016</v>
      </c>
    </row>
    <row r="2962" spans="1:21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9">
        <f t="shared" si="230"/>
        <v>41</v>
      </c>
      <c r="P2962" s="9">
        <f t="shared" si="231"/>
        <v>29.29</v>
      </c>
      <c r="Q2962" t="s">
        <v>8327</v>
      </c>
      <c r="R2962" t="s">
        <v>8328</v>
      </c>
      <c r="S2962" s="14">
        <f t="shared" si="232"/>
        <v>42603.870520833334</v>
      </c>
      <c r="T2962" s="15">
        <f t="shared" si="233"/>
        <v>42628.870520833334</v>
      </c>
      <c r="U2962">
        <f t="shared" si="234"/>
        <v>2016</v>
      </c>
    </row>
    <row r="2963" spans="1:21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9">
        <f t="shared" si="230"/>
        <v>103</v>
      </c>
      <c r="P2963" s="9">
        <f t="shared" si="231"/>
        <v>15.77</v>
      </c>
      <c r="Q2963" t="s">
        <v>8321</v>
      </c>
      <c r="R2963" t="s">
        <v>8343</v>
      </c>
      <c r="S2963" s="14">
        <f t="shared" si="232"/>
        <v>42042.615613425922</v>
      </c>
      <c r="T2963" s="15">
        <f t="shared" si="233"/>
        <v>42057.479166666672</v>
      </c>
      <c r="U2963">
        <f t="shared" si="234"/>
        <v>2015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230"/>
        <v>13</v>
      </c>
      <c r="P2964" s="9">
        <f t="shared" si="231"/>
        <v>25.5</v>
      </c>
      <c r="Q2964" t="s">
        <v>8323</v>
      </c>
      <c r="R2964" t="s">
        <v>8326</v>
      </c>
      <c r="S2964" s="14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230"/>
        <v>7</v>
      </c>
      <c r="P2965" s="9">
        <f t="shared" si="231"/>
        <v>40.78</v>
      </c>
      <c r="Q2965" t="s">
        <v>8321</v>
      </c>
      <c r="R2965" t="s">
        <v>8339</v>
      </c>
      <c r="S2965" s="14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9">
        <f t="shared" si="230"/>
        <v>2</v>
      </c>
      <c r="P2966" s="9">
        <f t="shared" si="231"/>
        <v>202</v>
      </c>
      <c r="Q2966" t="s">
        <v>8323</v>
      </c>
      <c r="R2966" t="s">
        <v>8326</v>
      </c>
      <c r="S2966" s="14">
        <f t="shared" si="232"/>
        <v>42621.389340277776</v>
      </c>
      <c r="T2966" s="15">
        <f t="shared" si="233"/>
        <v>42651.389340277776</v>
      </c>
      <c r="U2966">
        <f t="shared" si="234"/>
        <v>2016</v>
      </c>
    </row>
    <row r="2967" spans="1:21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9">
        <f t="shared" si="230"/>
        <v>17</v>
      </c>
      <c r="P2967" s="9">
        <f t="shared" si="231"/>
        <v>16.829999999999998</v>
      </c>
      <c r="Q2967" t="s">
        <v>8319</v>
      </c>
      <c r="R2967" t="s">
        <v>8345</v>
      </c>
      <c r="S2967" s="14">
        <f t="shared" si="232"/>
        <v>42399.882615740738</v>
      </c>
      <c r="T2967" s="15">
        <f t="shared" si="233"/>
        <v>42459.840949074074</v>
      </c>
      <c r="U2967">
        <f t="shared" si="234"/>
        <v>2016</v>
      </c>
    </row>
    <row r="2968" spans="1:21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230"/>
        <v>1</v>
      </c>
      <c r="P2968" s="9">
        <f t="shared" si="231"/>
        <v>22.33</v>
      </c>
      <c r="Q2968" t="s">
        <v>8319</v>
      </c>
      <c r="R2968" t="s">
        <v>8345</v>
      </c>
      <c r="S2968" s="14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9">
        <f t="shared" si="230"/>
        <v>10</v>
      </c>
      <c r="P2969" s="9">
        <f t="shared" si="231"/>
        <v>100.5</v>
      </c>
      <c r="Q2969" t="s">
        <v>8323</v>
      </c>
      <c r="R2969" t="s">
        <v>8326</v>
      </c>
      <c r="S2969" s="14">
        <f t="shared" si="232"/>
        <v>42020.587349537032</v>
      </c>
      <c r="T2969" s="15">
        <f t="shared" si="233"/>
        <v>42050.587349537032</v>
      </c>
      <c r="U2969">
        <f t="shared" si="234"/>
        <v>2015</v>
      </c>
    </row>
    <row r="2970" spans="1:21" ht="45" hidden="1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9">
        <f t="shared" si="230"/>
        <v>101</v>
      </c>
      <c r="P2970" s="9">
        <f t="shared" si="231"/>
        <v>18.27</v>
      </c>
      <c r="Q2970" t="s">
        <v>8323</v>
      </c>
      <c r="R2970" t="s">
        <v>8326</v>
      </c>
      <c r="S2970" s="14">
        <f t="shared" si="232"/>
        <v>42101.828819444447</v>
      </c>
      <c r="T2970" s="15">
        <f t="shared" si="233"/>
        <v>42123.958333333328</v>
      </c>
      <c r="U2970">
        <f t="shared" si="234"/>
        <v>2015</v>
      </c>
    </row>
    <row r="2971" spans="1:21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9">
        <f t="shared" si="230"/>
        <v>0</v>
      </c>
      <c r="P2971" s="9">
        <f t="shared" si="231"/>
        <v>100</v>
      </c>
      <c r="Q2971" t="s">
        <v>8311</v>
      </c>
      <c r="R2971" t="s">
        <v>8348</v>
      </c>
      <c r="S2971" s="14">
        <f t="shared" si="232"/>
        <v>42013.915613425925</v>
      </c>
      <c r="T2971" s="15">
        <f t="shared" si="233"/>
        <v>42043.915613425925</v>
      </c>
      <c r="U2971">
        <f t="shared" si="234"/>
        <v>2015</v>
      </c>
    </row>
    <row r="2972" spans="1:21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9">
        <f t="shared" si="230"/>
        <v>1</v>
      </c>
      <c r="P2972" s="9">
        <f t="shared" si="231"/>
        <v>100</v>
      </c>
      <c r="Q2972" t="s">
        <v>8323</v>
      </c>
      <c r="R2972" t="s">
        <v>8326</v>
      </c>
      <c r="S2972" s="14">
        <f t="shared" si="232"/>
        <v>42067.947337962964</v>
      </c>
      <c r="T2972" s="15">
        <f t="shared" si="233"/>
        <v>42097.905671296292</v>
      </c>
      <c r="U2972">
        <f t="shared" si="234"/>
        <v>2015</v>
      </c>
    </row>
    <row r="2973" spans="1:21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9">
        <f t="shared" si="230"/>
        <v>3</v>
      </c>
      <c r="P2973" s="9">
        <f t="shared" si="231"/>
        <v>200</v>
      </c>
      <c r="Q2973" t="s">
        <v>8308</v>
      </c>
      <c r="R2973" t="s">
        <v>8342</v>
      </c>
      <c r="S2973" s="14">
        <f t="shared" si="232"/>
        <v>42345.860150462962</v>
      </c>
      <c r="T2973" s="15">
        <f t="shared" si="233"/>
        <v>42375.860150462962</v>
      </c>
      <c r="U2973">
        <f t="shared" si="234"/>
        <v>2015</v>
      </c>
    </row>
    <row r="2974" spans="1:21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9">
        <f t="shared" si="230"/>
        <v>3</v>
      </c>
      <c r="P2974" s="9">
        <f t="shared" si="231"/>
        <v>200</v>
      </c>
      <c r="Q2974" t="s">
        <v>8323</v>
      </c>
      <c r="R2974" t="s">
        <v>8324</v>
      </c>
      <c r="S2974" s="14">
        <f t="shared" si="232"/>
        <v>42226.938414351855</v>
      </c>
      <c r="T2974" s="15">
        <f t="shared" si="233"/>
        <v>42256.938414351855</v>
      </c>
      <c r="U2974">
        <f t="shared" si="234"/>
        <v>2015</v>
      </c>
    </row>
    <row r="2975" spans="1:21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9">
        <f t="shared" si="230"/>
        <v>10</v>
      </c>
      <c r="P2975" s="9">
        <f t="shared" si="231"/>
        <v>40</v>
      </c>
      <c r="Q2975" t="s">
        <v>8327</v>
      </c>
      <c r="R2975" t="s">
        <v>8328</v>
      </c>
      <c r="S2975" s="14">
        <f t="shared" si="232"/>
        <v>42065.897719907407</v>
      </c>
      <c r="T2975" s="15">
        <f t="shared" si="233"/>
        <v>42095.856053240743</v>
      </c>
      <c r="U2975">
        <f t="shared" si="234"/>
        <v>2015</v>
      </c>
    </row>
    <row r="2976" spans="1:21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9">
        <f t="shared" si="230"/>
        <v>20</v>
      </c>
      <c r="P2976" s="9">
        <f t="shared" si="231"/>
        <v>100</v>
      </c>
      <c r="Q2976" t="s">
        <v>8321</v>
      </c>
      <c r="R2976" t="s">
        <v>8325</v>
      </c>
      <c r="S2976" s="14">
        <f t="shared" si="232"/>
        <v>42403.080497685187</v>
      </c>
      <c r="T2976" s="15">
        <f t="shared" si="233"/>
        <v>42433.080497685187</v>
      </c>
      <c r="U2976">
        <f t="shared" si="234"/>
        <v>2016</v>
      </c>
    </row>
    <row r="2977" spans="1:21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9">
        <f t="shared" si="230"/>
        <v>100</v>
      </c>
      <c r="P2977" s="9">
        <f t="shared" si="231"/>
        <v>40</v>
      </c>
      <c r="Q2977" t="s">
        <v>8311</v>
      </c>
      <c r="R2977" t="s">
        <v>8333</v>
      </c>
      <c r="S2977" s="14">
        <f t="shared" si="232"/>
        <v>42396.8440625</v>
      </c>
      <c r="T2977" s="15">
        <f t="shared" si="233"/>
        <v>42415.332638888889</v>
      </c>
      <c r="U2977">
        <f t="shared" si="234"/>
        <v>2016</v>
      </c>
    </row>
    <row r="2978" spans="1:21" ht="45" hidden="1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9">
        <f t="shared" si="230"/>
        <v>100</v>
      </c>
      <c r="P2978" s="9">
        <f t="shared" si="231"/>
        <v>22.22</v>
      </c>
      <c r="Q2978" t="s">
        <v>8323</v>
      </c>
      <c r="R2978" t="s">
        <v>8326</v>
      </c>
      <c r="S2978" s="14">
        <f t="shared" si="232"/>
        <v>42467.144166666665</v>
      </c>
      <c r="T2978" s="15">
        <f t="shared" si="233"/>
        <v>42477.979166666672</v>
      </c>
      <c r="U2978">
        <f t="shared" si="234"/>
        <v>2016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230"/>
        <v>1</v>
      </c>
      <c r="P2979" s="9">
        <f t="shared" si="231"/>
        <v>199</v>
      </c>
      <c r="Q2979" t="s">
        <v>8308</v>
      </c>
      <c r="R2979" t="s">
        <v>8310</v>
      </c>
      <c r="S2979" s="14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230"/>
        <v>3</v>
      </c>
      <c r="P2980" s="9">
        <f t="shared" si="231"/>
        <v>32.67</v>
      </c>
      <c r="Q2980" t="s">
        <v>8327</v>
      </c>
      <c r="R2980" t="s">
        <v>8350</v>
      </c>
      <c r="S2980" s="14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230"/>
        <v>5</v>
      </c>
      <c r="P2981" s="9">
        <f t="shared" si="231"/>
        <v>19.600000000000001</v>
      </c>
      <c r="Q2981" t="s">
        <v>8327</v>
      </c>
      <c r="R2981" t="s">
        <v>8350</v>
      </c>
      <c r="S2981" s="14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230"/>
        <v>2</v>
      </c>
      <c r="P2982" s="9">
        <f t="shared" si="231"/>
        <v>27.86</v>
      </c>
      <c r="Q2982" t="s">
        <v>8327</v>
      </c>
      <c r="R2982" t="s">
        <v>8328</v>
      </c>
      <c r="S2982" s="14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9">
        <f t="shared" si="230"/>
        <v>3</v>
      </c>
      <c r="P2983" s="9">
        <f t="shared" si="231"/>
        <v>39</v>
      </c>
      <c r="Q2983" t="s">
        <v>8323</v>
      </c>
      <c r="R2983" t="s">
        <v>8326</v>
      </c>
      <c r="S2983" s="14">
        <f t="shared" si="232"/>
        <v>42031.833587962959</v>
      </c>
      <c r="T2983" s="15">
        <f t="shared" si="233"/>
        <v>42063.333333333328</v>
      </c>
      <c r="U2983">
        <f t="shared" si="234"/>
        <v>2015</v>
      </c>
    </row>
    <row r="2984" spans="1:21" ht="60" hidden="1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9">
        <f t="shared" si="230"/>
        <v>130</v>
      </c>
      <c r="P2984" s="9">
        <f t="shared" si="231"/>
        <v>16.25</v>
      </c>
      <c r="Q2984" t="s">
        <v>8323</v>
      </c>
      <c r="R2984" t="s">
        <v>8326</v>
      </c>
      <c r="S2984" s="14">
        <f t="shared" si="232"/>
        <v>42662.021539351852</v>
      </c>
      <c r="T2984" s="15">
        <f t="shared" si="233"/>
        <v>42676.021539351852</v>
      </c>
      <c r="U2984">
        <f t="shared" si="234"/>
        <v>2016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230"/>
        <v>1</v>
      </c>
      <c r="P2985" s="9">
        <f t="shared" si="231"/>
        <v>19.399999999999999</v>
      </c>
      <c r="Q2985" t="s">
        <v>8308</v>
      </c>
      <c r="R2985" t="s">
        <v>8310</v>
      </c>
      <c r="S2985" s="14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230"/>
        <v>2</v>
      </c>
      <c r="P2986" s="9">
        <f t="shared" si="231"/>
        <v>47.5</v>
      </c>
      <c r="Q2986" t="s">
        <v>8321</v>
      </c>
      <c r="R2986" t="s">
        <v>8337</v>
      </c>
      <c r="S2986" s="14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230"/>
        <v>95</v>
      </c>
      <c r="P2987" s="9">
        <f t="shared" si="231"/>
        <v>47.5</v>
      </c>
      <c r="Q2987" t="s">
        <v>8346</v>
      </c>
      <c r="R2987" t="s">
        <v>8347</v>
      </c>
      <c r="S2987" s="14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230"/>
        <v>3</v>
      </c>
      <c r="P2988" s="9">
        <f t="shared" si="231"/>
        <v>23.63</v>
      </c>
      <c r="Q2988" t="s">
        <v>8323</v>
      </c>
      <c r="R2988" t="s">
        <v>8326</v>
      </c>
      <c r="S2988" s="14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230"/>
        <v>1</v>
      </c>
      <c r="P2989" s="9">
        <f t="shared" si="231"/>
        <v>23.5</v>
      </c>
      <c r="Q2989" t="s">
        <v>8319</v>
      </c>
      <c r="R2989" t="s">
        <v>8345</v>
      </c>
      <c r="S2989" s="14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230"/>
        <v>4</v>
      </c>
      <c r="P2990" s="9">
        <f t="shared" si="231"/>
        <v>12.47</v>
      </c>
      <c r="Q2990" t="s">
        <v>8313</v>
      </c>
      <c r="R2990" t="s">
        <v>8314</v>
      </c>
      <c r="S2990" s="14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230"/>
        <v>0</v>
      </c>
      <c r="P2991" s="9">
        <f t="shared" si="231"/>
        <v>23.25</v>
      </c>
      <c r="Q2991" t="s">
        <v>8316</v>
      </c>
      <c r="R2991" t="s">
        <v>8344</v>
      </c>
      <c r="S2991" s="14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230"/>
        <v>0</v>
      </c>
      <c r="P2992" s="9">
        <f t="shared" si="231"/>
        <v>46.25</v>
      </c>
      <c r="Q2992" t="s">
        <v>8323</v>
      </c>
      <c r="R2992" t="s">
        <v>8326</v>
      </c>
      <c r="S2992" s="14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230"/>
        <v>3</v>
      </c>
      <c r="P2993" s="9">
        <f t="shared" si="231"/>
        <v>61.67</v>
      </c>
      <c r="Q2993" t="s">
        <v>8323</v>
      </c>
      <c r="R2993" t="s">
        <v>8326</v>
      </c>
      <c r="S2993" s="14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9">
        <f t="shared" si="230"/>
        <v>3</v>
      </c>
      <c r="P2994" s="9">
        <f t="shared" si="231"/>
        <v>30</v>
      </c>
      <c r="Q2994" t="s">
        <v>8308</v>
      </c>
      <c r="R2994" t="s">
        <v>8342</v>
      </c>
      <c r="S2994" s="14">
        <f t="shared" si="232"/>
        <v>42088.069108796291</v>
      </c>
      <c r="T2994" s="15">
        <f t="shared" si="233"/>
        <v>42118.069108796291</v>
      </c>
      <c r="U2994">
        <f t="shared" si="234"/>
        <v>2015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230"/>
        <v>7</v>
      </c>
      <c r="P2995" s="9">
        <f t="shared" si="231"/>
        <v>30</v>
      </c>
      <c r="Q2995" t="s">
        <v>8311</v>
      </c>
      <c r="R2995" t="s">
        <v>8348</v>
      </c>
      <c r="S2995" s="14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9">
        <f t="shared" si="230"/>
        <v>40</v>
      </c>
      <c r="P2996" s="9">
        <f t="shared" si="231"/>
        <v>25.71</v>
      </c>
      <c r="Q2996" t="s">
        <v>8321</v>
      </c>
      <c r="R2996" t="s">
        <v>8325</v>
      </c>
      <c r="S2996" s="14">
        <f t="shared" si="232"/>
        <v>42070.047754629632</v>
      </c>
      <c r="T2996" s="15">
        <f t="shared" si="233"/>
        <v>42087.00608796296</v>
      </c>
      <c r="U2996">
        <f t="shared" si="234"/>
        <v>2015</v>
      </c>
    </row>
    <row r="2997" spans="1:21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9">
        <f t="shared" si="230"/>
        <v>120</v>
      </c>
      <c r="P2997" s="9">
        <f t="shared" si="231"/>
        <v>22.5</v>
      </c>
      <c r="Q2997" t="s">
        <v>8327</v>
      </c>
      <c r="R2997" t="s">
        <v>8331</v>
      </c>
      <c r="S2997" s="14">
        <f t="shared" si="232"/>
        <v>41153.066400462965</v>
      </c>
      <c r="T2997" s="15">
        <f t="shared" si="233"/>
        <v>41167.066400462965</v>
      </c>
      <c r="U2997">
        <f t="shared" si="234"/>
        <v>2012</v>
      </c>
    </row>
    <row r="2998" spans="1:21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230"/>
        <v>180</v>
      </c>
      <c r="P2998" s="9">
        <f t="shared" si="231"/>
        <v>12</v>
      </c>
      <c r="Q2998" t="s">
        <v>8323</v>
      </c>
      <c r="R2998" t="s">
        <v>8326</v>
      </c>
      <c r="S2998" s="14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230"/>
        <v>0</v>
      </c>
      <c r="P2999" s="9">
        <f t="shared" si="231"/>
        <v>17.850000000000001</v>
      </c>
      <c r="Q2999" t="s">
        <v>8316</v>
      </c>
      <c r="R2999" t="s">
        <v>8334</v>
      </c>
      <c r="S2999" s="14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230"/>
        <v>18</v>
      </c>
      <c r="P3000" s="9">
        <f t="shared" si="231"/>
        <v>59.33</v>
      </c>
      <c r="Q3000" t="s">
        <v>8327</v>
      </c>
      <c r="R3000" t="s">
        <v>8354</v>
      </c>
      <c r="S3000" s="14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9">
        <f t="shared" si="230"/>
        <v>1</v>
      </c>
      <c r="P3001" s="9">
        <f t="shared" si="231"/>
        <v>35.4</v>
      </c>
      <c r="Q3001" t="s">
        <v>8323</v>
      </c>
      <c r="R3001" t="s">
        <v>8326</v>
      </c>
      <c r="S3001" s="14">
        <f t="shared" si="232"/>
        <v>42540.593530092592</v>
      </c>
      <c r="T3001" s="15">
        <f t="shared" si="233"/>
        <v>42570.593530092592</v>
      </c>
      <c r="U3001">
        <f t="shared" si="234"/>
        <v>2016</v>
      </c>
    </row>
    <row r="3002" spans="1:21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9">
        <f t="shared" si="230"/>
        <v>4</v>
      </c>
      <c r="P3002" s="9">
        <f t="shared" si="231"/>
        <v>59</v>
      </c>
      <c r="Q3002" t="s">
        <v>8311</v>
      </c>
      <c r="R3002" t="s">
        <v>8352</v>
      </c>
      <c r="S3002" s="14">
        <f t="shared" si="232"/>
        <v>42115.143634259264</v>
      </c>
      <c r="T3002" s="15">
        <f t="shared" si="233"/>
        <v>42145.143634259264</v>
      </c>
      <c r="U3002">
        <f t="shared" si="234"/>
        <v>2015</v>
      </c>
    </row>
    <row r="3003" spans="1:21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9">
        <f t="shared" si="230"/>
        <v>0</v>
      </c>
      <c r="P3003" s="9">
        <f t="shared" si="231"/>
        <v>87.5</v>
      </c>
      <c r="Q3003" t="s">
        <v>8323</v>
      </c>
      <c r="R3003" t="s">
        <v>8324</v>
      </c>
      <c r="S3003" s="14">
        <f t="shared" si="232"/>
        <v>42263.691574074073</v>
      </c>
      <c r="T3003" s="15">
        <f t="shared" si="233"/>
        <v>42293.691574074073</v>
      </c>
      <c r="U3003">
        <f t="shared" si="234"/>
        <v>2015</v>
      </c>
    </row>
    <row r="3004" spans="1:21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9">
        <f t="shared" si="230"/>
        <v>1</v>
      </c>
      <c r="P3004" s="9">
        <f t="shared" si="231"/>
        <v>35</v>
      </c>
      <c r="Q3004" t="s">
        <v>8308</v>
      </c>
      <c r="R3004" t="s">
        <v>8342</v>
      </c>
      <c r="S3004" s="14">
        <f t="shared" si="232"/>
        <v>41968.852118055554</v>
      </c>
      <c r="T3004" s="15">
        <f t="shared" si="233"/>
        <v>41998.852118055554</v>
      </c>
      <c r="U3004">
        <f t="shared" si="234"/>
        <v>2014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230"/>
        <v>12</v>
      </c>
      <c r="P3005" s="9">
        <f t="shared" si="231"/>
        <v>24.71</v>
      </c>
      <c r="Q3005" t="s">
        <v>8323</v>
      </c>
      <c r="R3005" t="s">
        <v>8326</v>
      </c>
      <c r="S3005" s="14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9">
        <f t="shared" si="230"/>
        <v>0</v>
      </c>
      <c r="P3006" s="9">
        <f t="shared" si="231"/>
        <v>42.5</v>
      </c>
      <c r="Q3006" t="s">
        <v>8327</v>
      </c>
      <c r="R3006" t="s">
        <v>8350</v>
      </c>
      <c r="S3006" s="14">
        <f t="shared" si="232"/>
        <v>41559.5549537037</v>
      </c>
      <c r="T3006" s="15">
        <f t="shared" si="233"/>
        <v>41589.596620370372</v>
      </c>
      <c r="U3006">
        <f t="shared" si="234"/>
        <v>2013</v>
      </c>
    </row>
    <row r="3007" spans="1:21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9">
        <f t="shared" si="230"/>
        <v>2</v>
      </c>
      <c r="P3007" s="9">
        <f t="shared" si="231"/>
        <v>34</v>
      </c>
      <c r="Q3007" t="s">
        <v>8311</v>
      </c>
      <c r="R3007" t="s">
        <v>8352</v>
      </c>
      <c r="S3007" s="14">
        <f t="shared" si="232"/>
        <v>40863.060127314813</v>
      </c>
      <c r="T3007" s="15">
        <f t="shared" si="233"/>
        <v>40893.060127314813</v>
      </c>
      <c r="U3007">
        <f t="shared" si="234"/>
        <v>2011</v>
      </c>
    </row>
    <row r="3008" spans="1:21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9">
        <f t="shared" si="230"/>
        <v>11</v>
      </c>
      <c r="P3008" s="9">
        <f t="shared" si="231"/>
        <v>42.5</v>
      </c>
      <c r="Q3008" t="s">
        <v>8323</v>
      </c>
      <c r="R3008" t="s">
        <v>8326</v>
      </c>
      <c r="S3008" s="14">
        <f t="shared" si="232"/>
        <v>41793.191875000004</v>
      </c>
      <c r="T3008" s="15">
        <f t="shared" si="233"/>
        <v>41807.191875000004</v>
      </c>
      <c r="U3008">
        <f t="shared" si="234"/>
        <v>2014</v>
      </c>
    </row>
    <row r="3009" spans="1:21" ht="60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9">
        <f t="shared" si="230"/>
        <v>20</v>
      </c>
      <c r="P3009" s="9">
        <f t="shared" si="231"/>
        <v>34</v>
      </c>
      <c r="Q3009" t="s">
        <v>8323</v>
      </c>
      <c r="R3009" t="s">
        <v>8326</v>
      </c>
      <c r="S3009" s="14">
        <f t="shared" si="232"/>
        <v>42132.809953703705</v>
      </c>
      <c r="T3009" s="15">
        <f t="shared" si="233"/>
        <v>42192.809953703705</v>
      </c>
      <c r="U3009">
        <f t="shared" si="234"/>
        <v>2015</v>
      </c>
    </row>
    <row r="3010" spans="1:21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9">
        <f t="shared" si="230"/>
        <v>34</v>
      </c>
      <c r="P3010" s="9">
        <f t="shared" si="231"/>
        <v>28.33</v>
      </c>
      <c r="Q3010" t="s">
        <v>8313</v>
      </c>
      <c r="R3010" t="s">
        <v>8355</v>
      </c>
      <c r="S3010" s="14">
        <f t="shared" si="232"/>
        <v>42281.136099537034</v>
      </c>
      <c r="T3010" s="15">
        <f t="shared" si="233"/>
        <v>42311.177766203706</v>
      </c>
      <c r="U3010">
        <f t="shared" si="234"/>
        <v>2015</v>
      </c>
    </row>
    <row r="3011" spans="1:21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9">
        <f t="shared" ref="O3011:O3074" si="235">ROUND(E3011/D3011*100,0)</f>
        <v>17</v>
      </c>
      <c r="P3011" s="9">
        <f t="shared" ref="P3011:P3074" si="236">ROUND(E3011/L3011,2)</f>
        <v>27.5</v>
      </c>
      <c r="Q3011" t="s">
        <v>8323</v>
      </c>
      <c r="R3011" t="s">
        <v>8326</v>
      </c>
      <c r="S3011" s="14">
        <f t="shared" ref="S3011:S3074" si="237">(((J3011/60)/60)/24)+DATE(1970,1,1)</f>
        <v>42031.666898148149</v>
      </c>
      <c r="T3011" s="15">
        <f t="shared" ref="T3011:T3074" si="238">(((I3011/60)/60)/24)+DATE(1970,1,1)</f>
        <v>42064.125</v>
      </c>
      <c r="U3011">
        <f t="shared" ref="U3011:U3074" si="239">YEAR(S:S)</f>
        <v>2015</v>
      </c>
    </row>
    <row r="3012" spans="1:21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9">
        <f t="shared" si="235"/>
        <v>41</v>
      </c>
      <c r="P3012" s="9">
        <f t="shared" si="236"/>
        <v>23.57</v>
      </c>
      <c r="Q3012" t="s">
        <v>8316</v>
      </c>
      <c r="R3012" t="s">
        <v>8334</v>
      </c>
      <c r="S3012" s="14">
        <f t="shared" si="237"/>
        <v>40973.740451388891</v>
      </c>
      <c r="T3012" s="15">
        <f t="shared" si="238"/>
        <v>41003.698784722219</v>
      </c>
      <c r="U3012">
        <f t="shared" si="239"/>
        <v>2012</v>
      </c>
    </row>
    <row r="3013" spans="1:21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235"/>
        <v>21</v>
      </c>
      <c r="P3013" s="9">
        <f t="shared" si="236"/>
        <v>23.14</v>
      </c>
      <c r="Q3013" t="s">
        <v>8323</v>
      </c>
      <c r="R3013" t="s">
        <v>8326</v>
      </c>
      <c r="S3013" s="14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9">
        <f t="shared" si="235"/>
        <v>3</v>
      </c>
      <c r="P3014" s="9">
        <f t="shared" si="236"/>
        <v>32</v>
      </c>
      <c r="Q3014" t="s">
        <v>8327</v>
      </c>
      <c r="R3014" t="s">
        <v>8350</v>
      </c>
      <c r="S3014" s="14">
        <f t="shared" si="237"/>
        <v>41575.880914351852</v>
      </c>
      <c r="T3014" s="15">
        <f t="shared" si="238"/>
        <v>41605.922581018516</v>
      </c>
      <c r="U3014">
        <f t="shared" si="239"/>
        <v>2013</v>
      </c>
    </row>
    <row r="3015" spans="1:21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9">
        <f t="shared" si="235"/>
        <v>3</v>
      </c>
      <c r="P3015" s="9">
        <f t="shared" si="236"/>
        <v>40</v>
      </c>
      <c r="Q3015" t="s">
        <v>8327</v>
      </c>
      <c r="R3015" t="s">
        <v>8350</v>
      </c>
      <c r="S3015" s="14">
        <f t="shared" si="237"/>
        <v>41149.796064814815</v>
      </c>
      <c r="T3015" s="15">
        <f t="shared" si="238"/>
        <v>41175.100694444445</v>
      </c>
      <c r="U3015">
        <f t="shared" si="239"/>
        <v>2012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235"/>
        <v>0</v>
      </c>
      <c r="P3016" s="9">
        <f t="shared" si="236"/>
        <v>39</v>
      </c>
      <c r="Q3016" t="s">
        <v>8308</v>
      </c>
      <c r="R3016" t="s">
        <v>8310</v>
      </c>
      <c r="S3016" s="14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235"/>
        <v>155</v>
      </c>
      <c r="P3017" s="9">
        <f t="shared" si="236"/>
        <v>51.67</v>
      </c>
      <c r="Q3017" t="s">
        <v>8313</v>
      </c>
      <c r="R3017" t="s">
        <v>8314</v>
      </c>
      <c r="S3017" s="14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235"/>
        <v>1</v>
      </c>
      <c r="P3018" s="9">
        <f t="shared" si="236"/>
        <v>11.77</v>
      </c>
      <c r="Q3018" t="s">
        <v>8321</v>
      </c>
      <c r="R3018" t="s">
        <v>8339</v>
      </c>
      <c r="S3018" s="14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9">
        <f t="shared" si="235"/>
        <v>15</v>
      </c>
      <c r="P3019" s="9">
        <f t="shared" si="236"/>
        <v>38.25</v>
      </c>
      <c r="Q3019" t="s">
        <v>8323</v>
      </c>
      <c r="R3019" t="s">
        <v>8326</v>
      </c>
      <c r="S3019" s="14">
        <f t="shared" si="237"/>
        <v>41906.819513888891</v>
      </c>
      <c r="T3019" s="15">
        <f t="shared" si="238"/>
        <v>41938.838888888888</v>
      </c>
      <c r="U3019">
        <f t="shared" si="239"/>
        <v>2014</v>
      </c>
    </row>
    <row r="3020" spans="1:21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9">
        <f t="shared" si="235"/>
        <v>100</v>
      </c>
      <c r="P3020" s="9">
        <f t="shared" si="236"/>
        <v>21.86</v>
      </c>
      <c r="Q3020" t="s">
        <v>8327</v>
      </c>
      <c r="R3020" t="s">
        <v>8331</v>
      </c>
      <c r="S3020" s="14">
        <f t="shared" si="237"/>
        <v>42793.700821759259</v>
      </c>
      <c r="T3020" s="15">
        <f t="shared" si="238"/>
        <v>42796.700821759259</v>
      </c>
      <c r="U3020">
        <f t="shared" si="239"/>
        <v>2017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235"/>
        <v>0</v>
      </c>
      <c r="P3021" s="9">
        <f t="shared" si="236"/>
        <v>25.17</v>
      </c>
      <c r="Q3021" t="s">
        <v>8321</v>
      </c>
      <c r="R3021" t="s">
        <v>8337</v>
      </c>
      <c r="S3021" s="14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235"/>
        <v>0</v>
      </c>
      <c r="P3022" s="9">
        <f t="shared" si="236"/>
        <v>50.33</v>
      </c>
      <c r="Q3022" t="s">
        <v>8327</v>
      </c>
      <c r="R3022" t="s">
        <v>8350</v>
      </c>
      <c r="S3022" s="14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235"/>
        <v>1</v>
      </c>
      <c r="P3023" s="9">
        <f t="shared" si="236"/>
        <v>50.33</v>
      </c>
      <c r="Q3023" t="s">
        <v>8319</v>
      </c>
      <c r="R3023" t="s">
        <v>8345</v>
      </c>
      <c r="S3023" s="14">
        <f t="shared" si="237"/>
        <v>42211.732430555552</v>
      </c>
      <c r="T3023" s="15">
        <f t="shared" si="238"/>
        <v>42241.732430555552</v>
      </c>
      <c r="U3023">
        <f t="shared" si="239"/>
        <v>2015</v>
      </c>
    </row>
    <row r="3024" spans="1:21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235"/>
        <v>2</v>
      </c>
      <c r="P3024" s="9">
        <f t="shared" si="236"/>
        <v>50.33</v>
      </c>
      <c r="Q3024" t="s">
        <v>8319</v>
      </c>
      <c r="R3024" t="s">
        <v>8345</v>
      </c>
      <c r="S3024" s="14">
        <f t="shared" si="237"/>
        <v>41918.628240740742</v>
      </c>
      <c r="T3024" s="15">
        <f t="shared" si="238"/>
        <v>41978.669907407413</v>
      </c>
      <c r="U3024">
        <f t="shared" si="239"/>
        <v>2014</v>
      </c>
    </row>
    <row r="3025" spans="1:21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235"/>
        <v>4</v>
      </c>
      <c r="P3025" s="9">
        <f t="shared" si="236"/>
        <v>37.75</v>
      </c>
      <c r="Q3025" t="s">
        <v>8323</v>
      </c>
      <c r="R3025" t="s">
        <v>8335</v>
      </c>
      <c r="S3025" s="14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235"/>
        <v>38</v>
      </c>
      <c r="P3026" s="9">
        <f t="shared" si="236"/>
        <v>11.62</v>
      </c>
      <c r="Q3026" t="s">
        <v>8323</v>
      </c>
      <c r="R3026" t="s">
        <v>8326</v>
      </c>
      <c r="S3026" s="14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9">
        <f t="shared" si="235"/>
        <v>2</v>
      </c>
      <c r="P3027" s="9">
        <f t="shared" si="236"/>
        <v>50</v>
      </c>
      <c r="Q3027" t="s">
        <v>8311</v>
      </c>
      <c r="R3027" t="s">
        <v>8352</v>
      </c>
      <c r="S3027" s="14">
        <f t="shared" si="237"/>
        <v>42130.795983796299</v>
      </c>
      <c r="T3027" s="15">
        <f t="shared" si="238"/>
        <v>42175.795983796299</v>
      </c>
      <c r="U3027">
        <f t="shared" si="239"/>
        <v>2015</v>
      </c>
    </row>
    <row r="3028" spans="1:21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9">
        <f t="shared" si="235"/>
        <v>3</v>
      </c>
      <c r="P3028" s="9">
        <f t="shared" si="236"/>
        <v>30</v>
      </c>
      <c r="Q3028" t="s">
        <v>8321</v>
      </c>
      <c r="R3028" t="s">
        <v>8339</v>
      </c>
      <c r="S3028" s="14">
        <f t="shared" si="237"/>
        <v>41340.303032407406</v>
      </c>
      <c r="T3028" s="15">
        <f t="shared" si="238"/>
        <v>41370.261365740742</v>
      </c>
      <c r="U3028">
        <f t="shared" si="239"/>
        <v>2013</v>
      </c>
    </row>
    <row r="3029" spans="1:21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9">
        <f t="shared" si="235"/>
        <v>3</v>
      </c>
      <c r="P3029" s="9">
        <f t="shared" si="236"/>
        <v>75</v>
      </c>
      <c r="Q3029" t="s">
        <v>8311</v>
      </c>
      <c r="R3029" t="s">
        <v>8356</v>
      </c>
      <c r="S3029" s="14">
        <f t="shared" si="237"/>
        <v>40863.013356481482</v>
      </c>
      <c r="T3029" s="15">
        <f t="shared" si="238"/>
        <v>40893.013356481482</v>
      </c>
      <c r="U3029">
        <f t="shared" si="239"/>
        <v>2011</v>
      </c>
    </row>
    <row r="3030" spans="1:21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9">
        <f t="shared" si="235"/>
        <v>8</v>
      </c>
      <c r="P3030" s="9">
        <f t="shared" si="236"/>
        <v>50</v>
      </c>
      <c r="Q3030" t="s">
        <v>8327</v>
      </c>
      <c r="R3030" t="s">
        <v>8330</v>
      </c>
      <c r="S3030" s="14">
        <f t="shared" si="237"/>
        <v>42673.577534722222</v>
      </c>
      <c r="T3030" s="15">
        <f t="shared" si="238"/>
        <v>42713.619201388887</v>
      </c>
      <c r="U3030">
        <f t="shared" si="239"/>
        <v>2016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235"/>
        <v>21</v>
      </c>
      <c r="P3031" s="9">
        <f t="shared" si="236"/>
        <v>37.5</v>
      </c>
      <c r="Q3031" t="s">
        <v>8323</v>
      </c>
      <c r="R3031" t="s">
        <v>8326</v>
      </c>
      <c r="S3031" s="14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235"/>
        <v>0</v>
      </c>
      <c r="P3032" s="9">
        <f t="shared" si="236"/>
        <v>13.55</v>
      </c>
      <c r="Q3032" t="s">
        <v>8321</v>
      </c>
      <c r="R3032" t="s">
        <v>8339</v>
      </c>
      <c r="S3032" s="14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235"/>
        <v>5</v>
      </c>
      <c r="P3033" s="9">
        <f t="shared" si="236"/>
        <v>24.33</v>
      </c>
      <c r="Q3033" t="s">
        <v>8323</v>
      </c>
      <c r="R3033" t="s">
        <v>8326</v>
      </c>
      <c r="S3033" s="14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9">
        <f t="shared" si="235"/>
        <v>2</v>
      </c>
      <c r="P3034" s="9">
        <f t="shared" si="236"/>
        <v>72.5</v>
      </c>
      <c r="Q3034" t="s">
        <v>8319</v>
      </c>
      <c r="R3034" t="s">
        <v>8345</v>
      </c>
      <c r="S3034" s="14">
        <f t="shared" si="237"/>
        <v>42234.105462962965</v>
      </c>
      <c r="T3034" s="15">
        <f t="shared" si="238"/>
        <v>42264.105462962965</v>
      </c>
      <c r="U3034">
        <f t="shared" si="239"/>
        <v>2015</v>
      </c>
    </row>
    <row r="3035" spans="1:21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9">
        <f t="shared" si="235"/>
        <v>3</v>
      </c>
      <c r="P3035" s="9">
        <f t="shared" si="236"/>
        <v>48.33</v>
      </c>
      <c r="Q3035" t="s">
        <v>8311</v>
      </c>
      <c r="R3035" t="s">
        <v>8348</v>
      </c>
      <c r="S3035" s="14">
        <f t="shared" si="237"/>
        <v>42708.668576388889</v>
      </c>
      <c r="T3035" s="15">
        <f t="shared" si="238"/>
        <v>42738.668576388889</v>
      </c>
      <c r="U3035">
        <f t="shared" si="239"/>
        <v>2016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235"/>
        <v>8</v>
      </c>
      <c r="P3036" s="9">
        <f t="shared" si="236"/>
        <v>20.71</v>
      </c>
      <c r="Q3036" t="s">
        <v>8323</v>
      </c>
      <c r="R3036" t="s">
        <v>8326</v>
      </c>
      <c r="S3036" s="14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235"/>
        <v>0</v>
      </c>
      <c r="P3037" s="9">
        <f t="shared" si="236"/>
        <v>142</v>
      </c>
      <c r="Q3037" t="s">
        <v>8308</v>
      </c>
      <c r="R3037" t="s">
        <v>8342</v>
      </c>
      <c r="S3037" s="14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9">
        <f t="shared" si="235"/>
        <v>14</v>
      </c>
      <c r="P3038" s="9">
        <f t="shared" si="236"/>
        <v>20.14</v>
      </c>
      <c r="Q3038" t="s">
        <v>8323</v>
      </c>
      <c r="R3038" t="s">
        <v>8324</v>
      </c>
      <c r="S3038" s="14">
        <f t="shared" si="237"/>
        <v>41957.833726851852</v>
      </c>
      <c r="T3038" s="15">
        <f t="shared" si="238"/>
        <v>41987.833726851852</v>
      </c>
      <c r="U3038">
        <f t="shared" si="239"/>
        <v>2014</v>
      </c>
    </row>
    <row r="3039" spans="1:21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9">
        <f t="shared" si="235"/>
        <v>18</v>
      </c>
      <c r="P3039" s="9">
        <f t="shared" si="236"/>
        <v>28.2</v>
      </c>
      <c r="Q3039" t="s">
        <v>8321</v>
      </c>
      <c r="R3039" t="s">
        <v>8339</v>
      </c>
      <c r="S3039" s="14">
        <f t="shared" si="237"/>
        <v>41844.922662037039</v>
      </c>
      <c r="T3039" s="15">
        <f t="shared" si="238"/>
        <v>41874.922662037039</v>
      </c>
      <c r="U3039">
        <f t="shared" si="239"/>
        <v>2014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235"/>
        <v>0</v>
      </c>
      <c r="P3040" s="9">
        <f t="shared" si="236"/>
        <v>28</v>
      </c>
      <c r="Q3040" t="s">
        <v>8321</v>
      </c>
      <c r="R3040" t="s">
        <v>8337</v>
      </c>
      <c r="S3040" s="14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235"/>
        <v>1</v>
      </c>
      <c r="P3041" s="9">
        <f t="shared" si="236"/>
        <v>23.33</v>
      </c>
      <c r="Q3041" t="s">
        <v>8308</v>
      </c>
      <c r="R3041" t="s">
        <v>8342</v>
      </c>
      <c r="S3041" s="14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235"/>
        <v>7</v>
      </c>
      <c r="P3042" s="9">
        <f t="shared" si="236"/>
        <v>46.67</v>
      </c>
      <c r="Q3042" t="s">
        <v>8313</v>
      </c>
      <c r="R3042" t="s">
        <v>8353</v>
      </c>
      <c r="S3042" s="14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235"/>
        <v>28</v>
      </c>
      <c r="P3043" s="9">
        <f t="shared" si="236"/>
        <v>35</v>
      </c>
      <c r="Q3043" t="s">
        <v>8311</v>
      </c>
      <c r="R3043" t="s">
        <v>8356</v>
      </c>
      <c r="S3043" s="14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235"/>
        <v>27</v>
      </c>
      <c r="P3044" s="9">
        <f t="shared" si="236"/>
        <v>17.25</v>
      </c>
      <c r="Q3044" t="s">
        <v>8321</v>
      </c>
      <c r="R3044" t="s">
        <v>8339</v>
      </c>
      <c r="S3044" s="14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235"/>
        <v>27</v>
      </c>
      <c r="P3045" s="9">
        <f t="shared" si="236"/>
        <v>22.83</v>
      </c>
      <c r="Q3045" t="s">
        <v>8323</v>
      </c>
      <c r="R3045" t="s">
        <v>8326</v>
      </c>
      <c r="S3045" s="14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235"/>
        <v>1</v>
      </c>
      <c r="P3046" s="9">
        <f t="shared" si="236"/>
        <v>22.67</v>
      </c>
      <c r="Q3046" t="s">
        <v>8323</v>
      </c>
      <c r="R3046" t="s">
        <v>8326</v>
      </c>
      <c r="S3046" s="14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9">
        <f t="shared" si="235"/>
        <v>0</v>
      </c>
      <c r="P3047" s="9">
        <f t="shared" si="236"/>
        <v>33.75</v>
      </c>
      <c r="Q3047" t="s">
        <v>8323</v>
      </c>
      <c r="R3047" t="s">
        <v>8326</v>
      </c>
      <c r="S3047" s="14">
        <f t="shared" si="237"/>
        <v>41863.359282407408</v>
      </c>
      <c r="T3047" s="15">
        <f t="shared" si="238"/>
        <v>41893.359282407408</v>
      </c>
      <c r="U3047">
        <f t="shared" si="239"/>
        <v>2014</v>
      </c>
    </row>
    <row r="3048" spans="1:21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9">
        <f t="shared" si="235"/>
        <v>1</v>
      </c>
      <c r="P3048" s="9">
        <f t="shared" si="236"/>
        <v>15</v>
      </c>
      <c r="Q3048" t="s">
        <v>8323</v>
      </c>
      <c r="R3048" t="s">
        <v>8326</v>
      </c>
      <c r="S3048" s="14">
        <f t="shared" si="237"/>
        <v>41787.681527777779</v>
      </c>
      <c r="T3048" s="15">
        <f t="shared" si="238"/>
        <v>41817.681527777779</v>
      </c>
      <c r="U3048">
        <f t="shared" si="239"/>
        <v>2014</v>
      </c>
    </row>
    <row r="3049" spans="1:21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9">
        <f t="shared" si="235"/>
        <v>5</v>
      </c>
      <c r="P3049" s="9">
        <f t="shared" si="236"/>
        <v>27</v>
      </c>
      <c r="Q3049" t="s">
        <v>8323</v>
      </c>
      <c r="R3049" t="s">
        <v>8326</v>
      </c>
      <c r="S3049" s="14">
        <f t="shared" si="237"/>
        <v>42136.092488425929</v>
      </c>
      <c r="T3049" s="15">
        <f t="shared" si="238"/>
        <v>42166.092488425929</v>
      </c>
      <c r="U3049">
        <f t="shared" si="239"/>
        <v>2015</v>
      </c>
    </row>
    <row r="3050" spans="1:21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9">
        <f t="shared" si="235"/>
        <v>5</v>
      </c>
      <c r="P3050" s="9">
        <f t="shared" si="236"/>
        <v>45</v>
      </c>
      <c r="Q3050" t="s">
        <v>8323</v>
      </c>
      <c r="R3050" t="s">
        <v>8326</v>
      </c>
      <c r="S3050" s="14">
        <f t="shared" si="237"/>
        <v>42657.38726851852</v>
      </c>
      <c r="T3050" s="15">
        <f t="shared" si="238"/>
        <v>42687.428935185191</v>
      </c>
      <c r="U3050">
        <f t="shared" si="239"/>
        <v>2016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235"/>
        <v>1</v>
      </c>
      <c r="P3051" s="9">
        <f t="shared" si="236"/>
        <v>16.63</v>
      </c>
      <c r="Q3051" t="s">
        <v>8321</v>
      </c>
      <c r="R3051" t="s">
        <v>8339</v>
      </c>
      <c r="S3051" s="14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9">
        <f t="shared" si="235"/>
        <v>0</v>
      </c>
      <c r="P3052" s="9">
        <f t="shared" si="236"/>
        <v>44</v>
      </c>
      <c r="Q3052" t="s">
        <v>8308</v>
      </c>
      <c r="R3052" t="s">
        <v>8340</v>
      </c>
      <c r="S3052" s="14">
        <f t="shared" si="237"/>
        <v>42033.001087962963</v>
      </c>
      <c r="T3052" s="15">
        <f t="shared" si="238"/>
        <v>42063.001087962963</v>
      </c>
      <c r="U3052">
        <f t="shared" si="239"/>
        <v>2015</v>
      </c>
    </row>
    <row r="3053" spans="1:21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9">
        <f t="shared" si="235"/>
        <v>4</v>
      </c>
      <c r="P3053" s="9">
        <f t="shared" si="236"/>
        <v>44</v>
      </c>
      <c r="Q3053" t="s">
        <v>8327</v>
      </c>
      <c r="R3053" t="s">
        <v>8354</v>
      </c>
      <c r="S3053" s="14">
        <f t="shared" si="237"/>
        <v>41509.905995370369</v>
      </c>
      <c r="T3053" s="15">
        <f t="shared" si="238"/>
        <v>41569.905995370369</v>
      </c>
      <c r="U3053">
        <f t="shared" si="239"/>
        <v>2013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235"/>
        <v>3</v>
      </c>
      <c r="P3054" s="9">
        <f t="shared" si="236"/>
        <v>16.38</v>
      </c>
      <c r="Q3054" t="s">
        <v>8308</v>
      </c>
      <c r="R3054" t="s">
        <v>8342</v>
      </c>
      <c r="S3054" s="14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235"/>
        <v>7</v>
      </c>
      <c r="P3055" s="9">
        <f t="shared" si="236"/>
        <v>18.71</v>
      </c>
      <c r="Q3055" t="s">
        <v>8327</v>
      </c>
      <c r="R3055" t="s">
        <v>8350</v>
      </c>
      <c r="S3055" s="14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235"/>
        <v>15</v>
      </c>
      <c r="P3056" s="9">
        <f t="shared" si="236"/>
        <v>32.75</v>
      </c>
      <c r="Q3056" t="s">
        <v>8323</v>
      </c>
      <c r="R3056" t="s">
        <v>8326</v>
      </c>
      <c r="S3056" s="14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30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9">
        <f t="shared" si="235"/>
        <v>9</v>
      </c>
      <c r="P3057" s="9">
        <f t="shared" si="236"/>
        <v>32.5</v>
      </c>
      <c r="Q3057" t="s">
        <v>8323</v>
      </c>
      <c r="R3057" t="s">
        <v>8326</v>
      </c>
      <c r="S3057" s="14">
        <f t="shared" si="237"/>
        <v>42620.91097222222</v>
      </c>
      <c r="T3057" s="15">
        <f t="shared" si="238"/>
        <v>42650.91097222222</v>
      </c>
      <c r="U3057">
        <f t="shared" si="239"/>
        <v>2016</v>
      </c>
    </row>
    <row r="3058" spans="1:21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9">
        <f t="shared" si="235"/>
        <v>13</v>
      </c>
      <c r="P3058" s="9">
        <f t="shared" si="236"/>
        <v>65</v>
      </c>
      <c r="Q3058" t="s">
        <v>8321</v>
      </c>
      <c r="R3058" t="s">
        <v>8325</v>
      </c>
      <c r="S3058" s="14">
        <f t="shared" si="237"/>
        <v>42031.769884259258</v>
      </c>
      <c r="T3058" s="15">
        <f t="shared" si="238"/>
        <v>42090.110416666663</v>
      </c>
      <c r="U3058">
        <f t="shared" si="239"/>
        <v>2015</v>
      </c>
    </row>
    <row r="3059" spans="1:21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9">
        <f t="shared" si="235"/>
        <v>26</v>
      </c>
      <c r="P3059" s="9">
        <f t="shared" si="236"/>
        <v>13</v>
      </c>
      <c r="Q3059" t="s">
        <v>8316</v>
      </c>
      <c r="R3059" t="s">
        <v>8334</v>
      </c>
      <c r="S3059" s="14">
        <f t="shared" si="237"/>
        <v>41599.855682870373</v>
      </c>
      <c r="T3059" s="15">
        <f t="shared" si="238"/>
        <v>41629.855682870373</v>
      </c>
      <c r="U3059">
        <f t="shared" si="239"/>
        <v>2013</v>
      </c>
    </row>
    <row r="3060" spans="1:21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9">
        <f t="shared" si="235"/>
        <v>33</v>
      </c>
      <c r="P3060" s="9">
        <f t="shared" si="236"/>
        <v>26</v>
      </c>
      <c r="Q3060" t="s">
        <v>8323</v>
      </c>
      <c r="R3060" t="s">
        <v>8326</v>
      </c>
      <c r="S3060" s="14">
        <f t="shared" si="237"/>
        <v>42047.07640046296</v>
      </c>
      <c r="T3060" s="15">
        <f t="shared" si="238"/>
        <v>42077.034733796296</v>
      </c>
      <c r="U3060">
        <f t="shared" si="239"/>
        <v>2015</v>
      </c>
    </row>
    <row r="3061" spans="1:21" ht="60" hidden="1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9">
        <f t="shared" si="235"/>
        <v>65</v>
      </c>
      <c r="P3061" s="9">
        <f t="shared" si="236"/>
        <v>14.44</v>
      </c>
      <c r="Q3061" t="s">
        <v>8323</v>
      </c>
      <c r="R3061" t="s">
        <v>8335</v>
      </c>
      <c r="S3061" s="14">
        <f t="shared" si="237"/>
        <v>42144.415532407409</v>
      </c>
      <c r="T3061" s="15">
        <f t="shared" si="238"/>
        <v>42165.415532407409</v>
      </c>
      <c r="U3061">
        <f t="shared" si="239"/>
        <v>2015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235"/>
        <v>129</v>
      </c>
      <c r="P3062" s="9">
        <f t="shared" si="236"/>
        <v>43</v>
      </c>
      <c r="Q3062" t="s">
        <v>8323</v>
      </c>
      <c r="R3062" t="s">
        <v>8335</v>
      </c>
      <c r="S3062" s="14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9">
        <f t="shared" si="235"/>
        <v>0</v>
      </c>
      <c r="P3063" s="9">
        <f t="shared" si="236"/>
        <v>12.8</v>
      </c>
      <c r="Q3063" t="s">
        <v>8323</v>
      </c>
      <c r="R3063" t="s">
        <v>8324</v>
      </c>
      <c r="S3063" s="14">
        <f t="shared" si="237"/>
        <v>42435.942083333335</v>
      </c>
      <c r="T3063" s="15">
        <f t="shared" si="238"/>
        <v>42495.900416666671</v>
      </c>
      <c r="U3063">
        <f t="shared" si="239"/>
        <v>2016</v>
      </c>
    </row>
    <row r="3064" spans="1:21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9">
        <f t="shared" si="235"/>
        <v>13</v>
      </c>
      <c r="P3064" s="9">
        <f t="shared" si="236"/>
        <v>10.67</v>
      </c>
      <c r="Q3064" t="s">
        <v>8316</v>
      </c>
      <c r="R3064" t="s">
        <v>8334</v>
      </c>
      <c r="S3064" s="14">
        <f t="shared" si="237"/>
        <v>41557.013182870374</v>
      </c>
      <c r="T3064" s="15">
        <f t="shared" si="238"/>
        <v>41587.054849537039</v>
      </c>
      <c r="U3064">
        <f t="shared" si="239"/>
        <v>2013</v>
      </c>
    </row>
    <row r="3065" spans="1:21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9">
        <f t="shared" si="235"/>
        <v>0</v>
      </c>
      <c r="P3065" s="9">
        <f t="shared" si="236"/>
        <v>42</v>
      </c>
      <c r="Q3065" t="s">
        <v>8323</v>
      </c>
      <c r="R3065" t="s">
        <v>8324</v>
      </c>
      <c r="S3065" s="14">
        <f t="shared" si="237"/>
        <v>41981.57230324074</v>
      </c>
      <c r="T3065" s="15">
        <f t="shared" si="238"/>
        <v>42012.570138888885</v>
      </c>
      <c r="U3065">
        <f t="shared" si="239"/>
        <v>2014</v>
      </c>
    </row>
    <row r="3066" spans="1:21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9">
        <f t="shared" si="235"/>
        <v>1</v>
      </c>
      <c r="P3066" s="9">
        <f t="shared" si="236"/>
        <v>25.2</v>
      </c>
      <c r="Q3066" t="s">
        <v>8308</v>
      </c>
      <c r="R3066" t="s">
        <v>8310</v>
      </c>
      <c r="S3066" s="14">
        <f t="shared" si="237"/>
        <v>41999.164340277777</v>
      </c>
      <c r="T3066" s="15">
        <f t="shared" si="238"/>
        <v>42029.164340277777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235"/>
        <v>6</v>
      </c>
      <c r="P3067" s="9">
        <f t="shared" si="236"/>
        <v>42</v>
      </c>
      <c r="Q3067" t="s">
        <v>8323</v>
      </c>
      <c r="R3067" t="s">
        <v>8326</v>
      </c>
      <c r="S3067" s="14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9">
        <f t="shared" si="235"/>
        <v>0</v>
      </c>
      <c r="P3068" s="9">
        <f t="shared" si="236"/>
        <v>31.25</v>
      </c>
      <c r="Q3068" t="s">
        <v>8316</v>
      </c>
      <c r="R3068" t="s">
        <v>8344</v>
      </c>
      <c r="S3068" s="14">
        <f t="shared" si="237"/>
        <v>42736.9066087963</v>
      </c>
      <c r="T3068" s="15">
        <f t="shared" si="238"/>
        <v>42756.9066087963</v>
      </c>
      <c r="U3068">
        <f t="shared" si="239"/>
        <v>2017</v>
      </c>
    </row>
    <row r="3069" spans="1:21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9">
        <f t="shared" si="235"/>
        <v>1</v>
      </c>
      <c r="P3069" s="9">
        <f t="shared" si="236"/>
        <v>62.5</v>
      </c>
      <c r="Q3069" t="s">
        <v>8316</v>
      </c>
      <c r="R3069" t="s">
        <v>8344</v>
      </c>
      <c r="S3069" s="14">
        <f t="shared" si="237"/>
        <v>42742.246493055558</v>
      </c>
      <c r="T3069" s="15">
        <f t="shared" si="238"/>
        <v>42795.166666666672</v>
      </c>
      <c r="U3069">
        <f t="shared" si="239"/>
        <v>2017</v>
      </c>
    </row>
    <row r="3070" spans="1:21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1</v>
      </c>
      <c r="P3070" s="9">
        <f t="shared" si="236"/>
        <v>62.5</v>
      </c>
      <c r="Q3070" t="s">
        <v>8323</v>
      </c>
      <c r="R3070" t="s">
        <v>8324</v>
      </c>
      <c r="S3070" s="14">
        <f t="shared" si="237"/>
        <v>42665.150347222225</v>
      </c>
      <c r="T3070" s="15">
        <f t="shared" si="238"/>
        <v>42725.192013888889</v>
      </c>
      <c r="U3070">
        <f t="shared" si="239"/>
        <v>2016</v>
      </c>
    </row>
    <row r="3071" spans="1:21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9">
        <f t="shared" si="235"/>
        <v>1</v>
      </c>
      <c r="P3071" s="9">
        <f t="shared" si="236"/>
        <v>62.5</v>
      </c>
      <c r="Q3071" t="s">
        <v>8323</v>
      </c>
      <c r="R3071" t="s">
        <v>8326</v>
      </c>
      <c r="S3071" s="14">
        <f t="shared" si="237"/>
        <v>41878.911550925928</v>
      </c>
      <c r="T3071" s="15">
        <f t="shared" si="238"/>
        <v>41938.911550925928</v>
      </c>
      <c r="U3071">
        <f t="shared" si="239"/>
        <v>2014</v>
      </c>
    </row>
    <row r="3072" spans="1:21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9">
        <f t="shared" si="235"/>
        <v>1</v>
      </c>
      <c r="P3072" s="9">
        <f t="shared" si="236"/>
        <v>62.5</v>
      </c>
      <c r="Q3072" t="s">
        <v>8323</v>
      </c>
      <c r="R3072" t="s">
        <v>8326</v>
      </c>
      <c r="S3072" s="14">
        <f t="shared" si="237"/>
        <v>41843.775011574071</v>
      </c>
      <c r="T3072" s="15">
        <f t="shared" si="238"/>
        <v>41863.775011574071</v>
      </c>
      <c r="U3072">
        <f t="shared" si="239"/>
        <v>2014</v>
      </c>
    </row>
    <row r="3073" spans="1:21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9">
        <f t="shared" si="235"/>
        <v>4</v>
      </c>
      <c r="P3073" s="9">
        <f t="shared" si="236"/>
        <v>31.25</v>
      </c>
      <c r="Q3073" t="s">
        <v>8327</v>
      </c>
      <c r="R3073" t="s">
        <v>8328</v>
      </c>
      <c r="S3073" s="14">
        <f t="shared" si="237"/>
        <v>41569.698831018519</v>
      </c>
      <c r="T3073" s="15">
        <f t="shared" si="238"/>
        <v>41599.740497685183</v>
      </c>
      <c r="U3073">
        <f t="shared" si="239"/>
        <v>2013</v>
      </c>
    </row>
    <row r="3074" spans="1:21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9">
        <f t="shared" si="235"/>
        <v>5</v>
      </c>
      <c r="P3074" s="9">
        <f t="shared" si="236"/>
        <v>62.5</v>
      </c>
      <c r="Q3074" t="s">
        <v>8321</v>
      </c>
      <c r="R3074" t="s">
        <v>8339</v>
      </c>
      <c r="S3074" s="14">
        <f t="shared" si="237"/>
        <v>41576.834513888891</v>
      </c>
      <c r="T3074" s="15">
        <f t="shared" si="238"/>
        <v>41609.876180555555</v>
      </c>
      <c r="U3074">
        <f t="shared" si="239"/>
        <v>2013</v>
      </c>
    </row>
    <row r="3075" spans="1:21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9">
        <f t="shared" ref="O3075:O3138" si="240">ROUND(E3075/D3075*100,0)</f>
        <v>5</v>
      </c>
      <c r="P3075" s="9">
        <f t="shared" ref="P3075:P3138" si="241">ROUND(E3075/L3075,2)</f>
        <v>41.67</v>
      </c>
      <c r="Q3075" t="s">
        <v>8311</v>
      </c>
      <c r="R3075" t="s">
        <v>8349</v>
      </c>
      <c r="S3075" s="14">
        <f t="shared" ref="S3075:S3138" si="242">(((J3075/60)/60)/24)+DATE(1970,1,1)</f>
        <v>42404.033090277779</v>
      </c>
      <c r="T3075" s="15">
        <f t="shared" ref="T3075:T3138" si="243">(((I3075/60)/60)/24)+DATE(1970,1,1)</f>
        <v>42428.999305555553</v>
      </c>
      <c r="U3075">
        <f t="shared" ref="U3075:U3138" si="244">YEAR(S:S)</f>
        <v>2016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240"/>
        <v>0</v>
      </c>
      <c r="P3076" s="9">
        <f t="shared" si="241"/>
        <v>41.33</v>
      </c>
      <c r="Q3076" t="s">
        <v>8308</v>
      </c>
      <c r="R3076" t="s">
        <v>8315</v>
      </c>
      <c r="S3076" s="14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240"/>
        <v>124</v>
      </c>
      <c r="P3077" s="9">
        <f t="shared" si="241"/>
        <v>8.86</v>
      </c>
      <c r="Q3077" t="s">
        <v>8323</v>
      </c>
      <c r="R3077" t="s">
        <v>8326</v>
      </c>
      <c r="S3077" s="14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240"/>
        <v>0</v>
      </c>
      <c r="P3078" s="9">
        <f t="shared" si="241"/>
        <v>20.5</v>
      </c>
      <c r="Q3078" t="s">
        <v>8308</v>
      </c>
      <c r="R3078" t="s">
        <v>8342</v>
      </c>
      <c r="S3078" s="14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240"/>
        <v>22</v>
      </c>
      <c r="P3079" s="9">
        <f t="shared" si="241"/>
        <v>24.6</v>
      </c>
      <c r="Q3079" t="s">
        <v>8327</v>
      </c>
      <c r="R3079" t="s">
        <v>8350</v>
      </c>
      <c r="S3079" s="14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6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9">
        <f t="shared" si="240"/>
        <v>0</v>
      </c>
      <c r="P3080" s="9">
        <f t="shared" si="241"/>
        <v>40</v>
      </c>
      <c r="Q3080" t="s">
        <v>8323</v>
      </c>
      <c r="R3080" t="s">
        <v>8326</v>
      </c>
      <c r="S3080" s="14">
        <f t="shared" si="242"/>
        <v>41843.664618055554</v>
      </c>
      <c r="T3080" s="15">
        <f t="shared" si="243"/>
        <v>41855.666666666664</v>
      </c>
      <c r="U3080">
        <f t="shared" si="244"/>
        <v>2014</v>
      </c>
    </row>
    <row r="3081" spans="1:21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9">
        <f t="shared" si="240"/>
        <v>0</v>
      </c>
      <c r="P3081" s="9">
        <f t="shared" si="241"/>
        <v>60</v>
      </c>
      <c r="Q3081" t="s">
        <v>8319</v>
      </c>
      <c r="R3081" t="s">
        <v>8345</v>
      </c>
      <c r="S3081" s="14">
        <f t="shared" si="242"/>
        <v>42087.878912037035</v>
      </c>
      <c r="T3081" s="15">
        <f t="shared" si="243"/>
        <v>42117.878912037035</v>
      </c>
      <c r="U3081">
        <f t="shared" si="244"/>
        <v>2015</v>
      </c>
    </row>
    <row r="3082" spans="1:21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9">
        <f t="shared" si="240"/>
        <v>6</v>
      </c>
      <c r="P3082" s="9">
        <f t="shared" si="241"/>
        <v>60</v>
      </c>
      <c r="Q3082" t="s">
        <v>8327</v>
      </c>
      <c r="R3082" t="s">
        <v>8350</v>
      </c>
      <c r="S3082" s="14">
        <f t="shared" si="242"/>
        <v>41711.169085648151</v>
      </c>
      <c r="T3082" s="15">
        <f t="shared" si="243"/>
        <v>41771.169085648151</v>
      </c>
      <c r="U3082">
        <f t="shared" si="244"/>
        <v>2014</v>
      </c>
    </row>
    <row r="3083" spans="1:21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9">
        <f t="shared" si="240"/>
        <v>29</v>
      </c>
      <c r="P3083" s="9">
        <f t="shared" si="241"/>
        <v>60</v>
      </c>
      <c r="Q3083" t="s">
        <v>8308</v>
      </c>
      <c r="R3083" t="s">
        <v>8342</v>
      </c>
      <c r="S3083" s="14">
        <f t="shared" si="242"/>
        <v>41954.688310185185</v>
      </c>
      <c r="T3083" s="15">
        <f t="shared" si="243"/>
        <v>41984.688310185185</v>
      </c>
      <c r="U3083">
        <f t="shared" si="244"/>
        <v>2014</v>
      </c>
    </row>
    <row r="3084" spans="1:21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9">
        <f t="shared" si="240"/>
        <v>48</v>
      </c>
      <c r="P3084" s="9">
        <f t="shared" si="241"/>
        <v>30</v>
      </c>
      <c r="Q3084" t="s">
        <v>8319</v>
      </c>
      <c r="R3084" t="s">
        <v>8320</v>
      </c>
      <c r="S3084" s="14">
        <f t="shared" si="242"/>
        <v>42807.755173611105</v>
      </c>
      <c r="T3084" s="15">
        <f t="shared" si="243"/>
        <v>42814.755173611105</v>
      </c>
      <c r="U3084">
        <f t="shared" si="244"/>
        <v>2017</v>
      </c>
    </row>
    <row r="3085" spans="1:21" ht="45" hidden="1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9">
        <f t="shared" si="240"/>
        <v>171</v>
      </c>
      <c r="P3085" s="9">
        <f t="shared" si="241"/>
        <v>8.57</v>
      </c>
      <c r="Q3085" t="s">
        <v>8323</v>
      </c>
      <c r="R3085" t="s">
        <v>8326</v>
      </c>
      <c r="S3085" s="14">
        <f t="shared" si="242"/>
        <v>42425.730671296296</v>
      </c>
      <c r="T3085" s="15">
        <f t="shared" si="243"/>
        <v>42442.5</v>
      </c>
      <c r="U3085">
        <f t="shared" si="244"/>
        <v>2016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240"/>
        <v>0</v>
      </c>
      <c r="P3086" s="9">
        <f t="shared" si="241"/>
        <v>19.670000000000002</v>
      </c>
      <c r="Q3086" t="s">
        <v>8316</v>
      </c>
      <c r="R3086" t="s">
        <v>8334</v>
      </c>
      <c r="S3086" s="14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240"/>
        <v>1</v>
      </c>
      <c r="P3087" s="9">
        <f t="shared" si="241"/>
        <v>13.11</v>
      </c>
      <c r="Q3087" t="s">
        <v>8323</v>
      </c>
      <c r="R3087" t="s">
        <v>8326</v>
      </c>
      <c r="S3087" s="14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45" hidden="1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9">
        <f t="shared" si="240"/>
        <v>3</v>
      </c>
      <c r="P3088" s="9">
        <f t="shared" si="241"/>
        <v>29</v>
      </c>
      <c r="Q3088" t="s">
        <v>8323</v>
      </c>
      <c r="R3088" t="s">
        <v>8335</v>
      </c>
      <c r="S3088" s="14">
        <f t="shared" si="242"/>
        <v>42138.798819444448</v>
      </c>
      <c r="T3088" s="15">
        <f t="shared" si="243"/>
        <v>42170.798819444448</v>
      </c>
      <c r="U3088">
        <f t="shared" si="244"/>
        <v>2015</v>
      </c>
    </row>
    <row r="3089" spans="1:21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9">
        <f t="shared" si="240"/>
        <v>12</v>
      </c>
      <c r="P3089" s="9">
        <f t="shared" si="241"/>
        <v>19.329999999999998</v>
      </c>
      <c r="Q3089" t="s">
        <v>8327</v>
      </c>
      <c r="R3089" t="s">
        <v>8354</v>
      </c>
      <c r="S3089" s="14">
        <f t="shared" si="242"/>
        <v>40939.948773148149</v>
      </c>
      <c r="T3089" s="15">
        <f t="shared" si="243"/>
        <v>40960.948773148149</v>
      </c>
      <c r="U3089">
        <f t="shared" si="244"/>
        <v>2012</v>
      </c>
    </row>
    <row r="3090" spans="1:21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9">
        <f t="shared" si="240"/>
        <v>58</v>
      </c>
      <c r="P3090" s="9">
        <f t="shared" si="241"/>
        <v>58</v>
      </c>
      <c r="Q3090" t="s">
        <v>8323</v>
      </c>
      <c r="R3090" t="s">
        <v>8324</v>
      </c>
      <c r="S3090" s="14">
        <f t="shared" si="242"/>
        <v>42678.932083333333</v>
      </c>
      <c r="T3090" s="15">
        <f t="shared" si="243"/>
        <v>42683.973750000005</v>
      </c>
      <c r="U3090">
        <f t="shared" si="244"/>
        <v>2016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240"/>
        <v>1</v>
      </c>
      <c r="P3091" s="9">
        <f t="shared" si="241"/>
        <v>38.33</v>
      </c>
      <c r="Q3091" t="s">
        <v>8321</v>
      </c>
      <c r="R3091" t="s">
        <v>8337</v>
      </c>
      <c r="S3091" s="14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9">
        <f t="shared" si="240"/>
        <v>2</v>
      </c>
      <c r="P3092" s="9">
        <f t="shared" si="241"/>
        <v>23</v>
      </c>
      <c r="Q3092" t="s">
        <v>8316</v>
      </c>
      <c r="R3092" t="s">
        <v>8334</v>
      </c>
      <c r="S3092" s="14">
        <f t="shared" si="242"/>
        <v>42430.747511574074</v>
      </c>
      <c r="T3092" s="15">
        <f t="shared" si="243"/>
        <v>42460.70584490741</v>
      </c>
      <c r="U3092">
        <f t="shared" si="244"/>
        <v>2016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240"/>
        <v>10</v>
      </c>
      <c r="P3093" s="9">
        <f t="shared" si="241"/>
        <v>23</v>
      </c>
      <c r="Q3093" t="s">
        <v>8316</v>
      </c>
      <c r="R3093" t="s">
        <v>8334</v>
      </c>
      <c r="S3093" s="14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9">
        <f t="shared" si="240"/>
        <v>23</v>
      </c>
      <c r="P3094" s="9">
        <f t="shared" si="241"/>
        <v>16.43</v>
      </c>
      <c r="Q3094" t="s">
        <v>8308</v>
      </c>
      <c r="R3094" t="s">
        <v>8342</v>
      </c>
      <c r="S3094" s="14">
        <f t="shared" si="242"/>
        <v>42070.677604166667</v>
      </c>
      <c r="T3094" s="15">
        <f t="shared" si="243"/>
        <v>42100.635937500003</v>
      </c>
      <c r="U3094">
        <f t="shared" si="244"/>
        <v>2015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240"/>
        <v>2</v>
      </c>
      <c r="P3095" s="9">
        <f t="shared" si="241"/>
        <v>12.67</v>
      </c>
      <c r="Q3095" t="s">
        <v>8321</v>
      </c>
      <c r="R3095" t="s">
        <v>8339</v>
      </c>
      <c r="S3095" s="14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240"/>
        <v>3</v>
      </c>
      <c r="P3096" s="9">
        <f t="shared" si="241"/>
        <v>14.13</v>
      </c>
      <c r="Q3096" t="s">
        <v>8327</v>
      </c>
      <c r="R3096" t="s">
        <v>8328</v>
      </c>
      <c r="S3096" s="14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9">
        <f t="shared" si="240"/>
        <v>0</v>
      </c>
      <c r="P3097" s="9">
        <f t="shared" si="241"/>
        <v>36.67</v>
      </c>
      <c r="Q3097" t="s">
        <v>8323</v>
      </c>
      <c r="R3097" t="s">
        <v>8335</v>
      </c>
      <c r="S3097" s="14">
        <f t="shared" si="242"/>
        <v>42013.424502314811</v>
      </c>
      <c r="T3097" s="15">
        <f t="shared" si="243"/>
        <v>42051.424502314811</v>
      </c>
      <c r="U3097">
        <f t="shared" si="244"/>
        <v>2015</v>
      </c>
    </row>
    <row r="3098" spans="1:21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9">
        <f t="shared" si="240"/>
        <v>1</v>
      </c>
      <c r="P3098" s="9">
        <f t="shared" si="241"/>
        <v>55</v>
      </c>
      <c r="Q3098" t="s">
        <v>8311</v>
      </c>
      <c r="R3098" t="s">
        <v>8356</v>
      </c>
      <c r="S3098" s="14">
        <f t="shared" si="242"/>
        <v>42068.799039351856</v>
      </c>
      <c r="T3098" s="15">
        <f t="shared" si="243"/>
        <v>42098.757372685184</v>
      </c>
      <c r="U3098">
        <f t="shared" si="244"/>
        <v>2015</v>
      </c>
    </row>
    <row r="3099" spans="1:21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9">
        <f t="shared" si="240"/>
        <v>2</v>
      </c>
      <c r="P3099" s="9">
        <f t="shared" si="241"/>
        <v>18.329999999999998</v>
      </c>
      <c r="Q3099" t="s">
        <v>8323</v>
      </c>
      <c r="R3099" t="s">
        <v>8326</v>
      </c>
      <c r="S3099" s="14">
        <f t="shared" si="242"/>
        <v>42069.903437500005</v>
      </c>
      <c r="T3099" s="15">
        <f t="shared" si="243"/>
        <v>42092.833333333328</v>
      </c>
      <c r="U3099">
        <f t="shared" si="244"/>
        <v>2015</v>
      </c>
    </row>
    <row r="3100" spans="1:21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9">
        <f t="shared" si="240"/>
        <v>2</v>
      </c>
      <c r="P3100" s="9">
        <f t="shared" si="241"/>
        <v>27.5</v>
      </c>
      <c r="Q3100" t="s">
        <v>8323</v>
      </c>
      <c r="R3100" t="s">
        <v>8326</v>
      </c>
      <c r="S3100" s="14">
        <f t="shared" si="242"/>
        <v>41991.022488425922</v>
      </c>
      <c r="T3100" s="15">
        <f t="shared" si="243"/>
        <v>42015.041666666672</v>
      </c>
      <c r="U3100">
        <f t="shared" si="244"/>
        <v>2014</v>
      </c>
    </row>
    <row r="3101" spans="1:21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9">
        <f t="shared" si="240"/>
        <v>3</v>
      </c>
      <c r="P3101" s="9">
        <f t="shared" si="241"/>
        <v>15.71</v>
      </c>
      <c r="Q3101" t="s">
        <v>8321</v>
      </c>
      <c r="R3101" t="s">
        <v>8325</v>
      </c>
      <c r="S3101" s="14">
        <f t="shared" si="242"/>
        <v>42032.82576388889</v>
      </c>
      <c r="T3101" s="15">
        <f t="shared" si="243"/>
        <v>42062.82576388889</v>
      </c>
      <c r="U3101">
        <f t="shared" si="244"/>
        <v>2015</v>
      </c>
    </row>
    <row r="3102" spans="1:21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9">
        <f t="shared" si="240"/>
        <v>11</v>
      </c>
      <c r="P3102" s="9">
        <f t="shared" si="241"/>
        <v>55</v>
      </c>
      <c r="Q3102" t="s">
        <v>8327</v>
      </c>
      <c r="R3102" t="s">
        <v>8330</v>
      </c>
      <c r="S3102" s="14">
        <f t="shared" si="242"/>
        <v>42559.814178240747</v>
      </c>
      <c r="T3102" s="15">
        <f t="shared" si="243"/>
        <v>42589.814178240747</v>
      </c>
      <c r="U3102">
        <f t="shared" si="244"/>
        <v>2016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240"/>
        <v>22</v>
      </c>
      <c r="P3103" s="9">
        <f t="shared" si="241"/>
        <v>55</v>
      </c>
      <c r="Q3103" t="s">
        <v>8323</v>
      </c>
      <c r="R3103" t="s">
        <v>8326</v>
      </c>
      <c r="S3103" s="14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240"/>
        <v>2</v>
      </c>
      <c r="P3104" s="9">
        <f t="shared" si="241"/>
        <v>36.33</v>
      </c>
      <c r="Q3104" t="s">
        <v>8316</v>
      </c>
      <c r="R3104" t="s">
        <v>8334</v>
      </c>
      <c r="S3104" s="14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9">
        <f t="shared" si="240"/>
        <v>1</v>
      </c>
      <c r="P3105" s="9">
        <f t="shared" si="241"/>
        <v>15.43</v>
      </c>
      <c r="Q3105" t="s">
        <v>8308</v>
      </c>
      <c r="R3105" t="s">
        <v>8342</v>
      </c>
      <c r="S3105" s="14">
        <f t="shared" si="242"/>
        <v>42094.101145833338</v>
      </c>
      <c r="T3105" s="15">
        <f t="shared" si="243"/>
        <v>42124.101145833338</v>
      </c>
      <c r="U3105">
        <f t="shared" si="244"/>
        <v>2015</v>
      </c>
    </row>
    <row r="3106" spans="1:21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9">
        <f t="shared" si="240"/>
        <v>1</v>
      </c>
      <c r="P3106" s="9">
        <f t="shared" si="241"/>
        <v>108</v>
      </c>
      <c r="Q3106" t="s">
        <v>8319</v>
      </c>
      <c r="R3106" t="s">
        <v>8320</v>
      </c>
      <c r="S3106" s="14">
        <f t="shared" si="242"/>
        <v>42804.034120370372</v>
      </c>
      <c r="T3106" s="15">
        <f t="shared" si="243"/>
        <v>42855.708333333328</v>
      </c>
      <c r="U3106">
        <f t="shared" si="244"/>
        <v>2017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240"/>
        <v>4</v>
      </c>
      <c r="P3107" s="9">
        <f t="shared" si="241"/>
        <v>26.75</v>
      </c>
      <c r="Q3107" t="s">
        <v>8313</v>
      </c>
      <c r="R3107" t="s">
        <v>8314</v>
      </c>
      <c r="S3107" s="14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9">
        <f t="shared" si="240"/>
        <v>0</v>
      </c>
      <c r="P3108" s="9">
        <f t="shared" si="241"/>
        <v>26.5</v>
      </c>
      <c r="Q3108" t="s">
        <v>8308</v>
      </c>
      <c r="R3108" t="s">
        <v>8310</v>
      </c>
      <c r="S3108" s="14">
        <f t="shared" si="242"/>
        <v>42115.656539351854</v>
      </c>
      <c r="T3108" s="15">
        <f t="shared" si="243"/>
        <v>42145.656539351854</v>
      </c>
      <c r="U3108">
        <f t="shared" si="244"/>
        <v>2015</v>
      </c>
    </row>
    <row r="3109" spans="1:21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9">
        <f t="shared" si="240"/>
        <v>0</v>
      </c>
      <c r="P3109" s="9">
        <f t="shared" si="241"/>
        <v>53</v>
      </c>
      <c r="Q3109" t="s">
        <v>8308</v>
      </c>
      <c r="R3109" t="s">
        <v>8342</v>
      </c>
      <c r="S3109" s="14">
        <f t="shared" si="242"/>
        <v>42192.816238425927</v>
      </c>
      <c r="T3109" s="15">
        <f t="shared" si="243"/>
        <v>42212.165972222225</v>
      </c>
      <c r="U3109">
        <f t="shared" si="244"/>
        <v>2015</v>
      </c>
    </row>
    <row r="3110" spans="1:21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9">
        <f t="shared" si="240"/>
        <v>1</v>
      </c>
      <c r="P3110" s="9">
        <f t="shared" si="241"/>
        <v>17.670000000000002</v>
      </c>
      <c r="Q3110" t="s">
        <v>8308</v>
      </c>
      <c r="R3110" t="s">
        <v>8315</v>
      </c>
      <c r="S3110" s="14">
        <f t="shared" si="242"/>
        <v>42408.714814814812</v>
      </c>
      <c r="T3110" s="15">
        <f t="shared" si="243"/>
        <v>42438.714814814812</v>
      </c>
      <c r="U3110">
        <f t="shared" si="244"/>
        <v>2016</v>
      </c>
    </row>
    <row r="3111" spans="1:21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9">
        <f t="shared" si="240"/>
        <v>1</v>
      </c>
      <c r="P3111" s="9">
        <f t="shared" si="241"/>
        <v>35.33</v>
      </c>
      <c r="Q3111" t="s">
        <v>8308</v>
      </c>
      <c r="R3111" t="s">
        <v>8310</v>
      </c>
      <c r="S3111" s="14">
        <f t="shared" si="242"/>
        <v>42061.11583333333</v>
      </c>
      <c r="T3111" s="15">
        <f t="shared" si="243"/>
        <v>42091.074166666673</v>
      </c>
      <c r="U3111">
        <f t="shared" si="244"/>
        <v>2015</v>
      </c>
    </row>
    <row r="3112" spans="1:21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9">
        <f t="shared" si="240"/>
        <v>1</v>
      </c>
      <c r="P3112" s="9">
        <f t="shared" si="241"/>
        <v>26.5</v>
      </c>
      <c r="Q3112" t="s">
        <v>8308</v>
      </c>
      <c r="R3112" t="s">
        <v>8310</v>
      </c>
      <c r="S3112" s="14">
        <f t="shared" si="242"/>
        <v>41836.847615740742</v>
      </c>
      <c r="T3112" s="15">
        <f t="shared" si="243"/>
        <v>41866.847615740742</v>
      </c>
      <c r="U3112">
        <f t="shared" si="244"/>
        <v>2014</v>
      </c>
    </row>
    <row r="3113" spans="1:21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9">
        <f t="shared" si="240"/>
        <v>424</v>
      </c>
      <c r="P3113" s="9">
        <f t="shared" si="241"/>
        <v>21.2</v>
      </c>
      <c r="Q3113" t="s">
        <v>8327</v>
      </c>
      <c r="R3113" t="s">
        <v>8331</v>
      </c>
      <c r="S3113" s="14">
        <f t="shared" si="242"/>
        <v>42141.762800925921</v>
      </c>
      <c r="T3113" s="15">
        <f t="shared" si="243"/>
        <v>42164.083333333328</v>
      </c>
      <c r="U3113">
        <f t="shared" si="244"/>
        <v>2015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240"/>
        <v>0</v>
      </c>
      <c r="P3114" s="9">
        <f t="shared" si="241"/>
        <v>26.25</v>
      </c>
      <c r="Q3114" t="s">
        <v>8308</v>
      </c>
      <c r="R3114" t="s">
        <v>8310</v>
      </c>
      <c r="S3114" s="14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240"/>
        <v>0</v>
      </c>
      <c r="P3115" s="9">
        <f t="shared" si="241"/>
        <v>6.18</v>
      </c>
      <c r="Q3115" t="s">
        <v>8311</v>
      </c>
      <c r="R3115" t="s">
        <v>8348</v>
      </c>
      <c r="S3115" s="14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9">
        <f t="shared" si="240"/>
        <v>0</v>
      </c>
      <c r="P3116" s="9">
        <f t="shared" si="241"/>
        <v>52.5</v>
      </c>
      <c r="Q3116" t="s">
        <v>8323</v>
      </c>
      <c r="R3116" t="s">
        <v>8324</v>
      </c>
      <c r="S3116" s="14">
        <f t="shared" si="242"/>
        <v>42766.956921296296</v>
      </c>
      <c r="T3116" s="15">
        <f t="shared" si="243"/>
        <v>42796.956921296296</v>
      </c>
      <c r="U3116">
        <f t="shared" si="244"/>
        <v>2017</v>
      </c>
    </row>
    <row r="3117" spans="1:21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9">
        <f t="shared" si="240"/>
        <v>1</v>
      </c>
      <c r="P3117" s="9">
        <f t="shared" si="241"/>
        <v>52.5</v>
      </c>
      <c r="Q3117" t="s">
        <v>8323</v>
      </c>
      <c r="R3117" t="s">
        <v>8326</v>
      </c>
      <c r="S3117" s="14">
        <f t="shared" si="242"/>
        <v>41856.672152777777</v>
      </c>
      <c r="T3117" s="15">
        <f t="shared" si="243"/>
        <v>41886.672152777777</v>
      </c>
      <c r="U3117">
        <f t="shared" si="244"/>
        <v>2014</v>
      </c>
    </row>
    <row r="3118" spans="1:21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9">
        <f t="shared" si="240"/>
        <v>2</v>
      </c>
      <c r="P3118" s="9">
        <f t="shared" si="241"/>
        <v>17.5</v>
      </c>
      <c r="Q3118" t="s">
        <v>8311</v>
      </c>
      <c r="R3118" t="s">
        <v>8352</v>
      </c>
      <c r="S3118" s="14">
        <f t="shared" si="242"/>
        <v>41550.922974537039</v>
      </c>
      <c r="T3118" s="15">
        <f t="shared" si="243"/>
        <v>41580.922974537039</v>
      </c>
      <c r="U3118">
        <f t="shared" si="244"/>
        <v>2013</v>
      </c>
    </row>
    <row r="3119" spans="1:21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9">
        <f t="shared" si="240"/>
        <v>11</v>
      </c>
      <c r="P3119" s="9">
        <f t="shared" si="241"/>
        <v>52.5</v>
      </c>
      <c r="Q3119" t="s">
        <v>8311</v>
      </c>
      <c r="R3119" t="s">
        <v>8356</v>
      </c>
      <c r="S3119" s="14">
        <f t="shared" si="242"/>
        <v>42524.36650462963</v>
      </c>
      <c r="T3119" s="15">
        <f t="shared" si="243"/>
        <v>42567.36650462963</v>
      </c>
      <c r="U3119">
        <f t="shared" si="244"/>
        <v>2016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240"/>
        <v>2</v>
      </c>
      <c r="P3120" s="9">
        <f t="shared" si="241"/>
        <v>34.67</v>
      </c>
      <c r="Q3120" t="s">
        <v>8316</v>
      </c>
      <c r="R3120" t="s">
        <v>8334</v>
      </c>
      <c r="S3120" s="14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240"/>
        <v>1</v>
      </c>
      <c r="P3121" s="9">
        <f t="shared" si="241"/>
        <v>17</v>
      </c>
      <c r="Q3121" t="s">
        <v>8308</v>
      </c>
      <c r="R3121" t="s">
        <v>8318</v>
      </c>
      <c r="S3121" s="14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240"/>
        <v>1</v>
      </c>
      <c r="P3122" s="9">
        <f t="shared" si="241"/>
        <v>12.75</v>
      </c>
      <c r="Q3122" t="s">
        <v>8323</v>
      </c>
      <c r="R3122" t="s">
        <v>8335</v>
      </c>
      <c r="S3122" s="14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9">
        <f t="shared" si="240"/>
        <v>2</v>
      </c>
      <c r="P3123" s="9">
        <f t="shared" si="241"/>
        <v>50.5</v>
      </c>
      <c r="Q3123" t="s">
        <v>8327</v>
      </c>
      <c r="R3123" t="s">
        <v>8350</v>
      </c>
      <c r="S3123" s="14">
        <f t="shared" si="242"/>
        <v>42599.965324074074</v>
      </c>
      <c r="T3123" s="15">
        <f t="shared" si="243"/>
        <v>42629.965324074074</v>
      </c>
      <c r="U3123">
        <f t="shared" si="244"/>
        <v>2016</v>
      </c>
    </row>
    <row r="3124" spans="1:21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9">
        <f t="shared" si="240"/>
        <v>3</v>
      </c>
      <c r="P3124" s="9">
        <f t="shared" si="241"/>
        <v>50.5</v>
      </c>
      <c r="Q3124" t="s">
        <v>8323</v>
      </c>
      <c r="R3124" t="s">
        <v>8326</v>
      </c>
      <c r="S3124" s="14">
        <f t="shared" si="242"/>
        <v>42615.142870370371</v>
      </c>
      <c r="T3124" s="15">
        <f t="shared" si="243"/>
        <v>42645.142870370371</v>
      </c>
      <c r="U3124">
        <f t="shared" si="244"/>
        <v>2016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240"/>
        <v>13</v>
      </c>
      <c r="P3125" s="9">
        <f t="shared" si="241"/>
        <v>14.43</v>
      </c>
      <c r="Q3125" t="s">
        <v>8313</v>
      </c>
      <c r="R3125" t="s">
        <v>8355</v>
      </c>
      <c r="S3125" s="14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9">
        <f t="shared" si="240"/>
        <v>144</v>
      </c>
      <c r="P3126" s="9">
        <f t="shared" si="241"/>
        <v>50.5</v>
      </c>
      <c r="Q3126" t="s">
        <v>8308</v>
      </c>
      <c r="R3126" t="s">
        <v>8310</v>
      </c>
      <c r="S3126" s="14">
        <f t="shared" si="242"/>
        <v>42683.420312500006</v>
      </c>
      <c r="T3126" s="15">
        <f t="shared" si="243"/>
        <v>42698.958333333328</v>
      </c>
      <c r="U3126">
        <f t="shared" si="244"/>
        <v>2016</v>
      </c>
    </row>
    <row r="3127" spans="1:21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9">
        <f t="shared" si="240"/>
        <v>0</v>
      </c>
      <c r="P3127" s="9">
        <f t="shared" si="241"/>
        <v>100</v>
      </c>
      <c r="Q3127" t="s">
        <v>8319</v>
      </c>
      <c r="R3127" t="s">
        <v>8345</v>
      </c>
      <c r="S3127" s="14">
        <f t="shared" si="242"/>
        <v>41854.747592592597</v>
      </c>
      <c r="T3127" s="15">
        <f t="shared" si="243"/>
        <v>41914.747592592597</v>
      </c>
      <c r="U3127">
        <f t="shared" si="244"/>
        <v>2014</v>
      </c>
    </row>
    <row r="3128" spans="1:21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9">
        <f t="shared" si="240"/>
        <v>0</v>
      </c>
      <c r="P3128" s="9">
        <f t="shared" si="241"/>
        <v>100</v>
      </c>
      <c r="Q3128" t="s">
        <v>8308</v>
      </c>
      <c r="R3128" t="s">
        <v>8310</v>
      </c>
      <c r="S3128" s="14">
        <f t="shared" si="242"/>
        <v>42172.816423611104</v>
      </c>
      <c r="T3128" s="15">
        <f t="shared" si="243"/>
        <v>42202.816423611104</v>
      </c>
      <c r="U3128">
        <f t="shared" si="244"/>
        <v>2015</v>
      </c>
    </row>
    <row r="3129" spans="1:21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9">
        <f t="shared" si="240"/>
        <v>0</v>
      </c>
      <c r="P3129" s="9">
        <f t="shared" si="241"/>
        <v>50</v>
      </c>
      <c r="Q3129" t="s">
        <v>8308</v>
      </c>
      <c r="R3129" t="s">
        <v>8342</v>
      </c>
      <c r="S3129" s="14">
        <f t="shared" si="242"/>
        <v>42063.721817129626</v>
      </c>
      <c r="T3129" s="15">
        <f t="shared" si="243"/>
        <v>42108.680150462969</v>
      </c>
      <c r="U3129">
        <f t="shared" si="244"/>
        <v>2015</v>
      </c>
    </row>
    <row r="3130" spans="1:21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9">
        <f t="shared" si="240"/>
        <v>0</v>
      </c>
      <c r="P3130" s="9">
        <f t="shared" si="241"/>
        <v>100</v>
      </c>
      <c r="Q3130" t="s">
        <v>8311</v>
      </c>
      <c r="R3130" t="s">
        <v>8348</v>
      </c>
      <c r="S3130" s="14">
        <f t="shared" si="242"/>
        <v>42340.360312500001</v>
      </c>
      <c r="T3130" s="15">
        <f t="shared" si="243"/>
        <v>42370.360312500001</v>
      </c>
      <c r="U3130">
        <f t="shared" si="244"/>
        <v>2015</v>
      </c>
    </row>
    <row r="3131" spans="1:21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9">
        <f t="shared" si="240"/>
        <v>0</v>
      </c>
      <c r="P3131" s="9">
        <f t="shared" si="241"/>
        <v>50</v>
      </c>
      <c r="Q3131" t="s">
        <v>8319</v>
      </c>
      <c r="R3131" t="s">
        <v>8345</v>
      </c>
      <c r="S3131" s="14">
        <f t="shared" si="242"/>
        <v>42124.893182870372</v>
      </c>
      <c r="T3131" s="15">
        <f t="shared" si="243"/>
        <v>42154.893182870372</v>
      </c>
      <c r="U3131">
        <f t="shared" si="244"/>
        <v>2015</v>
      </c>
    </row>
    <row r="3132" spans="1:21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9">
        <f t="shared" si="240"/>
        <v>1</v>
      </c>
      <c r="P3132" s="9">
        <f t="shared" si="241"/>
        <v>100</v>
      </c>
      <c r="Q3132" t="s">
        <v>8327</v>
      </c>
      <c r="R3132" t="s">
        <v>8350</v>
      </c>
      <c r="S3132" s="14">
        <f t="shared" si="242"/>
        <v>41227.641724537039</v>
      </c>
      <c r="T3132" s="15">
        <f t="shared" si="243"/>
        <v>41262.641724537039</v>
      </c>
      <c r="U3132">
        <f t="shared" si="244"/>
        <v>2012</v>
      </c>
    </row>
    <row r="3133" spans="1:21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9">
        <f t="shared" si="240"/>
        <v>1</v>
      </c>
      <c r="P3133" s="9">
        <f t="shared" si="241"/>
        <v>100</v>
      </c>
      <c r="Q3133" t="s">
        <v>8319</v>
      </c>
      <c r="R3133" t="s">
        <v>8345</v>
      </c>
      <c r="S3133" s="14">
        <f t="shared" si="242"/>
        <v>42440.650335648148</v>
      </c>
      <c r="T3133" s="15">
        <f t="shared" si="243"/>
        <v>42499.868055555555</v>
      </c>
      <c r="U3133">
        <f t="shared" si="244"/>
        <v>2016</v>
      </c>
    </row>
    <row r="3134" spans="1:21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9">
        <f t="shared" si="240"/>
        <v>1</v>
      </c>
      <c r="P3134" s="9">
        <f t="shared" si="241"/>
        <v>100</v>
      </c>
      <c r="Q3134" t="s">
        <v>8323</v>
      </c>
      <c r="R3134" t="s">
        <v>8324</v>
      </c>
      <c r="S3134" s="14">
        <f t="shared" si="242"/>
        <v>42132.9143287037</v>
      </c>
      <c r="T3134" s="15">
        <f t="shared" si="243"/>
        <v>42162.9143287037</v>
      </c>
      <c r="U3134">
        <f t="shared" si="244"/>
        <v>2015</v>
      </c>
    </row>
    <row r="3135" spans="1:21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9">
        <f t="shared" si="240"/>
        <v>2</v>
      </c>
      <c r="P3135" s="9">
        <f t="shared" si="241"/>
        <v>100</v>
      </c>
      <c r="Q3135" t="s">
        <v>8321</v>
      </c>
      <c r="R3135" t="s">
        <v>8325</v>
      </c>
      <c r="S3135" s="14">
        <f t="shared" si="242"/>
        <v>42079.628344907411</v>
      </c>
      <c r="T3135" s="15">
        <f t="shared" si="243"/>
        <v>42139.628344907411</v>
      </c>
      <c r="U3135">
        <f t="shared" si="244"/>
        <v>2015</v>
      </c>
    </row>
    <row r="3136" spans="1:21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9">
        <f t="shared" si="240"/>
        <v>2</v>
      </c>
      <c r="P3136" s="9">
        <f t="shared" si="241"/>
        <v>100</v>
      </c>
      <c r="Q3136" t="s">
        <v>8308</v>
      </c>
      <c r="R3136" t="s">
        <v>8342</v>
      </c>
      <c r="S3136" s="14">
        <f t="shared" si="242"/>
        <v>42073.798171296294</v>
      </c>
      <c r="T3136" s="15">
        <f t="shared" si="243"/>
        <v>42133.798171296294</v>
      </c>
      <c r="U3136">
        <f t="shared" si="244"/>
        <v>2015</v>
      </c>
    </row>
    <row r="3137" spans="1:21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9">
        <f t="shared" si="240"/>
        <v>2</v>
      </c>
      <c r="P3137" s="9">
        <f t="shared" si="241"/>
        <v>25</v>
      </c>
      <c r="Q3137" t="s">
        <v>8311</v>
      </c>
      <c r="R3137" t="s">
        <v>8356</v>
      </c>
      <c r="S3137" s="14">
        <f t="shared" si="242"/>
        <v>40736.668032407404</v>
      </c>
      <c r="T3137" s="15">
        <f t="shared" si="243"/>
        <v>40766.668032407404</v>
      </c>
      <c r="U3137">
        <f t="shared" si="244"/>
        <v>2011</v>
      </c>
    </row>
    <row r="3138" spans="1:21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9">
        <f t="shared" si="240"/>
        <v>2</v>
      </c>
      <c r="P3138" s="9">
        <f t="shared" si="241"/>
        <v>25</v>
      </c>
      <c r="Q3138" t="s">
        <v>8323</v>
      </c>
      <c r="R3138" t="s">
        <v>8326</v>
      </c>
      <c r="S3138" s="14">
        <f t="shared" si="242"/>
        <v>41858.214629629627</v>
      </c>
      <c r="T3138" s="15">
        <f t="shared" si="243"/>
        <v>41888.214629629627</v>
      </c>
      <c r="U3138">
        <f t="shared" si="244"/>
        <v>2014</v>
      </c>
    </row>
    <row r="3139" spans="1:21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9">
        <f t="shared" ref="O3139:O3202" si="245">ROUND(E3139/D3139*100,0)</f>
        <v>3</v>
      </c>
      <c r="P3139" s="9">
        <f t="shared" ref="P3139:P3202" si="246">ROUND(E3139/L3139,2)</f>
        <v>10</v>
      </c>
      <c r="Q3139" t="s">
        <v>8316</v>
      </c>
      <c r="R3139" t="s">
        <v>8334</v>
      </c>
      <c r="S3139" s="14">
        <f t="shared" ref="S3139:S3202" si="247">(((J3139/60)/60)/24)+DATE(1970,1,1)</f>
        <v>42384.110775462963</v>
      </c>
      <c r="T3139" s="15">
        <f t="shared" ref="T3139:T3202" si="248">(((I3139/60)/60)/24)+DATE(1970,1,1)</f>
        <v>42414.110775462963</v>
      </c>
      <c r="U3139">
        <f t="shared" ref="U3139:U3202" si="249">YEAR(S:S)</f>
        <v>2016</v>
      </c>
    </row>
    <row r="3140" spans="1:21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9">
        <f t="shared" si="245"/>
        <v>3</v>
      </c>
      <c r="P3140" s="9">
        <f t="shared" si="246"/>
        <v>100</v>
      </c>
      <c r="Q3140" t="s">
        <v>8311</v>
      </c>
      <c r="R3140" t="s">
        <v>8349</v>
      </c>
      <c r="S3140" s="14">
        <f t="shared" si="247"/>
        <v>40672.729872685188</v>
      </c>
      <c r="T3140" s="15">
        <f t="shared" si="248"/>
        <v>40702.729872685188</v>
      </c>
      <c r="U3140">
        <f t="shared" si="249"/>
        <v>2011</v>
      </c>
    </row>
    <row r="3141" spans="1:21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9">
        <f t="shared" si="245"/>
        <v>4</v>
      </c>
      <c r="P3141" s="9">
        <f t="shared" si="246"/>
        <v>33.33</v>
      </c>
      <c r="Q3141" t="s">
        <v>8319</v>
      </c>
      <c r="R3141" t="s">
        <v>8345</v>
      </c>
      <c r="S3141" s="14">
        <f t="shared" si="247"/>
        <v>42656.86137731481</v>
      </c>
      <c r="T3141" s="15">
        <f t="shared" si="248"/>
        <v>42676.165972222225</v>
      </c>
      <c r="U3141">
        <f t="shared" si="249"/>
        <v>2016</v>
      </c>
    </row>
    <row r="3142" spans="1:21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9">
        <f t="shared" si="245"/>
        <v>4</v>
      </c>
      <c r="P3142" s="9">
        <f t="shared" si="246"/>
        <v>100</v>
      </c>
      <c r="Q3142" t="s">
        <v>8313</v>
      </c>
      <c r="R3142" t="s">
        <v>8355</v>
      </c>
      <c r="S3142" s="14">
        <f t="shared" si="247"/>
        <v>41871.65315972222</v>
      </c>
      <c r="T3142" s="15">
        <f t="shared" si="248"/>
        <v>41902.65315972222</v>
      </c>
      <c r="U3142">
        <f t="shared" si="249"/>
        <v>2014</v>
      </c>
    </row>
    <row r="3143" spans="1:21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9">
        <f t="shared" si="245"/>
        <v>5</v>
      </c>
      <c r="P3143" s="9">
        <f t="shared" si="246"/>
        <v>100</v>
      </c>
      <c r="Q3143" t="s">
        <v>8311</v>
      </c>
      <c r="R3143" t="s">
        <v>8348</v>
      </c>
      <c r="S3143" s="14">
        <f t="shared" si="247"/>
        <v>42360.437152777777</v>
      </c>
      <c r="T3143" s="15">
        <f t="shared" si="248"/>
        <v>42420.437152777777</v>
      </c>
      <c r="U3143">
        <f t="shared" si="249"/>
        <v>2015</v>
      </c>
    </row>
    <row r="3144" spans="1:2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9">
        <f t="shared" si="245"/>
        <v>5</v>
      </c>
      <c r="P3144" s="9">
        <f t="shared" si="246"/>
        <v>100</v>
      </c>
      <c r="Q3144" t="s">
        <v>8323</v>
      </c>
      <c r="R3144" t="s">
        <v>8326</v>
      </c>
      <c r="S3144" s="14">
        <f t="shared" si="247"/>
        <v>41914.590011574073</v>
      </c>
      <c r="T3144" s="15">
        <f t="shared" si="248"/>
        <v>41955.907638888893</v>
      </c>
      <c r="U3144">
        <f t="shared" si="249"/>
        <v>2014</v>
      </c>
    </row>
    <row r="3145" spans="1:21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9">
        <f t="shared" si="245"/>
        <v>8</v>
      </c>
      <c r="P3145" s="9">
        <f t="shared" si="246"/>
        <v>100</v>
      </c>
      <c r="Q3145" t="s">
        <v>8311</v>
      </c>
      <c r="R3145" t="s">
        <v>8352</v>
      </c>
      <c r="S3145" s="14">
        <f t="shared" si="247"/>
        <v>41991.713460648149</v>
      </c>
      <c r="T3145" s="15">
        <f t="shared" si="248"/>
        <v>42050.651388888888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245"/>
        <v>10</v>
      </c>
      <c r="P3146" s="9">
        <f t="shared" si="246"/>
        <v>100</v>
      </c>
      <c r="Q3146" t="s">
        <v>8323</v>
      </c>
      <c r="R3146" t="s">
        <v>8326</v>
      </c>
      <c r="S3146" s="14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9">
        <f t="shared" si="245"/>
        <v>10</v>
      </c>
      <c r="P3147" s="9">
        <f t="shared" si="246"/>
        <v>16.670000000000002</v>
      </c>
      <c r="Q3147" t="s">
        <v>8323</v>
      </c>
      <c r="R3147" t="s">
        <v>8326</v>
      </c>
      <c r="S3147" s="14">
        <f t="shared" si="247"/>
        <v>42188.83293981482</v>
      </c>
      <c r="T3147" s="15">
        <f t="shared" si="248"/>
        <v>42242.772222222222</v>
      </c>
      <c r="U3147">
        <f t="shared" si="249"/>
        <v>2015</v>
      </c>
    </row>
    <row r="3148" spans="1:21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9">
        <f t="shared" si="245"/>
        <v>17</v>
      </c>
      <c r="P3148" s="9">
        <f t="shared" si="246"/>
        <v>33.33</v>
      </c>
      <c r="Q3148" t="s">
        <v>8323</v>
      </c>
      <c r="R3148" t="s">
        <v>8326</v>
      </c>
      <c r="S3148" s="14">
        <f t="shared" si="247"/>
        <v>42057.190960648149</v>
      </c>
      <c r="T3148" s="15">
        <f t="shared" si="248"/>
        <v>42087.149293981478</v>
      </c>
      <c r="U3148">
        <f t="shared" si="249"/>
        <v>2015</v>
      </c>
    </row>
    <row r="3149" spans="1:21" ht="60" hidden="1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9">
        <f t="shared" si="245"/>
        <v>20</v>
      </c>
      <c r="P3149" s="9">
        <f t="shared" si="246"/>
        <v>100</v>
      </c>
      <c r="Q3149" t="s">
        <v>8323</v>
      </c>
      <c r="R3149" t="s">
        <v>8335</v>
      </c>
      <c r="S3149" s="14">
        <f t="shared" si="247"/>
        <v>41946.936909722222</v>
      </c>
      <c r="T3149" s="15">
        <f t="shared" si="248"/>
        <v>41966.936909722222</v>
      </c>
      <c r="U3149">
        <f t="shared" si="249"/>
        <v>2014</v>
      </c>
    </row>
    <row r="3150" spans="1:21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9">
        <f t="shared" si="245"/>
        <v>20</v>
      </c>
      <c r="P3150" s="9">
        <f t="shared" si="246"/>
        <v>100</v>
      </c>
      <c r="Q3150" t="s">
        <v>8323</v>
      </c>
      <c r="R3150" t="s">
        <v>8326</v>
      </c>
      <c r="S3150" s="14">
        <f t="shared" si="247"/>
        <v>42125.644467592589</v>
      </c>
      <c r="T3150" s="15">
        <f t="shared" si="248"/>
        <v>42155.644467592589</v>
      </c>
      <c r="U3150">
        <f t="shared" si="249"/>
        <v>2015</v>
      </c>
    </row>
    <row r="3151" spans="1:21" ht="45" hidden="1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9">
        <f t="shared" si="245"/>
        <v>100</v>
      </c>
      <c r="P3151" s="9">
        <f t="shared" si="246"/>
        <v>20</v>
      </c>
      <c r="Q3151" t="s">
        <v>8323</v>
      </c>
      <c r="R3151" t="s">
        <v>8326</v>
      </c>
      <c r="S3151" s="14">
        <f t="shared" si="247"/>
        <v>42649.54923611111</v>
      </c>
      <c r="T3151" s="15">
        <f t="shared" si="248"/>
        <v>42709.590902777782</v>
      </c>
      <c r="U3151">
        <f t="shared" si="249"/>
        <v>2016</v>
      </c>
    </row>
    <row r="3152" spans="1:21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245"/>
        <v>1</v>
      </c>
      <c r="P3152" s="9">
        <f t="shared" si="246"/>
        <v>24</v>
      </c>
      <c r="Q3152" t="s">
        <v>8323</v>
      </c>
      <c r="R3152" t="s">
        <v>8326</v>
      </c>
      <c r="S3152" s="14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245"/>
        <v>1</v>
      </c>
      <c r="P3153" s="9">
        <f t="shared" si="246"/>
        <v>10.56</v>
      </c>
      <c r="Q3153" t="s">
        <v>8308</v>
      </c>
      <c r="R3153" t="s">
        <v>8310</v>
      </c>
      <c r="S3153" s="14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245"/>
        <v>2</v>
      </c>
      <c r="P3154" s="9">
        <f t="shared" si="246"/>
        <v>15.83</v>
      </c>
      <c r="Q3154" t="s">
        <v>8323</v>
      </c>
      <c r="R3154" t="s">
        <v>8326</v>
      </c>
      <c r="S3154" s="14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9">
        <f t="shared" si="245"/>
        <v>3</v>
      </c>
      <c r="P3155" s="9">
        <f t="shared" si="246"/>
        <v>23.75</v>
      </c>
      <c r="Q3155" t="s">
        <v>8323</v>
      </c>
      <c r="R3155" t="s">
        <v>8326</v>
      </c>
      <c r="S3155" s="14">
        <f t="shared" si="247"/>
        <v>42446.060694444444</v>
      </c>
      <c r="T3155" s="15">
        <f t="shared" si="248"/>
        <v>42461.165972222225</v>
      </c>
      <c r="U3155">
        <f t="shared" si="249"/>
        <v>2016</v>
      </c>
    </row>
    <row r="3156" spans="1:21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9">
        <f t="shared" si="245"/>
        <v>6</v>
      </c>
      <c r="P3156" s="9">
        <f t="shared" si="246"/>
        <v>9.5</v>
      </c>
      <c r="Q3156" t="s">
        <v>8323</v>
      </c>
      <c r="R3156" t="s">
        <v>8326</v>
      </c>
      <c r="S3156" s="14">
        <f t="shared" si="247"/>
        <v>41920.963472222218</v>
      </c>
      <c r="T3156" s="15">
        <f t="shared" si="248"/>
        <v>41951</v>
      </c>
      <c r="U3156">
        <f t="shared" si="249"/>
        <v>2014</v>
      </c>
    </row>
    <row r="3157" spans="1:21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9">
        <f t="shared" si="245"/>
        <v>3</v>
      </c>
      <c r="P3157" s="9">
        <f t="shared" si="246"/>
        <v>15.67</v>
      </c>
      <c r="Q3157" t="s">
        <v>8323</v>
      </c>
      <c r="R3157" t="s">
        <v>8326</v>
      </c>
      <c r="S3157" s="14">
        <f t="shared" si="247"/>
        <v>42029.135879629626</v>
      </c>
      <c r="T3157" s="15">
        <f t="shared" si="248"/>
        <v>42059.135879629626</v>
      </c>
      <c r="U3157">
        <f t="shared" si="249"/>
        <v>2015</v>
      </c>
    </row>
    <row r="3158" spans="1:21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9">
        <f t="shared" si="245"/>
        <v>4</v>
      </c>
      <c r="P3158" s="9">
        <f t="shared" si="246"/>
        <v>23.5</v>
      </c>
      <c r="Q3158" t="s">
        <v>8313</v>
      </c>
      <c r="R3158" t="s">
        <v>8355</v>
      </c>
      <c r="S3158" s="14">
        <f t="shared" si="247"/>
        <v>41936.020752314813</v>
      </c>
      <c r="T3158" s="15">
        <f t="shared" si="248"/>
        <v>41956.062418981484</v>
      </c>
      <c r="U3158">
        <f t="shared" si="249"/>
        <v>2014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245"/>
        <v>9</v>
      </c>
      <c r="P3159" s="9">
        <f t="shared" si="246"/>
        <v>31</v>
      </c>
      <c r="Q3159" t="s">
        <v>8313</v>
      </c>
      <c r="R3159" t="s">
        <v>8351</v>
      </c>
      <c r="S3159" s="14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245"/>
        <v>1</v>
      </c>
      <c r="P3160" s="9">
        <f t="shared" si="246"/>
        <v>15.33</v>
      </c>
      <c r="Q3160" t="s">
        <v>8321</v>
      </c>
      <c r="R3160" t="s">
        <v>8337</v>
      </c>
      <c r="S3160" s="14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245"/>
        <v>0</v>
      </c>
      <c r="P3161" s="9">
        <f t="shared" si="246"/>
        <v>22.75</v>
      </c>
      <c r="Q3161" t="s">
        <v>8308</v>
      </c>
      <c r="R3161" t="s">
        <v>8315</v>
      </c>
      <c r="S3161" s="14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245"/>
        <v>0</v>
      </c>
      <c r="P3162" s="9">
        <f t="shared" si="246"/>
        <v>90</v>
      </c>
      <c r="Q3162" t="s">
        <v>8308</v>
      </c>
      <c r="R3162" t="s">
        <v>8342</v>
      </c>
      <c r="S3162" s="14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9">
        <f t="shared" si="245"/>
        <v>0</v>
      </c>
      <c r="P3163" s="9">
        <f t="shared" si="246"/>
        <v>30</v>
      </c>
      <c r="Q3163" t="s">
        <v>8311</v>
      </c>
      <c r="R3163" t="s">
        <v>8356</v>
      </c>
      <c r="S3163" s="14">
        <f t="shared" si="247"/>
        <v>41373.579675925925</v>
      </c>
      <c r="T3163" s="15">
        <f t="shared" si="248"/>
        <v>41418.579675925925</v>
      </c>
      <c r="U3163">
        <f t="shared" si="249"/>
        <v>2013</v>
      </c>
    </row>
    <row r="3164" spans="1:21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9">
        <f t="shared" si="245"/>
        <v>0</v>
      </c>
      <c r="P3164" s="9">
        <f t="shared" si="246"/>
        <v>30</v>
      </c>
      <c r="Q3164" t="s">
        <v>8327</v>
      </c>
      <c r="R3164" t="s">
        <v>8350</v>
      </c>
      <c r="S3164" s="14">
        <f t="shared" si="247"/>
        <v>41829.965532407405</v>
      </c>
      <c r="T3164" s="15">
        <f t="shared" si="248"/>
        <v>41881.645833333336</v>
      </c>
      <c r="U3164">
        <f t="shared" si="249"/>
        <v>2014</v>
      </c>
    </row>
    <row r="3165" spans="1:21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9">
        <f t="shared" si="245"/>
        <v>1</v>
      </c>
      <c r="P3165" s="9">
        <f t="shared" si="246"/>
        <v>22.5</v>
      </c>
      <c r="Q3165" t="s">
        <v>8308</v>
      </c>
      <c r="R3165" t="s">
        <v>8310</v>
      </c>
      <c r="S3165" s="14">
        <f t="shared" si="247"/>
        <v>42752.845451388886</v>
      </c>
      <c r="T3165" s="15">
        <f t="shared" si="248"/>
        <v>42784.249305555553</v>
      </c>
      <c r="U3165">
        <f t="shared" si="249"/>
        <v>2017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245"/>
        <v>1</v>
      </c>
      <c r="P3166" s="9">
        <f t="shared" si="246"/>
        <v>18</v>
      </c>
      <c r="Q3166" t="s">
        <v>8319</v>
      </c>
      <c r="R3166" t="s">
        <v>8345</v>
      </c>
      <c r="S3166" s="14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45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9">
        <f t="shared" si="245"/>
        <v>2</v>
      </c>
      <c r="P3167" s="9">
        <f t="shared" si="246"/>
        <v>30</v>
      </c>
      <c r="Q3167" t="s">
        <v>8323</v>
      </c>
      <c r="R3167" t="s">
        <v>8326</v>
      </c>
      <c r="S3167" s="14">
        <f t="shared" si="247"/>
        <v>42358.684872685189</v>
      </c>
      <c r="T3167" s="15">
        <f t="shared" si="248"/>
        <v>42387</v>
      </c>
      <c r="U3167">
        <f t="shared" si="249"/>
        <v>2015</v>
      </c>
    </row>
    <row r="3168" spans="1:21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9">
        <f t="shared" si="245"/>
        <v>5</v>
      </c>
      <c r="P3168" s="9">
        <f t="shared" si="246"/>
        <v>18</v>
      </c>
      <c r="Q3168" t="s">
        <v>8327</v>
      </c>
      <c r="R3168" t="s">
        <v>8350</v>
      </c>
      <c r="S3168" s="14">
        <f t="shared" si="247"/>
        <v>40921.117662037039</v>
      </c>
      <c r="T3168" s="15">
        <f t="shared" si="248"/>
        <v>40951.117662037039</v>
      </c>
      <c r="U3168">
        <f t="shared" si="249"/>
        <v>2012</v>
      </c>
    </row>
    <row r="3169" spans="1:21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245"/>
        <v>0</v>
      </c>
      <c r="P3169" s="9">
        <f t="shared" si="246"/>
        <v>17.2</v>
      </c>
      <c r="Q3169" t="s">
        <v>8319</v>
      </c>
      <c r="R3169" t="s">
        <v>8357</v>
      </c>
      <c r="S3169" s="14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245"/>
        <v>29</v>
      </c>
      <c r="P3170" s="9">
        <f t="shared" si="246"/>
        <v>14.33</v>
      </c>
      <c r="Q3170" t="s">
        <v>8323</v>
      </c>
      <c r="R3170" t="s">
        <v>8326</v>
      </c>
      <c r="S3170" s="14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9">
        <f t="shared" si="245"/>
        <v>0</v>
      </c>
      <c r="P3171" s="9">
        <f t="shared" si="246"/>
        <v>21.25</v>
      </c>
      <c r="Q3171" t="s">
        <v>8316</v>
      </c>
      <c r="R3171" t="s">
        <v>8334</v>
      </c>
      <c r="S3171" s="14">
        <f t="shared" si="247"/>
        <v>41832.086377314816</v>
      </c>
      <c r="T3171" s="15">
        <f t="shared" si="248"/>
        <v>41867.086377314816</v>
      </c>
      <c r="U3171">
        <f t="shared" si="249"/>
        <v>2014</v>
      </c>
    </row>
    <row r="3172" spans="1:21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9">
        <f t="shared" si="245"/>
        <v>0</v>
      </c>
      <c r="P3172" s="9">
        <f t="shared" si="246"/>
        <v>21.25</v>
      </c>
      <c r="Q3172" t="s">
        <v>8308</v>
      </c>
      <c r="R3172" t="s">
        <v>8318</v>
      </c>
      <c r="S3172" s="14">
        <f t="shared" si="247"/>
        <v>41767.587094907409</v>
      </c>
      <c r="T3172" s="15">
        <f t="shared" si="248"/>
        <v>41782.587094907409</v>
      </c>
      <c r="U3172">
        <f t="shared" si="249"/>
        <v>2014</v>
      </c>
    </row>
    <row r="3173" spans="1:21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9">
        <f t="shared" si="245"/>
        <v>1</v>
      </c>
      <c r="P3173" s="9">
        <f t="shared" si="246"/>
        <v>5.31</v>
      </c>
      <c r="Q3173" t="s">
        <v>8316</v>
      </c>
      <c r="R3173" t="s">
        <v>8334</v>
      </c>
      <c r="S3173" s="14">
        <f t="shared" si="247"/>
        <v>41018.711863425924</v>
      </c>
      <c r="T3173" s="15">
        <f t="shared" si="248"/>
        <v>41048.711863425924</v>
      </c>
      <c r="U3173">
        <f t="shared" si="249"/>
        <v>2012</v>
      </c>
    </row>
    <row r="3174" spans="1:21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9">
        <f t="shared" si="245"/>
        <v>1</v>
      </c>
      <c r="P3174" s="9">
        <f t="shared" si="246"/>
        <v>42.5</v>
      </c>
      <c r="Q3174" t="s">
        <v>8311</v>
      </c>
      <c r="R3174" t="s">
        <v>8349</v>
      </c>
      <c r="S3174" s="14">
        <f t="shared" si="247"/>
        <v>41652.742488425924</v>
      </c>
      <c r="T3174" s="15">
        <f t="shared" si="248"/>
        <v>41712.700821759259</v>
      </c>
      <c r="U3174">
        <f t="shared" si="249"/>
        <v>2014</v>
      </c>
    </row>
    <row r="3175" spans="1:21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9">
        <f t="shared" si="245"/>
        <v>3</v>
      </c>
      <c r="P3175" s="9">
        <f t="shared" si="246"/>
        <v>21.25</v>
      </c>
      <c r="Q3175" t="s">
        <v>8319</v>
      </c>
      <c r="R3175" t="s">
        <v>8320</v>
      </c>
      <c r="S3175" s="14">
        <f t="shared" si="247"/>
        <v>42804.895474537043</v>
      </c>
      <c r="T3175" s="15">
        <f t="shared" si="248"/>
        <v>42834.853807870371</v>
      </c>
      <c r="U3175">
        <f t="shared" si="249"/>
        <v>2017</v>
      </c>
    </row>
    <row r="3176" spans="1:21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9">
        <f t="shared" si="245"/>
        <v>5</v>
      </c>
      <c r="P3176" s="9">
        <f t="shared" si="246"/>
        <v>21.25</v>
      </c>
      <c r="Q3176" t="s">
        <v>8327</v>
      </c>
      <c r="R3176" t="s">
        <v>8330</v>
      </c>
      <c r="S3176" s="14">
        <f t="shared" si="247"/>
        <v>41841.56381944444</v>
      </c>
      <c r="T3176" s="15">
        <f t="shared" si="248"/>
        <v>41882.818749999999</v>
      </c>
      <c r="U3176">
        <f t="shared" si="249"/>
        <v>2014</v>
      </c>
    </row>
    <row r="3177" spans="1:21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245"/>
        <v>6</v>
      </c>
      <c r="P3177" s="9">
        <f t="shared" si="246"/>
        <v>12.14</v>
      </c>
      <c r="Q3177" t="s">
        <v>8319</v>
      </c>
      <c r="R3177" t="s">
        <v>8345</v>
      </c>
      <c r="S3177" s="14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245"/>
        <v>8</v>
      </c>
      <c r="P3178" s="9">
        <f t="shared" si="246"/>
        <v>10.38</v>
      </c>
      <c r="Q3178" t="s">
        <v>8316</v>
      </c>
      <c r="R3178" t="s">
        <v>8334</v>
      </c>
      <c r="S3178" s="14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245"/>
        <v>3</v>
      </c>
      <c r="P3179" s="9">
        <f t="shared" si="246"/>
        <v>20.5</v>
      </c>
      <c r="Q3179" t="s">
        <v>8321</v>
      </c>
      <c r="R3179" t="s">
        <v>8339</v>
      </c>
      <c r="S3179" s="14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9">
        <f t="shared" si="245"/>
        <v>0</v>
      </c>
      <c r="P3180" s="9">
        <f t="shared" si="246"/>
        <v>20.5</v>
      </c>
      <c r="Q3180" t="s">
        <v>8308</v>
      </c>
      <c r="R3180" t="s">
        <v>8342</v>
      </c>
      <c r="S3180" s="14">
        <f t="shared" si="247"/>
        <v>41961.18913194444</v>
      </c>
      <c r="T3180" s="15">
        <f t="shared" si="248"/>
        <v>41991.18913194444</v>
      </c>
      <c r="U3180">
        <f t="shared" si="249"/>
        <v>2014</v>
      </c>
    </row>
    <row r="3181" spans="1:21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9">
        <f t="shared" si="245"/>
        <v>1</v>
      </c>
      <c r="P3181" s="9">
        <f t="shared" si="246"/>
        <v>16.399999999999999</v>
      </c>
      <c r="Q3181" t="s">
        <v>8321</v>
      </c>
      <c r="R3181" t="s">
        <v>8339</v>
      </c>
      <c r="S3181" s="14">
        <f t="shared" si="247"/>
        <v>41938.717256944445</v>
      </c>
      <c r="T3181" s="15">
        <f t="shared" si="248"/>
        <v>41969.551388888889</v>
      </c>
      <c r="U3181">
        <f t="shared" si="249"/>
        <v>2014</v>
      </c>
    </row>
    <row r="3182" spans="1:21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245"/>
        <v>0</v>
      </c>
      <c r="P3182" s="9">
        <f t="shared" si="246"/>
        <v>20.25</v>
      </c>
      <c r="Q3182" t="s">
        <v>8321</v>
      </c>
      <c r="R3182" t="s">
        <v>8337</v>
      </c>
      <c r="S3182" s="14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245"/>
        <v>3</v>
      </c>
      <c r="P3183" s="9">
        <f t="shared" si="246"/>
        <v>16.2</v>
      </c>
      <c r="Q3183" t="s">
        <v>8316</v>
      </c>
      <c r="R3183" t="s">
        <v>8334</v>
      </c>
      <c r="S3183" s="14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9">
        <f t="shared" si="245"/>
        <v>1</v>
      </c>
      <c r="P3184" s="9">
        <f t="shared" si="246"/>
        <v>20</v>
      </c>
      <c r="Q3184" t="s">
        <v>8311</v>
      </c>
      <c r="R3184" t="s">
        <v>8349</v>
      </c>
      <c r="S3184" s="14">
        <f t="shared" si="247"/>
        <v>42144.769479166673</v>
      </c>
      <c r="T3184" s="15">
        <f t="shared" si="248"/>
        <v>42174.769479166673</v>
      </c>
      <c r="U3184">
        <f t="shared" si="249"/>
        <v>2015</v>
      </c>
    </row>
    <row r="3185" spans="1:21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9">
        <f t="shared" si="245"/>
        <v>1</v>
      </c>
      <c r="P3185" s="9">
        <f t="shared" si="246"/>
        <v>20</v>
      </c>
      <c r="Q3185" t="s">
        <v>8308</v>
      </c>
      <c r="R3185" t="s">
        <v>8342</v>
      </c>
      <c r="S3185" s="14">
        <f t="shared" si="247"/>
        <v>42632.443368055552</v>
      </c>
      <c r="T3185" s="15">
        <f t="shared" si="248"/>
        <v>42662.443368055552</v>
      </c>
      <c r="U3185">
        <f t="shared" si="249"/>
        <v>2016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245"/>
        <v>8</v>
      </c>
      <c r="P3186" s="9">
        <f t="shared" si="246"/>
        <v>11.43</v>
      </c>
      <c r="Q3186" t="s">
        <v>8319</v>
      </c>
      <c r="R3186" t="s">
        <v>8320</v>
      </c>
      <c r="S3186" s="14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9">
        <f t="shared" si="245"/>
        <v>11</v>
      </c>
      <c r="P3187" s="9">
        <f t="shared" si="246"/>
        <v>40</v>
      </c>
      <c r="Q3187" t="s">
        <v>8323</v>
      </c>
      <c r="R3187" t="s">
        <v>8326</v>
      </c>
      <c r="S3187" s="14">
        <f t="shared" si="247"/>
        <v>42497.070775462969</v>
      </c>
      <c r="T3187" s="15">
        <f t="shared" si="248"/>
        <v>42514.600694444445</v>
      </c>
      <c r="U3187">
        <f t="shared" si="249"/>
        <v>2016</v>
      </c>
    </row>
    <row r="3188" spans="1:21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9">
        <f t="shared" si="245"/>
        <v>32</v>
      </c>
      <c r="P3188" s="9">
        <f t="shared" si="246"/>
        <v>26.67</v>
      </c>
      <c r="Q3188" t="s">
        <v>8323</v>
      </c>
      <c r="R3188" t="s">
        <v>8326</v>
      </c>
      <c r="S3188" s="14">
        <f t="shared" si="247"/>
        <v>42257.590833333335</v>
      </c>
      <c r="T3188" s="15">
        <f t="shared" si="248"/>
        <v>42271.590833333335</v>
      </c>
      <c r="U3188">
        <f t="shared" si="249"/>
        <v>2015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245"/>
        <v>8</v>
      </c>
      <c r="P3189" s="9">
        <f t="shared" si="246"/>
        <v>26</v>
      </c>
      <c r="Q3189" t="s">
        <v>8313</v>
      </c>
      <c r="R3189" t="s">
        <v>8353</v>
      </c>
      <c r="S3189" s="14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245"/>
        <v>1</v>
      </c>
      <c r="P3190" s="9">
        <f t="shared" si="246"/>
        <v>38.5</v>
      </c>
      <c r="Q3190" t="s">
        <v>8311</v>
      </c>
      <c r="R3190" t="s">
        <v>8348</v>
      </c>
      <c r="S3190" s="14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245"/>
        <v>1</v>
      </c>
      <c r="P3191" s="9">
        <f t="shared" si="246"/>
        <v>15.2</v>
      </c>
      <c r="Q3191" t="s">
        <v>8321</v>
      </c>
      <c r="R3191" t="s">
        <v>8339</v>
      </c>
      <c r="S3191" s="14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245"/>
        <v>1</v>
      </c>
      <c r="P3192" s="9">
        <f t="shared" si="246"/>
        <v>19</v>
      </c>
      <c r="Q3192" t="s">
        <v>8313</v>
      </c>
      <c r="R3192" t="s">
        <v>8314</v>
      </c>
      <c r="S3192" s="14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9">
        <f t="shared" si="245"/>
        <v>0</v>
      </c>
      <c r="P3193" s="9">
        <f t="shared" si="246"/>
        <v>25</v>
      </c>
      <c r="Q3193" t="s">
        <v>8311</v>
      </c>
      <c r="R3193" t="s">
        <v>8348</v>
      </c>
      <c r="S3193" s="14">
        <f t="shared" si="247"/>
        <v>42529.730717592596</v>
      </c>
      <c r="T3193" s="15">
        <f t="shared" si="248"/>
        <v>42559.730717592596</v>
      </c>
      <c r="U3193">
        <f t="shared" si="249"/>
        <v>2016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245"/>
        <v>0</v>
      </c>
      <c r="P3194" s="9">
        <f t="shared" si="246"/>
        <v>37.5</v>
      </c>
      <c r="Q3194" t="s">
        <v>8319</v>
      </c>
      <c r="R3194" t="s">
        <v>8345</v>
      </c>
      <c r="S3194" s="14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9">
        <f t="shared" si="245"/>
        <v>0</v>
      </c>
      <c r="P3195" s="9">
        <f t="shared" si="246"/>
        <v>37.5</v>
      </c>
      <c r="Q3195" t="s">
        <v>8319</v>
      </c>
      <c r="R3195" t="s">
        <v>8357</v>
      </c>
      <c r="S3195" s="14">
        <f t="shared" si="247"/>
        <v>42078.997361111105</v>
      </c>
      <c r="T3195" s="15">
        <f t="shared" si="248"/>
        <v>42138.997361111105</v>
      </c>
      <c r="U3195">
        <f t="shared" si="249"/>
        <v>2015</v>
      </c>
    </row>
    <row r="3196" spans="1:21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9">
        <f t="shared" si="245"/>
        <v>0</v>
      </c>
      <c r="P3196" s="9">
        <f t="shared" si="246"/>
        <v>37.5</v>
      </c>
      <c r="Q3196" t="s">
        <v>8323</v>
      </c>
      <c r="R3196" t="s">
        <v>8324</v>
      </c>
      <c r="S3196" s="14">
        <f t="shared" si="247"/>
        <v>42122.670069444444</v>
      </c>
      <c r="T3196" s="15">
        <f t="shared" si="248"/>
        <v>42152.665972222225</v>
      </c>
      <c r="U3196">
        <f t="shared" si="249"/>
        <v>2015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245"/>
        <v>0</v>
      </c>
      <c r="P3197" s="9">
        <f t="shared" si="246"/>
        <v>37.5</v>
      </c>
      <c r="Q3197" t="s">
        <v>8327</v>
      </c>
      <c r="R3197" t="s">
        <v>8330</v>
      </c>
      <c r="S3197" s="14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9">
        <f t="shared" si="245"/>
        <v>0</v>
      </c>
      <c r="P3198" s="9">
        <f t="shared" si="246"/>
        <v>75</v>
      </c>
      <c r="Q3198" t="s">
        <v>8308</v>
      </c>
      <c r="R3198" t="s">
        <v>8310</v>
      </c>
      <c r="S3198" s="14">
        <f t="shared" si="247"/>
        <v>41946.898090277777</v>
      </c>
      <c r="T3198" s="15">
        <f t="shared" si="248"/>
        <v>41991.898090277777</v>
      </c>
      <c r="U3198">
        <f t="shared" si="249"/>
        <v>2014</v>
      </c>
    </row>
    <row r="3199" spans="1:21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9">
        <f t="shared" si="245"/>
        <v>1</v>
      </c>
      <c r="P3199" s="9">
        <f t="shared" si="246"/>
        <v>25</v>
      </c>
      <c r="Q3199" t="s">
        <v>8319</v>
      </c>
      <c r="R3199" t="s">
        <v>8345</v>
      </c>
      <c r="S3199" s="14">
        <f t="shared" si="247"/>
        <v>42594.524756944447</v>
      </c>
      <c r="T3199" s="15">
        <f t="shared" si="248"/>
        <v>42654.524756944447</v>
      </c>
      <c r="U3199">
        <f t="shared" si="249"/>
        <v>2016</v>
      </c>
    </row>
    <row r="3200" spans="1:21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9">
        <f t="shared" si="245"/>
        <v>2</v>
      </c>
      <c r="P3200" s="9">
        <f t="shared" si="246"/>
        <v>25</v>
      </c>
      <c r="Q3200" t="s">
        <v>8313</v>
      </c>
      <c r="R3200" t="s">
        <v>8351</v>
      </c>
      <c r="S3200" s="14">
        <f t="shared" si="247"/>
        <v>41941.430196759262</v>
      </c>
      <c r="T3200" s="15">
        <f t="shared" si="248"/>
        <v>41986.471863425926</v>
      </c>
      <c r="U3200">
        <f t="shared" si="249"/>
        <v>2014</v>
      </c>
    </row>
    <row r="3201" spans="1:21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9">
        <f t="shared" si="245"/>
        <v>3</v>
      </c>
      <c r="P3201" s="9">
        <f t="shared" si="246"/>
        <v>37.5</v>
      </c>
      <c r="Q3201" t="s">
        <v>8308</v>
      </c>
      <c r="R3201" t="s">
        <v>8342</v>
      </c>
      <c r="S3201" s="14">
        <f t="shared" si="247"/>
        <v>42195.187534722223</v>
      </c>
      <c r="T3201" s="15">
        <f t="shared" si="248"/>
        <v>42220.187534722223</v>
      </c>
      <c r="U3201">
        <f t="shared" si="249"/>
        <v>2015</v>
      </c>
    </row>
    <row r="3202" spans="1:21" ht="45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9">
        <f t="shared" si="245"/>
        <v>4</v>
      </c>
      <c r="P3202" s="9">
        <f t="shared" si="246"/>
        <v>25</v>
      </c>
      <c r="Q3202" t="s">
        <v>8323</v>
      </c>
      <c r="R3202" t="s">
        <v>8326</v>
      </c>
      <c r="S3202" s="14">
        <f t="shared" si="247"/>
        <v>41851.700925925928</v>
      </c>
      <c r="T3202" s="15">
        <f t="shared" si="248"/>
        <v>41891.700925925928</v>
      </c>
      <c r="U3202">
        <f t="shared" si="249"/>
        <v>2014</v>
      </c>
    </row>
    <row r="3203" spans="1:21" ht="6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9">
        <f t="shared" ref="O3203:O3266" si="250">ROUND(E3203/D3203*100,0)</f>
        <v>5</v>
      </c>
      <c r="P3203" s="9">
        <f t="shared" ref="P3203:P3266" si="251">ROUND(E3203/L3203,2)</f>
        <v>18.75</v>
      </c>
      <c r="Q3203" t="s">
        <v>8323</v>
      </c>
      <c r="R3203" t="s">
        <v>8326</v>
      </c>
      <c r="S3203" s="14">
        <f t="shared" ref="S3203:S3266" si="252">(((J3203/60)/60)/24)+DATE(1970,1,1)</f>
        <v>41940.967951388891</v>
      </c>
      <c r="T3203" s="15">
        <f t="shared" ref="T3203:T3266" si="253">(((I3203/60)/60)/24)+DATE(1970,1,1)</f>
        <v>41952.5</v>
      </c>
      <c r="U3203">
        <f t="shared" ref="U3203:U3266" si="254">YEAR(S:S)</f>
        <v>2014</v>
      </c>
    </row>
    <row r="3204" spans="1:21" ht="60" hidden="1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9">
        <f t="shared" si="250"/>
        <v>150</v>
      </c>
      <c r="P3204" s="9">
        <f t="shared" si="251"/>
        <v>25</v>
      </c>
      <c r="Q3204" t="s">
        <v>8323</v>
      </c>
      <c r="R3204" t="s">
        <v>8326</v>
      </c>
      <c r="S3204" s="14">
        <f t="shared" si="252"/>
        <v>42416.691655092596</v>
      </c>
      <c r="T3204" s="15">
        <f t="shared" si="253"/>
        <v>42432.791666666672</v>
      </c>
      <c r="U3204">
        <f t="shared" si="254"/>
        <v>2016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50"/>
        <v>0</v>
      </c>
      <c r="P3205" s="9">
        <f t="shared" si="251"/>
        <v>5.29</v>
      </c>
      <c r="Q3205" t="s">
        <v>8319</v>
      </c>
      <c r="R3205" t="s">
        <v>8345</v>
      </c>
      <c r="S3205" s="14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50"/>
        <v>0</v>
      </c>
      <c r="P3206" s="9">
        <f t="shared" si="251"/>
        <v>24.33</v>
      </c>
      <c r="Q3206" t="s">
        <v>8319</v>
      </c>
      <c r="R3206" t="s">
        <v>8345</v>
      </c>
      <c r="S3206" s="14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50"/>
        <v>7</v>
      </c>
      <c r="P3207" s="9">
        <f t="shared" si="251"/>
        <v>18</v>
      </c>
      <c r="Q3207" t="s">
        <v>8327</v>
      </c>
      <c r="R3207" t="s">
        <v>8328</v>
      </c>
      <c r="S3207" s="14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50"/>
        <v>7</v>
      </c>
      <c r="P3208" s="9">
        <f t="shared" si="251"/>
        <v>12</v>
      </c>
      <c r="Q3208" t="s">
        <v>8311</v>
      </c>
      <c r="R3208" t="s">
        <v>8348</v>
      </c>
      <c r="S3208" s="14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9">
        <f t="shared" si="250"/>
        <v>0</v>
      </c>
      <c r="P3209" s="9">
        <f t="shared" si="251"/>
        <v>23.67</v>
      </c>
      <c r="Q3209" t="s">
        <v>8323</v>
      </c>
      <c r="R3209" t="s">
        <v>8324</v>
      </c>
      <c r="S3209" s="14">
        <f t="shared" si="252"/>
        <v>42031.138831018514</v>
      </c>
      <c r="T3209" s="15">
        <f t="shared" si="253"/>
        <v>42061.138831018514</v>
      </c>
      <c r="U3209">
        <f t="shared" si="254"/>
        <v>2015</v>
      </c>
    </row>
    <row r="3210" spans="1:21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9">
        <f t="shared" si="250"/>
        <v>0</v>
      </c>
      <c r="P3210" s="9">
        <f t="shared" si="251"/>
        <v>23.67</v>
      </c>
      <c r="Q3210" t="s">
        <v>8319</v>
      </c>
      <c r="R3210" t="s">
        <v>8345</v>
      </c>
      <c r="S3210" s="14">
        <f t="shared" si="252"/>
        <v>42048.181921296295</v>
      </c>
      <c r="T3210" s="15">
        <f t="shared" si="253"/>
        <v>42108.14025462963</v>
      </c>
      <c r="U3210">
        <f t="shared" si="254"/>
        <v>2015</v>
      </c>
    </row>
    <row r="3211" spans="1:21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9">
        <f t="shared" si="250"/>
        <v>0</v>
      </c>
      <c r="P3211" s="9">
        <f t="shared" si="251"/>
        <v>23.33</v>
      </c>
      <c r="Q3211" t="s">
        <v>8323</v>
      </c>
      <c r="R3211" t="s">
        <v>8326</v>
      </c>
      <c r="S3211" s="14">
        <f t="shared" si="252"/>
        <v>42123.648831018523</v>
      </c>
      <c r="T3211" s="15">
        <f t="shared" si="253"/>
        <v>42153.648831018523</v>
      </c>
      <c r="U3211">
        <f t="shared" si="254"/>
        <v>2015</v>
      </c>
    </row>
    <row r="3212" spans="1:21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50"/>
        <v>0</v>
      </c>
      <c r="P3212" s="9">
        <f t="shared" si="251"/>
        <v>35</v>
      </c>
      <c r="Q3212" t="s">
        <v>8308</v>
      </c>
      <c r="R3212" t="s">
        <v>8342</v>
      </c>
      <c r="S3212" s="14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9">
        <f t="shared" si="250"/>
        <v>1</v>
      </c>
      <c r="P3213" s="9">
        <f t="shared" si="251"/>
        <v>35</v>
      </c>
      <c r="Q3213" t="s">
        <v>8316</v>
      </c>
      <c r="R3213" t="s">
        <v>8334</v>
      </c>
      <c r="S3213" s="14">
        <f t="shared" si="252"/>
        <v>41163.011828703704</v>
      </c>
      <c r="T3213" s="15">
        <f t="shared" si="253"/>
        <v>41183.011828703704</v>
      </c>
      <c r="U3213">
        <f t="shared" si="254"/>
        <v>2012</v>
      </c>
    </row>
    <row r="3214" spans="1:21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9">
        <f t="shared" si="250"/>
        <v>1</v>
      </c>
      <c r="P3214" s="9">
        <f t="shared" si="251"/>
        <v>17.5</v>
      </c>
      <c r="Q3214" t="s">
        <v>8319</v>
      </c>
      <c r="R3214" t="s">
        <v>8345</v>
      </c>
      <c r="S3214" s="14">
        <f t="shared" si="252"/>
        <v>41870.87467592593</v>
      </c>
      <c r="T3214" s="15">
        <f t="shared" si="253"/>
        <v>41900.87467592593</v>
      </c>
      <c r="U3214">
        <f t="shared" si="254"/>
        <v>2014</v>
      </c>
    </row>
    <row r="3215" spans="1:21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9">
        <f t="shared" si="250"/>
        <v>3</v>
      </c>
      <c r="P3215" s="9">
        <f t="shared" si="251"/>
        <v>35</v>
      </c>
      <c r="Q3215" t="s">
        <v>8327</v>
      </c>
      <c r="R3215" t="s">
        <v>8328</v>
      </c>
      <c r="S3215" s="14">
        <f t="shared" si="252"/>
        <v>40878.758217592593</v>
      </c>
      <c r="T3215" s="15">
        <f t="shared" si="253"/>
        <v>40923.758217592593</v>
      </c>
      <c r="U3215">
        <f t="shared" si="254"/>
        <v>2011</v>
      </c>
    </row>
    <row r="3216" spans="1:21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9">
        <f t="shared" si="250"/>
        <v>14</v>
      </c>
      <c r="P3216" s="9">
        <f t="shared" si="251"/>
        <v>11.67</v>
      </c>
      <c r="Q3216" t="s">
        <v>8321</v>
      </c>
      <c r="R3216" t="s">
        <v>8337</v>
      </c>
      <c r="S3216" s="14">
        <f t="shared" si="252"/>
        <v>42709.993981481486</v>
      </c>
      <c r="T3216" s="15">
        <f t="shared" si="253"/>
        <v>42769.993981481486</v>
      </c>
      <c r="U3216">
        <f t="shared" si="254"/>
        <v>2016</v>
      </c>
    </row>
    <row r="3217" spans="1:21" ht="6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9">
        <f t="shared" si="250"/>
        <v>14</v>
      </c>
      <c r="P3217" s="9">
        <f t="shared" si="251"/>
        <v>10</v>
      </c>
      <c r="Q3217" t="s">
        <v>8323</v>
      </c>
      <c r="R3217" t="s">
        <v>8326</v>
      </c>
      <c r="S3217" s="14">
        <f t="shared" si="252"/>
        <v>41869.872685185182</v>
      </c>
      <c r="T3217" s="15">
        <f t="shared" si="253"/>
        <v>41899.872685185182</v>
      </c>
      <c r="U3217">
        <f t="shared" si="254"/>
        <v>2014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50"/>
        <v>35</v>
      </c>
      <c r="P3218" s="9">
        <f t="shared" si="251"/>
        <v>17.5</v>
      </c>
      <c r="Q3218" t="s">
        <v>8323</v>
      </c>
      <c r="R3218" t="s">
        <v>8326</v>
      </c>
      <c r="S3218" s="14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60" hidden="1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9">
        <f t="shared" si="250"/>
        <v>140</v>
      </c>
      <c r="P3219" s="9">
        <f t="shared" si="251"/>
        <v>23.33</v>
      </c>
      <c r="Q3219" t="s">
        <v>8323</v>
      </c>
      <c r="R3219" t="s">
        <v>8326</v>
      </c>
      <c r="S3219" s="14">
        <f t="shared" si="252"/>
        <v>42493.597013888888</v>
      </c>
      <c r="T3219" s="15">
        <f t="shared" si="253"/>
        <v>42505.958333333328</v>
      </c>
      <c r="U3219">
        <f t="shared" si="254"/>
        <v>2016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50"/>
        <v>2</v>
      </c>
      <c r="P3220" s="9">
        <f t="shared" si="251"/>
        <v>11.64</v>
      </c>
      <c r="Q3220" t="s">
        <v>8313</v>
      </c>
      <c r="R3220" t="s">
        <v>8314</v>
      </c>
      <c r="S3220" s="14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50"/>
        <v>4</v>
      </c>
      <c r="P3221" s="9">
        <f t="shared" si="251"/>
        <v>23</v>
      </c>
      <c r="Q3221" t="s">
        <v>8323</v>
      </c>
      <c r="R3221" t="s">
        <v>8326</v>
      </c>
      <c r="S3221" s="14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9">
        <f t="shared" si="250"/>
        <v>0</v>
      </c>
      <c r="P3222" s="9">
        <f t="shared" si="251"/>
        <v>34</v>
      </c>
      <c r="Q3222" t="s">
        <v>8308</v>
      </c>
      <c r="R3222" t="s">
        <v>8342</v>
      </c>
      <c r="S3222" s="14">
        <f t="shared" si="252"/>
        <v>42022.069988425923</v>
      </c>
      <c r="T3222" s="15">
        <f t="shared" si="253"/>
        <v>42052.069988425923</v>
      </c>
      <c r="U3222">
        <f t="shared" si="254"/>
        <v>2015</v>
      </c>
    </row>
    <row r="3223" spans="1:21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9">
        <f t="shared" si="250"/>
        <v>3</v>
      </c>
      <c r="P3223" s="9">
        <f t="shared" si="251"/>
        <v>8.5</v>
      </c>
      <c r="Q3223" t="s">
        <v>8308</v>
      </c>
      <c r="R3223" t="s">
        <v>8342</v>
      </c>
      <c r="S3223" s="14">
        <f t="shared" si="252"/>
        <v>42163.636828703704</v>
      </c>
      <c r="T3223" s="15">
        <f t="shared" si="253"/>
        <v>42193.636828703704</v>
      </c>
      <c r="U3223">
        <f t="shared" si="254"/>
        <v>2015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50"/>
        <v>1</v>
      </c>
      <c r="P3224" s="9">
        <f t="shared" si="251"/>
        <v>67</v>
      </c>
      <c r="Q3224" t="s">
        <v>8311</v>
      </c>
      <c r="R3224" t="s">
        <v>8349</v>
      </c>
      <c r="S3224" s="14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9">
        <f t="shared" si="250"/>
        <v>0</v>
      </c>
      <c r="P3225" s="9">
        <f t="shared" si="251"/>
        <v>16.25</v>
      </c>
      <c r="Q3225" t="s">
        <v>8319</v>
      </c>
      <c r="R3225" t="s">
        <v>8357</v>
      </c>
      <c r="S3225" s="14">
        <f t="shared" si="252"/>
        <v>41809.155138888891</v>
      </c>
      <c r="T3225" s="15">
        <f t="shared" si="253"/>
        <v>41839.155138888891</v>
      </c>
      <c r="U3225">
        <f t="shared" si="254"/>
        <v>2014</v>
      </c>
    </row>
    <row r="3226" spans="1:21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50"/>
        <v>1</v>
      </c>
      <c r="P3226" s="9">
        <f t="shared" si="251"/>
        <v>32.5</v>
      </c>
      <c r="Q3226" t="s">
        <v>8327</v>
      </c>
      <c r="R3226" t="s">
        <v>8350</v>
      </c>
      <c r="S3226" s="14">
        <f t="shared" si="252"/>
        <v>40567.825543981482</v>
      </c>
      <c r="T3226" s="15">
        <f t="shared" si="253"/>
        <v>40612.825543981482</v>
      </c>
      <c r="U3226">
        <f t="shared" si="254"/>
        <v>2011</v>
      </c>
    </row>
    <row r="3227" spans="1:21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9">
        <f t="shared" si="250"/>
        <v>1</v>
      </c>
      <c r="P3227" s="9">
        <f t="shared" si="251"/>
        <v>32.5</v>
      </c>
      <c r="Q3227" t="s">
        <v>8327</v>
      </c>
      <c r="R3227" t="s">
        <v>8350</v>
      </c>
      <c r="S3227" s="14">
        <f t="shared" si="252"/>
        <v>40505.232916666668</v>
      </c>
      <c r="T3227" s="15">
        <f t="shared" si="253"/>
        <v>40535.232916666668</v>
      </c>
      <c r="U3227">
        <f t="shared" si="254"/>
        <v>2010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50"/>
        <v>1</v>
      </c>
      <c r="P3228" s="9">
        <f t="shared" si="251"/>
        <v>8.1300000000000008</v>
      </c>
      <c r="Q3228" t="s">
        <v>8308</v>
      </c>
      <c r="R3228" t="s">
        <v>8310</v>
      </c>
      <c r="S3228" s="14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9">
        <f t="shared" si="250"/>
        <v>2</v>
      </c>
      <c r="P3229" s="9">
        <f t="shared" si="251"/>
        <v>13</v>
      </c>
      <c r="Q3229" t="s">
        <v>8308</v>
      </c>
      <c r="R3229" t="s">
        <v>8310</v>
      </c>
      <c r="S3229" s="14">
        <f t="shared" si="252"/>
        <v>41817.866435185184</v>
      </c>
      <c r="T3229" s="15">
        <f t="shared" si="253"/>
        <v>41847.643750000003</v>
      </c>
      <c r="U3229">
        <f t="shared" si="254"/>
        <v>2014</v>
      </c>
    </row>
    <row r="3230" spans="1:21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9">
        <f t="shared" si="250"/>
        <v>9</v>
      </c>
      <c r="P3230" s="9">
        <f t="shared" si="251"/>
        <v>16.25</v>
      </c>
      <c r="Q3230" t="s">
        <v>8323</v>
      </c>
      <c r="R3230" t="s">
        <v>8326</v>
      </c>
      <c r="S3230" s="14">
        <f t="shared" si="252"/>
        <v>41834.135370370372</v>
      </c>
      <c r="T3230" s="15">
        <f t="shared" si="253"/>
        <v>41849.135370370372</v>
      </c>
      <c r="U3230">
        <f t="shared" si="254"/>
        <v>2014</v>
      </c>
    </row>
    <row r="3231" spans="1:21" ht="45" hidden="1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9">
        <f t="shared" si="250"/>
        <v>6500</v>
      </c>
      <c r="P3231" s="9">
        <f t="shared" si="251"/>
        <v>21.67</v>
      </c>
      <c r="Q3231" t="s">
        <v>8323</v>
      </c>
      <c r="R3231" t="s">
        <v>8326</v>
      </c>
      <c r="S3231" s="14">
        <f t="shared" si="252"/>
        <v>42432.701724537037</v>
      </c>
      <c r="T3231" s="15">
        <f t="shared" si="253"/>
        <v>42457.660057870366</v>
      </c>
      <c r="U3231">
        <f t="shared" si="254"/>
        <v>2016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50"/>
        <v>160</v>
      </c>
      <c r="P3232" s="9">
        <f t="shared" si="251"/>
        <v>4.92</v>
      </c>
      <c r="Q3232" t="s">
        <v>8311</v>
      </c>
      <c r="R3232" t="s">
        <v>8333</v>
      </c>
      <c r="S3232" s="14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50"/>
        <v>2</v>
      </c>
      <c r="P3233" s="9">
        <f t="shared" si="251"/>
        <v>15.75</v>
      </c>
      <c r="Q3233" t="s">
        <v>8323</v>
      </c>
      <c r="R3233" t="s">
        <v>8326</v>
      </c>
      <c r="S3233" s="14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50"/>
        <v>0</v>
      </c>
      <c r="P3234" s="9">
        <f t="shared" si="251"/>
        <v>12.4</v>
      </c>
      <c r="Q3234" t="s">
        <v>8327</v>
      </c>
      <c r="R3234" t="s">
        <v>8350</v>
      </c>
      <c r="S3234" s="14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9">
        <f t="shared" si="250"/>
        <v>0</v>
      </c>
      <c r="P3235" s="9">
        <f t="shared" si="251"/>
        <v>30.5</v>
      </c>
      <c r="Q3235" t="s">
        <v>8308</v>
      </c>
      <c r="R3235" t="s">
        <v>8342</v>
      </c>
      <c r="S3235" s="14">
        <f t="shared" si="252"/>
        <v>42177.543171296296</v>
      </c>
      <c r="T3235" s="15">
        <f t="shared" si="253"/>
        <v>42207.543171296296</v>
      </c>
      <c r="U3235">
        <f t="shared" si="254"/>
        <v>2015</v>
      </c>
    </row>
    <row r="3236" spans="1:21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9">
        <f t="shared" si="250"/>
        <v>0</v>
      </c>
      <c r="P3236" s="9">
        <f t="shared" si="251"/>
        <v>30.5</v>
      </c>
      <c r="Q3236" t="s">
        <v>8308</v>
      </c>
      <c r="R3236" t="s">
        <v>8310</v>
      </c>
      <c r="S3236" s="14">
        <f t="shared" si="252"/>
        <v>41948.041192129633</v>
      </c>
      <c r="T3236" s="15">
        <f t="shared" si="253"/>
        <v>41978.041192129633</v>
      </c>
      <c r="U3236">
        <f t="shared" si="254"/>
        <v>2014</v>
      </c>
    </row>
    <row r="3237" spans="1:21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9">
        <f t="shared" si="250"/>
        <v>1</v>
      </c>
      <c r="P3237" s="9">
        <f t="shared" si="251"/>
        <v>20.329999999999998</v>
      </c>
      <c r="Q3237" t="s">
        <v>8321</v>
      </c>
      <c r="R3237" t="s">
        <v>8339</v>
      </c>
      <c r="S3237" s="14">
        <f t="shared" si="252"/>
        <v>41547.694456018515</v>
      </c>
      <c r="T3237" s="15">
        <f t="shared" si="253"/>
        <v>41569.165972222225</v>
      </c>
      <c r="U3237">
        <f t="shared" si="254"/>
        <v>2013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50"/>
        <v>8</v>
      </c>
      <c r="P3238" s="9">
        <f t="shared" si="251"/>
        <v>10.17</v>
      </c>
      <c r="Q3238" t="s">
        <v>8323</v>
      </c>
      <c r="R3238" t="s">
        <v>8326</v>
      </c>
      <c r="S3238" s="14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50"/>
        <v>0</v>
      </c>
      <c r="P3239" s="9">
        <f t="shared" si="251"/>
        <v>30</v>
      </c>
      <c r="Q3239" t="s">
        <v>8321</v>
      </c>
      <c r="R3239" t="s">
        <v>8325</v>
      </c>
      <c r="S3239" s="14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9">
        <f t="shared" si="250"/>
        <v>1</v>
      </c>
      <c r="P3240" s="9">
        <f t="shared" si="251"/>
        <v>20</v>
      </c>
      <c r="Q3240" t="s">
        <v>8323</v>
      </c>
      <c r="R3240" t="s">
        <v>8326</v>
      </c>
      <c r="S3240" s="14">
        <f t="shared" si="252"/>
        <v>42295.891828703709</v>
      </c>
      <c r="T3240" s="15">
        <f t="shared" si="253"/>
        <v>42325.933495370366</v>
      </c>
      <c r="U3240">
        <f t="shared" si="254"/>
        <v>2015</v>
      </c>
    </row>
    <row r="3241" spans="1:21" ht="6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9">
        <f t="shared" si="250"/>
        <v>2</v>
      </c>
      <c r="P3241" s="9">
        <f t="shared" si="251"/>
        <v>15</v>
      </c>
      <c r="Q3241" t="s">
        <v>8323</v>
      </c>
      <c r="R3241" t="s">
        <v>8326</v>
      </c>
      <c r="S3241" s="14">
        <f t="shared" si="252"/>
        <v>42178.815891203703</v>
      </c>
      <c r="T3241" s="15">
        <f t="shared" si="253"/>
        <v>42238.815891203703</v>
      </c>
      <c r="U3241">
        <f t="shared" si="254"/>
        <v>2015</v>
      </c>
    </row>
    <row r="3242" spans="1:21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9">
        <f t="shared" si="250"/>
        <v>3</v>
      </c>
      <c r="P3242" s="9">
        <f t="shared" si="251"/>
        <v>20</v>
      </c>
      <c r="Q3242" t="s">
        <v>8308</v>
      </c>
      <c r="R3242" t="s">
        <v>8342</v>
      </c>
      <c r="S3242" s="14">
        <f t="shared" si="252"/>
        <v>42087.343090277776</v>
      </c>
      <c r="T3242" s="15">
        <f t="shared" si="253"/>
        <v>42132.343090277776</v>
      </c>
      <c r="U3242">
        <f t="shared" si="254"/>
        <v>2015</v>
      </c>
    </row>
    <row r="3243" spans="1:21" ht="6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9">
        <f t="shared" si="250"/>
        <v>6</v>
      </c>
      <c r="P3243" s="9">
        <f t="shared" si="251"/>
        <v>15</v>
      </c>
      <c r="Q3243" t="s">
        <v>8323</v>
      </c>
      <c r="R3243" t="s">
        <v>8326</v>
      </c>
      <c r="S3243" s="14">
        <f t="shared" si="252"/>
        <v>42177.964201388888</v>
      </c>
      <c r="T3243" s="15">
        <f t="shared" si="253"/>
        <v>42207.964201388888</v>
      </c>
      <c r="U3243">
        <f t="shared" si="254"/>
        <v>2015</v>
      </c>
    </row>
    <row r="3244" spans="1:21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9">
        <f t="shared" si="250"/>
        <v>9</v>
      </c>
      <c r="P3244" s="9">
        <f t="shared" si="251"/>
        <v>60</v>
      </c>
      <c r="Q3244" t="s">
        <v>8313</v>
      </c>
      <c r="R3244" t="s">
        <v>8355</v>
      </c>
      <c r="S3244" s="14">
        <f t="shared" si="252"/>
        <v>42286.88217592593</v>
      </c>
      <c r="T3244" s="15">
        <f t="shared" si="253"/>
        <v>42316.923842592587</v>
      </c>
      <c r="U3244">
        <f t="shared" si="254"/>
        <v>2015</v>
      </c>
    </row>
    <row r="3245" spans="1:21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9">
        <f t="shared" si="250"/>
        <v>9</v>
      </c>
      <c r="P3245" s="9">
        <f t="shared" si="251"/>
        <v>30</v>
      </c>
      <c r="Q3245" t="s">
        <v>8308</v>
      </c>
      <c r="R3245" t="s">
        <v>8318</v>
      </c>
      <c r="S3245" s="14">
        <f t="shared" si="252"/>
        <v>41929.174456018518</v>
      </c>
      <c r="T3245" s="15">
        <f t="shared" si="253"/>
        <v>41944.165972222225</v>
      </c>
      <c r="U3245">
        <f t="shared" si="254"/>
        <v>2014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50"/>
        <v>1</v>
      </c>
      <c r="P3246" s="9">
        <f t="shared" si="251"/>
        <v>29.5</v>
      </c>
      <c r="Q3246" t="s">
        <v>8319</v>
      </c>
      <c r="R3246" t="s">
        <v>8345</v>
      </c>
      <c r="S3246" s="14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50"/>
        <v>2</v>
      </c>
      <c r="P3247" s="9">
        <f t="shared" si="251"/>
        <v>59</v>
      </c>
      <c r="Q3247" t="s">
        <v>8323</v>
      </c>
      <c r="R3247" t="s">
        <v>8326</v>
      </c>
      <c r="S3247" s="14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50"/>
        <v>2</v>
      </c>
      <c r="P3248" s="9">
        <f t="shared" si="251"/>
        <v>19</v>
      </c>
      <c r="Q3248" t="s">
        <v>8311</v>
      </c>
      <c r="R3248" t="s">
        <v>8352</v>
      </c>
      <c r="S3248" s="14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9">
        <f t="shared" si="250"/>
        <v>0</v>
      </c>
      <c r="P3249" s="9">
        <f t="shared" si="251"/>
        <v>18.670000000000002</v>
      </c>
      <c r="Q3249" t="s">
        <v>8323</v>
      </c>
      <c r="R3249" t="s">
        <v>8324</v>
      </c>
      <c r="S3249" s="14">
        <f t="shared" si="252"/>
        <v>41853.563402777778</v>
      </c>
      <c r="T3249" s="15">
        <f t="shared" si="253"/>
        <v>41883.208333333336</v>
      </c>
      <c r="U3249">
        <f t="shared" si="254"/>
        <v>2014</v>
      </c>
    </row>
    <row r="3250" spans="1:21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9">
        <f t="shared" si="250"/>
        <v>1</v>
      </c>
      <c r="P3250" s="9">
        <f t="shared" si="251"/>
        <v>14</v>
      </c>
      <c r="Q3250" t="s">
        <v>8308</v>
      </c>
      <c r="R3250" t="s">
        <v>8342</v>
      </c>
      <c r="S3250" s="14">
        <f t="shared" si="252"/>
        <v>42020.854247685187</v>
      </c>
      <c r="T3250" s="15">
        <f t="shared" si="253"/>
        <v>42050.854247685187</v>
      </c>
      <c r="U3250">
        <f t="shared" si="254"/>
        <v>2015</v>
      </c>
    </row>
    <row r="3251" spans="1:21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9">
        <f t="shared" si="250"/>
        <v>1</v>
      </c>
      <c r="P3251" s="9">
        <f t="shared" si="251"/>
        <v>18.670000000000002</v>
      </c>
      <c r="Q3251" t="s">
        <v>8316</v>
      </c>
      <c r="R3251" t="s">
        <v>8334</v>
      </c>
      <c r="S3251" s="14">
        <f t="shared" si="252"/>
        <v>41101.906111111115</v>
      </c>
      <c r="T3251" s="15">
        <f t="shared" si="253"/>
        <v>41131.906111111115</v>
      </c>
      <c r="U3251">
        <f t="shared" si="254"/>
        <v>2012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50"/>
        <v>0</v>
      </c>
      <c r="P3252" s="9">
        <f t="shared" si="251"/>
        <v>27.5</v>
      </c>
      <c r="Q3252" t="s">
        <v>8308</v>
      </c>
      <c r="R3252" t="s">
        <v>8342</v>
      </c>
      <c r="S3252" s="14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9">
        <f t="shared" si="250"/>
        <v>0</v>
      </c>
      <c r="P3253" s="9">
        <f t="shared" si="251"/>
        <v>18.329999999999998</v>
      </c>
      <c r="Q3253" t="s">
        <v>8308</v>
      </c>
      <c r="R3253" t="s">
        <v>8342</v>
      </c>
      <c r="S3253" s="14">
        <f t="shared" si="252"/>
        <v>42248.793310185181</v>
      </c>
      <c r="T3253" s="15">
        <f t="shared" si="253"/>
        <v>42278.793310185181</v>
      </c>
      <c r="U3253">
        <f t="shared" si="254"/>
        <v>2015</v>
      </c>
    </row>
    <row r="3254" spans="1:21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9">
        <f t="shared" si="250"/>
        <v>0</v>
      </c>
      <c r="P3254" s="9">
        <f t="shared" si="251"/>
        <v>18.329999999999998</v>
      </c>
      <c r="Q3254" t="s">
        <v>8323</v>
      </c>
      <c r="R3254" t="s">
        <v>8326</v>
      </c>
      <c r="S3254" s="14">
        <f t="shared" si="252"/>
        <v>41784.789687500001</v>
      </c>
      <c r="T3254" s="15">
        <f t="shared" si="253"/>
        <v>41814.789687500001</v>
      </c>
      <c r="U3254">
        <f t="shared" si="254"/>
        <v>2014</v>
      </c>
    </row>
    <row r="3255" spans="1:21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9">
        <f t="shared" si="250"/>
        <v>1</v>
      </c>
      <c r="P3255" s="9">
        <f t="shared" si="251"/>
        <v>27.5</v>
      </c>
      <c r="Q3255" t="s">
        <v>8311</v>
      </c>
      <c r="R3255" t="s">
        <v>8349</v>
      </c>
      <c r="S3255" s="14">
        <f t="shared" si="252"/>
        <v>41054.847777777781</v>
      </c>
      <c r="T3255" s="15">
        <f t="shared" si="253"/>
        <v>41114.847777777781</v>
      </c>
      <c r="U3255">
        <f t="shared" si="254"/>
        <v>2012</v>
      </c>
    </row>
    <row r="3256" spans="1:21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9">
        <f t="shared" si="250"/>
        <v>1</v>
      </c>
      <c r="P3256" s="9">
        <f t="shared" si="251"/>
        <v>27.5</v>
      </c>
      <c r="Q3256" t="s">
        <v>8308</v>
      </c>
      <c r="R3256" t="s">
        <v>8342</v>
      </c>
      <c r="S3256" s="14">
        <f t="shared" si="252"/>
        <v>42096.918240740735</v>
      </c>
      <c r="T3256" s="15">
        <f t="shared" si="253"/>
        <v>42126.918240740735</v>
      </c>
      <c r="U3256">
        <f t="shared" si="254"/>
        <v>2015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50"/>
        <v>1</v>
      </c>
      <c r="P3257" s="9">
        <f t="shared" si="251"/>
        <v>27.5</v>
      </c>
      <c r="Q3257" t="s">
        <v>8319</v>
      </c>
      <c r="R3257" t="s">
        <v>8345</v>
      </c>
      <c r="S3257" s="14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9">
        <f t="shared" si="250"/>
        <v>1</v>
      </c>
      <c r="P3258" s="9">
        <f t="shared" si="251"/>
        <v>27.5</v>
      </c>
      <c r="Q3258" t="s">
        <v>8311</v>
      </c>
      <c r="R3258" t="s">
        <v>8348</v>
      </c>
      <c r="S3258" s="14">
        <f t="shared" si="252"/>
        <v>42232.15016203704</v>
      </c>
      <c r="T3258" s="15">
        <f t="shared" si="253"/>
        <v>42262.465972222228</v>
      </c>
      <c r="U3258">
        <f t="shared" si="254"/>
        <v>2015</v>
      </c>
    </row>
    <row r="3259" spans="1:21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50"/>
        <v>6</v>
      </c>
      <c r="P3259" s="9">
        <f t="shared" si="251"/>
        <v>18.329999999999998</v>
      </c>
      <c r="Q3259" t="s">
        <v>8323</v>
      </c>
      <c r="R3259" t="s">
        <v>8335</v>
      </c>
      <c r="S3259" s="14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50"/>
        <v>0</v>
      </c>
      <c r="P3260" s="9">
        <f t="shared" si="251"/>
        <v>13.25</v>
      </c>
      <c r="Q3260" t="s">
        <v>8308</v>
      </c>
      <c r="R3260" t="s">
        <v>8310</v>
      </c>
      <c r="S3260" s="14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50"/>
        <v>0</v>
      </c>
      <c r="P3261" s="9">
        <f t="shared" si="251"/>
        <v>13.25</v>
      </c>
      <c r="Q3261" t="s">
        <v>8316</v>
      </c>
      <c r="R3261" t="s">
        <v>8334</v>
      </c>
      <c r="S3261" s="14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50"/>
        <v>1</v>
      </c>
      <c r="P3262" s="9">
        <f t="shared" si="251"/>
        <v>13.25</v>
      </c>
      <c r="Q3262" t="s">
        <v>8311</v>
      </c>
      <c r="R3262" t="s">
        <v>8356</v>
      </c>
      <c r="S3262" s="14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50"/>
        <v>2</v>
      </c>
      <c r="P3263" s="9">
        <f t="shared" si="251"/>
        <v>53</v>
      </c>
      <c r="Q3263" t="s">
        <v>8311</v>
      </c>
      <c r="R3263" t="s">
        <v>8356</v>
      </c>
      <c r="S3263" s="14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9">
        <f t="shared" si="250"/>
        <v>0</v>
      </c>
      <c r="P3264" s="9">
        <f t="shared" si="251"/>
        <v>26</v>
      </c>
      <c r="Q3264" t="s">
        <v>8308</v>
      </c>
      <c r="R3264" t="s">
        <v>8342</v>
      </c>
      <c r="S3264" s="14">
        <f t="shared" si="252"/>
        <v>42249.667997685188</v>
      </c>
      <c r="T3264" s="15">
        <f t="shared" si="253"/>
        <v>42294.667997685188</v>
      </c>
      <c r="U3264">
        <f t="shared" si="254"/>
        <v>2015</v>
      </c>
    </row>
    <row r="3265" spans="1:21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9">
        <f t="shared" si="250"/>
        <v>0</v>
      </c>
      <c r="P3265" s="9">
        <f t="shared" si="251"/>
        <v>3.71</v>
      </c>
      <c r="Q3265" t="s">
        <v>8321</v>
      </c>
      <c r="R3265" t="s">
        <v>8339</v>
      </c>
      <c r="S3265" s="14">
        <f t="shared" si="252"/>
        <v>42318.098217592589</v>
      </c>
      <c r="T3265" s="15">
        <f t="shared" si="253"/>
        <v>42363.098217592589</v>
      </c>
      <c r="U3265">
        <f t="shared" si="254"/>
        <v>2015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50"/>
        <v>0</v>
      </c>
      <c r="P3266" s="9">
        <f t="shared" si="251"/>
        <v>52</v>
      </c>
      <c r="Q3266" t="s">
        <v>8319</v>
      </c>
      <c r="R3266" t="s">
        <v>8345</v>
      </c>
      <c r="S3266" s="14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9">
        <f t="shared" ref="O3267:O3330" si="255">ROUND(E3267/D3267*100,0)</f>
        <v>0</v>
      </c>
      <c r="P3267" s="9">
        <f t="shared" ref="P3267:P3330" si="256">ROUND(E3267/L3267,2)</f>
        <v>8.5</v>
      </c>
      <c r="Q3267" t="s">
        <v>8308</v>
      </c>
      <c r="R3267" t="s">
        <v>8315</v>
      </c>
      <c r="S3267" s="14">
        <f t="shared" ref="S3267:S3330" si="257">(((J3267/60)/60)/24)+DATE(1970,1,1)</f>
        <v>42055.600995370376</v>
      </c>
      <c r="T3267" s="15">
        <f t="shared" ref="T3267:T3330" si="258">(((I3267/60)/60)/24)+DATE(1970,1,1)</f>
        <v>42115.559328703705</v>
      </c>
      <c r="U3267">
        <f t="shared" ref="U3267:U3330" si="259">YEAR(S:S)</f>
        <v>2015</v>
      </c>
    </row>
    <row r="3268" spans="1:21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9">
        <f t="shared" si="255"/>
        <v>0</v>
      </c>
      <c r="P3268" s="9">
        <f t="shared" si="256"/>
        <v>12.75</v>
      </c>
      <c r="Q3268" t="s">
        <v>8316</v>
      </c>
      <c r="R3268" t="s">
        <v>8334</v>
      </c>
      <c r="S3268" s="14">
        <f t="shared" si="257"/>
        <v>41645.832141203704</v>
      </c>
      <c r="T3268" s="15">
        <f t="shared" si="258"/>
        <v>41675.832141203704</v>
      </c>
      <c r="U3268">
        <f t="shared" si="259"/>
        <v>2014</v>
      </c>
    </row>
    <row r="3269" spans="1:21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9">
        <f t="shared" si="255"/>
        <v>1</v>
      </c>
      <c r="P3269" s="9">
        <f t="shared" si="256"/>
        <v>17</v>
      </c>
      <c r="Q3269" t="s">
        <v>8316</v>
      </c>
      <c r="R3269" t="s">
        <v>8344</v>
      </c>
      <c r="S3269" s="14">
        <f t="shared" si="257"/>
        <v>42528.899398148147</v>
      </c>
      <c r="T3269" s="15">
        <f t="shared" si="258"/>
        <v>42588.899398148147</v>
      </c>
      <c r="U3269">
        <f t="shared" si="259"/>
        <v>2016</v>
      </c>
    </row>
    <row r="3270" spans="1:21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9">
        <f t="shared" si="255"/>
        <v>1</v>
      </c>
      <c r="P3270" s="9">
        <f t="shared" si="256"/>
        <v>25.5</v>
      </c>
      <c r="Q3270" t="s">
        <v>8319</v>
      </c>
      <c r="R3270" t="s">
        <v>8345</v>
      </c>
      <c r="S3270" s="14">
        <f t="shared" si="257"/>
        <v>42110.326423611114</v>
      </c>
      <c r="T3270" s="15">
        <f t="shared" si="258"/>
        <v>42140.125</v>
      </c>
      <c r="U3270">
        <f t="shared" si="259"/>
        <v>2015</v>
      </c>
    </row>
    <row r="3271" spans="1:21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9">
        <f t="shared" si="255"/>
        <v>1</v>
      </c>
      <c r="P3271" s="9">
        <f t="shared" si="256"/>
        <v>25.5</v>
      </c>
      <c r="Q3271" t="s">
        <v>8321</v>
      </c>
      <c r="R3271" t="s">
        <v>8339</v>
      </c>
      <c r="S3271" s="14">
        <f t="shared" si="257"/>
        <v>41605.167696759258</v>
      </c>
      <c r="T3271" s="15">
        <f t="shared" si="258"/>
        <v>41655.166666666664</v>
      </c>
      <c r="U3271">
        <f t="shared" si="259"/>
        <v>2013</v>
      </c>
    </row>
    <row r="3272" spans="1:21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9">
        <f t="shared" si="255"/>
        <v>1</v>
      </c>
      <c r="P3272" s="9">
        <f t="shared" si="256"/>
        <v>25.5</v>
      </c>
      <c r="Q3272" t="s">
        <v>8327</v>
      </c>
      <c r="R3272" t="s">
        <v>8330</v>
      </c>
      <c r="S3272" s="14">
        <f t="shared" si="257"/>
        <v>42187.281678240746</v>
      </c>
      <c r="T3272" s="15">
        <f t="shared" si="258"/>
        <v>42247.281678240746</v>
      </c>
      <c r="U3272">
        <f t="shared" si="259"/>
        <v>2015</v>
      </c>
    </row>
    <row r="3273" spans="1:21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9">
        <f t="shared" si="255"/>
        <v>3</v>
      </c>
      <c r="P3273" s="9">
        <f t="shared" si="256"/>
        <v>12.75</v>
      </c>
      <c r="Q3273" t="s">
        <v>8313</v>
      </c>
      <c r="R3273" t="s">
        <v>8353</v>
      </c>
      <c r="S3273" s="14">
        <f t="shared" si="257"/>
        <v>42555.698738425926</v>
      </c>
      <c r="T3273" s="15">
        <f t="shared" si="258"/>
        <v>42584.958333333328</v>
      </c>
      <c r="U3273">
        <f t="shared" si="259"/>
        <v>2016</v>
      </c>
    </row>
    <row r="3274" spans="1:21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9">
        <f t="shared" si="255"/>
        <v>3</v>
      </c>
      <c r="P3274" s="9">
        <f t="shared" si="256"/>
        <v>25.5</v>
      </c>
      <c r="Q3274" t="s">
        <v>8321</v>
      </c>
      <c r="R3274" t="s">
        <v>8325</v>
      </c>
      <c r="S3274" s="14">
        <f t="shared" si="257"/>
        <v>41825.791226851856</v>
      </c>
      <c r="T3274" s="15">
        <f t="shared" si="258"/>
        <v>41883.165972222225</v>
      </c>
      <c r="U3274">
        <f t="shared" si="259"/>
        <v>2014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55"/>
        <v>9</v>
      </c>
      <c r="P3275" s="9">
        <f t="shared" si="256"/>
        <v>8.5</v>
      </c>
      <c r="Q3275" t="s">
        <v>8323</v>
      </c>
      <c r="R3275" t="s">
        <v>8326</v>
      </c>
      <c r="S3275" s="14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9">
        <f t="shared" si="255"/>
        <v>0</v>
      </c>
      <c r="P3276" s="9">
        <f t="shared" si="256"/>
        <v>50</v>
      </c>
      <c r="Q3276" t="s">
        <v>8308</v>
      </c>
      <c r="R3276" t="s">
        <v>8342</v>
      </c>
      <c r="S3276" s="14">
        <f t="shared" si="257"/>
        <v>42215.662314814821</v>
      </c>
      <c r="T3276" s="15">
        <f t="shared" si="258"/>
        <v>42245.662314814821</v>
      </c>
      <c r="U3276">
        <f t="shared" si="259"/>
        <v>2015</v>
      </c>
    </row>
    <row r="3277" spans="1:21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9">
        <f t="shared" si="255"/>
        <v>0</v>
      </c>
      <c r="P3277" s="9">
        <f t="shared" si="256"/>
        <v>50</v>
      </c>
      <c r="Q3277" t="s">
        <v>8321</v>
      </c>
      <c r="R3277" t="s">
        <v>8339</v>
      </c>
      <c r="S3277" s="14">
        <f t="shared" si="257"/>
        <v>41761.94258101852</v>
      </c>
      <c r="T3277" s="15">
        <f t="shared" si="258"/>
        <v>41791.94258101852</v>
      </c>
      <c r="U3277">
        <f t="shared" si="259"/>
        <v>2014</v>
      </c>
    </row>
    <row r="3278" spans="1:21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9">
        <f t="shared" si="255"/>
        <v>0</v>
      </c>
      <c r="P3278" s="9">
        <f t="shared" si="256"/>
        <v>50</v>
      </c>
      <c r="Q3278" t="s">
        <v>8308</v>
      </c>
      <c r="R3278" t="s">
        <v>8342</v>
      </c>
      <c r="S3278" s="14">
        <f t="shared" si="257"/>
        <v>42321.283101851848</v>
      </c>
      <c r="T3278" s="15">
        <f t="shared" si="258"/>
        <v>42351.283101851848</v>
      </c>
      <c r="U3278">
        <f t="shared" si="259"/>
        <v>2015</v>
      </c>
    </row>
    <row r="3279" spans="1:21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9">
        <f t="shared" si="255"/>
        <v>0</v>
      </c>
      <c r="P3279" s="9">
        <f t="shared" si="256"/>
        <v>50</v>
      </c>
      <c r="Q3279" t="s">
        <v>8308</v>
      </c>
      <c r="R3279" t="s">
        <v>8342</v>
      </c>
      <c r="S3279" s="14">
        <f t="shared" si="257"/>
        <v>42194.648344907408</v>
      </c>
      <c r="T3279" s="15">
        <f t="shared" si="258"/>
        <v>42224.648344907408</v>
      </c>
      <c r="U3279">
        <f t="shared" si="259"/>
        <v>2015</v>
      </c>
    </row>
    <row r="3280" spans="1:21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9">
        <f t="shared" si="255"/>
        <v>0</v>
      </c>
      <c r="P3280" s="9">
        <f t="shared" si="256"/>
        <v>25</v>
      </c>
      <c r="Q3280" t="s">
        <v>8308</v>
      </c>
      <c r="R3280" t="s">
        <v>8318</v>
      </c>
      <c r="S3280" s="14">
        <f t="shared" si="257"/>
        <v>42326.685428240744</v>
      </c>
      <c r="T3280" s="15">
        <f t="shared" si="258"/>
        <v>42371.685428240744</v>
      </c>
      <c r="U3280">
        <f t="shared" si="259"/>
        <v>2015</v>
      </c>
    </row>
    <row r="3281" spans="1:21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9">
        <f t="shared" si="255"/>
        <v>0</v>
      </c>
      <c r="P3281" s="9">
        <f t="shared" si="256"/>
        <v>50</v>
      </c>
      <c r="Q3281" t="s">
        <v>8327</v>
      </c>
      <c r="R3281" t="s">
        <v>8350</v>
      </c>
      <c r="S3281" s="14">
        <f t="shared" si="257"/>
        <v>41616.027754629627</v>
      </c>
      <c r="T3281" s="15">
        <f t="shared" si="258"/>
        <v>41646.027754629627</v>
      </c>
      <c r="U3281">
        <f t="shared" si="259"/>
        <v>2013</v>
      </c>
    </row>
    <row r="3282" spans="1:21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9">
        <f t="shared" si="255"/>
        <v>0</v>
      </c>
      <c r="P3282" s="9">
        <f t="shared" si="256"/>
        <v>12.5</v>
      </c>
      <c r="Q3282" t="s">
        <v>8316</v>
      </c>
      <c r="R3282" t="s">
        <v>8334</v>
      </c>
      <c r="S3282" s="14">
        <f t="shared" si="257"/>
        <v>41683.832280092596</v>
      </c>
      <c r="T3282" s="15">
        <f t="shared" si="258"/>
        <v>41713.790613425925</v>
      </c>
      <c r="U3282">
        <f t="shared" si="259"/>
        <v>2014</v>
      </c>
    </row>
    <row r="3283" spans="1:21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9">
        <f t="shared" si="255"/>
        <v>0</v>
      </c>
      <c r="P3283" s="9">
        <f t="shared" si="256"/>
        <v>50</v>
      </c>
      <c r="Q3283" t="s">
        <v>8319</v>
      </c>
      <c r="R3283" t="s">
        <v>8345</v>
      </c>
      <c r="S3283" s="14">
        <f t="shared" si="257"/>
        <v>41795.963333333333</v>
      </c>
      <c r="T3283" s="15">
        <f t="shared" si="258"/>
        <v>41825.963333333333</v>
      </c>
      <c r="U3283">
        <f t="shared" si="259"/>
        <v>2014</v>
      </c>
    </row>
    <row r="3284" spans="1:21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9">
        <f t="shared" si="255"/>
        <v>0</v>
      </c>
      <c r="P3284" s="9">
        <f t="shared" si="256"/>
        <v>50</v>
      </c>
      <c r="Q3284" t="s">
        <v>8319</v>
      </c>
      <c r="R3284" t="s">
        <v>8345</v>
      </c>
      <c r="S3284" s="14">
        <f t="shared" si="257"/>
        <v>41887.801168981481</v>
      </c>
      <c r="T3284" s="15">
        <f t="shared" si="258"/>
        <v>41917.801168981481</v>
      </c>
      <c r="U3284">
        <f t="shared" si="259"/>
        <v>2014</v>
      </c>
    </row>
    <row r="3285" spans="1:21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9">
        <f t="shared" si="255"/>
        <v>0</v>
      </c>
      <c r="P3285" s="9">
        <f t="shared" si="256"/>
        <v>16.670000000000002</v>
      </c>
      <c r="Q3285" t="s">
        <v>8323</v>
      </c>
      <c r="R3285" t="s">
        <v>8324</v>
      </c>
      <c r="S3285" s="14">
        <f t="shared" si="257"/>
        <v>42173.67082175926</v>
      </c>
      <c r="T3285" s="15">
        <f t="shared" si="258"/>
        <v>42233.67082175926</v>
      </c>
      <c r="U3285">
        <f t="shared" si="259"/>
        <v>2015</v>
      </c>
    </row>
    <row r="3286" spans="1:21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9">
        <f t="shared" si="255"/>
        <v>0</v>
      </c>
      <c r="P3286" s="9">
        <f t="shared" si="256"/>
        <v>50</v>
      </c>
      <c r="Q3286" t="s">
        <v>8321</v>
      </c>
      <c r="R3286" t="s">
        <v>8325</v>
      </c>
      <c r="S3286" s="14">
        <f t="shared" si="257"/>
        <v>42377.577187499999</v>
      </c>
      <c r="T3286" s="15">
        <f t="shared" si="258"/>
        <v>42437.577187499999</v>
      </c>
      <c r="U3286">
        <f t="shared" si="259"/>
        <v>2016</v>
      </c>
    </row>
    <row r="3287" spans="1:21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9">
        <f t="shared" si="255"/>
        <v>0</v>
      </c>
      <c r="P3287" s="9">
        <f t="shared" si="256"/>
        <v>50</v>
      </c>
      <c r="Q3287" t="s">
        <v>8313</v>
      </c>
      <c r="R3287" t="s">
        <v>8355</v>
      </c>
      <c r="S3287" s="14">
        <f t="shared" si="257"/>
        <v>42108.05322916666</v>
      </c>
      <c r="T3287" s="15">
        <f t="shared" si="258"/>
        <v>42123.05322916666</v>
      </c>
      <c r="U3287">
        <f t="shared" si="259"/>
        <v>2015</v>
      </c>
    </row>
    <row r="3288" spans="1:21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9">
        <f t="shared" si="255"/>
        <v>0</v>
      </c>
      <c r="P3288" s="9">
        <f t="shared" si="256"/>
        <v>50</v>
      </c>
      <c r="Q3288" t="s">
        <v>8319</v>
      </c>
      <c r="R3288" t="s">
        <v>8345</v>
      </c>
      <c r="S3288" s="14">
        <f t="shared" si="257"/>
        <v>42285.91506944444</v>
      </c>
      <c r="T3288" s="15">
        <f t="shared" si="258"/>
        <v>42345.956736111111</v>
      </c>
      <c r="U3288">
        <f t="shared" si="259"/>
        <v>2015</v>
      </c>
    </row>
    <row r="3289" spans="1:21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9">
        <f t="shared" si="255"/>
        <v>0</v>
      </c>
      <c r="P3289" s="9">
        <f t="shared" si="256"/>
        <v>50</v>
      </c>
      <c r="Q3289" t="s">
        <v>8323</v>
      </c>
      <c r="R3289" t="s">
        <v>8324</v>
      </c>
      <c r="S3289" s="14">
        <f t="shared" si="257"/>
        <v>42523.025231481486</v>
      </c>
      <c r="T3289" s="15">
        <f t="shared" si="258"/>
        <v>42583.025231481486</v>
      </c>
      <c r="U3289">
        <f t="shared" si="259"/>
        <v>2016</v>
      </c>
    </row>
    <row r="3290" spans="1:21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9">
        <f t="shared" si="255"/>
        <v>0</v>
      </c>
      <c r="P3290" s="9">
        <f t="shared" si="256"/>
        <v>50</v>
      </c>
      <c r="Q3290" t="s">
        <v>8321</v>
      </c>
      <c r="R3290" t="s">
        <v>8325</v>
      </c>
      <c r="S3290" s="14">
        <f t="shared" si="257"/>
        <v>42527.650995370372</v>
      </c>
      <c r="T3290" s="15">
        <f t="shared" si="258"/>
        <v>42537.650995370372</v>
      </c>
      <c r="U3290">
        <f t="shared" si="259"/>
        <v>2016</v>
      </c>
    </row>
    <row r="3291" spans="1:21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9">
        <f t="shared" si="255"/>
        <v>1</v>
      </c>
      <c r="P3291" s="9">
        <f t="shared" si="256"/>
        <v>50</v>
      </c>
      <c r="Q3291" t="s">
        <v>8319</v>
      </c>
      <c r="R3291" t="s">
        <v>8345</v>
      </c>
      <c r="S3291" s="14">
        <f t="shared" si="257"/>
        <v>42584.666597222225</v>
      </c>
      <c r="T3291" s="15">
        <f t="shared" si="258"/>
        <v>42614.666597222225</v>
      </c>
      <c r="U3291">
        <f t="shared" si="259"/>
        <v>2016</v>
      </c>
    </row>
    <row r="3292" spans="1:21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9">
        <f t="shared" si="255"/>
        <v>1</v>
      </c>
      <c r="P3292" s="9">
        <f t="shared" si="256"/>
        <v>50</v>
      </c>
      <c r="Q3292" t="s">
        <v>8319</v>
      </c>
      <c r="R3292" t="s">
        <v>8345</v>
      </c>
      <c r="S3292" s="14">
        <f t="shared" si="257"/>
        <v>42143.714178240742</v>
      </c>
      <c r="T3292" s="15">
        <f t="shared" si="258"/>
        <v>42173.714178240742</v>
      </c>
      <c r="U3292">
        <f t="shared" si="259"/>
        <v>2015</v>
      </c>
    </row>
    <row r="3293" spans="1:21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9">
        <f t="shared" si="255"/>
        <v>1</v>
      </c>
      <c r="P3293" s="9">
        <f t="shared" si="256"/>
        <v>25</v>
      </c>
      <c r="Q3293" t="s">
        <v>8311</v>
      </c>
      <c r="R3293" t="s">
        <v>8352</v>
      </c>
      <c r="S3293" s="14">
        <f t="shared" si="257"/>
        <v>42548.192997685182</v>
      </c>
      <c r="T3293" s="15">
        <f t="shared" si="258"/>
        <v>42573.192997685182</v>
      </c>
      <c r="U3293">
        <f t="shared" si="259"/>
        <v>2016</v>
      </c>
    </row>
    <row r="3294" spans="1:21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9">
        <f t="shared" si="255"/>
        <v>1</v>
      </c>
      <c r="P3294" s="9">
        <f t="shared" si="256"/>
        <v>25</v>
      </c>
      <c r="Q3294" t="s">
        <v>8323</v>
      </c>
      <c r="R3294" t="s">
        <v>8326</v>
      </c>
      <c r="S3294" s="14">
        <f t="shared" si="257"/>
        <v>41940.587233796294</v>
      </c>
      <c r="T3294" s="15">
        <f t="shared" si="258"/>
        <v>41968.041666666672</v>
      </c>
      <c r="U3294">
        <f t="shared" si="259"/>
        <v>2014</v>
      </c>
    </row>
    <row r="3295" spans="1:21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9">
        <f t="shared" si="255"/>
        <v>1</v>
      </c>
      <c r="P3295" s="9">
        <f t="shared" si="256"/>
        <v>50</v>
      </c>
      <c r="Q3295" t="s">
        <v>8346</v>
      </c>
      <c r="R3295" t="s">
        <v>8347</v>
      </c>
      <c r="S3295" s="14">
        <f t="shared" si="257"/>
        <v>42079.913113425922</v>
      </c>
      <c r="T3295" s="15">
        <f t="shared" si="258"/>
        <v>42109.913113425922</v>
      </c>
      <c r="U3295">
        <f t="shared" si="259"/>
        <v>2015</v>
      </c>
    </row>
    <row r="3296" spans="1:21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9">
        <f t="shared" si="255"/>
        <v>1</v>
      </c>
      <c r="P3296" s="9">
        <f t="shared" si="256"/>
        <v>50</v>
      </c>
      <c r="Q3296" t="s">
        <v>8313</v>
      </c>
      <c r="R3296" t="s">
        <v>8353</v>
      </c>
      <c r="S3296" s="14">
        <f t="shared" si="257"/>
        <v>42685.680648148147</v>
      </c>
      <c r="T3296" s="15">
        <f t="shared" si="258"/>
        <v>42715.680648148147</v>
      </c>
      <c r="U3296">
        <f t="shared" si="259"/>
        <v>2016</v>
      </c>
    </row>
    <row r="3297" spans="1:21" ht="60" hidden="1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9">
        <f t="shared" si="255"/>
        <v>1</v>
      </c>
      <c r="P3297" s="9">
        <f t="shared" si="256"/>
        <v>50</v>
      </c>
      <c r="Q3297" t="s">
        <v>8323</v>
      </c>
      <c r="R3297" t="s">
        <v>8335</v>
      </c>
      <c r="S3297" s="14">
        <f t="shared" si="257"/>
        <v>42132.58048611111</v>
      </c>
      <c r="T3297" s="15">
        <f t="shared" si="258"/>
        <v>42162.58048611111</v>
      </c>
      <c r="U3297">
        <f t="shared" si="259"/>
        <v>2015</v>
      </c>
    </row>
    <row r="3298" spans="1:21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9">
        <f t="shared" si="255"/>
        <v>1</v>
      </c>
      <c r="P3298" s="9">
        <f t="shared" si="256"/>
        <v>50</v>
      </c>
      <c r="Q3298" t="s">
        <v>8323</v>
      </c>
      <c r="R3298" t="s">
        <v>8326</v>
      </c>
      <c r="S3298" s="14">
        <f t="shared" si="257"/>
        <v>42570.850381944445</v>
      </c>
      <c r="T3298" s="15">
        <f t="shared" si="258"/>
        <v>42615.850381944445</v>
      </c>
      <c r="U3298">
        <f t="shared" si="259"/>
        <v>2016</v>
      </c>
    </row>
    <row r="3299" spans="1:21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9">
        <f t="shared" si="255"/>
        <v>1</v>
      </c>
      <c r="P3299" s="9">
        <f t="shared" si="256"/>
        <v>25</v>
      </c>
      <c r="Q3299" t="s">
        <v>8327</v>
      </c>
      <c r="R3299" t="s">
        <v>8350</v>
      </c>
      <c r="S3299" s="14">
        <f t="shared" si="257"/>
        <v>42368.333668981482</v>
      </c>
      <c r="T3299" s="15">
        <f t="shared" si="258"/>
        <v>42398.333668981482</v>
      </c>
      <c r="U3299">
        <f t="shared" si="259"/>
        <v>2015</v>
      </c>
    </row>
    <row r="3300" spans="1:21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9">
        <f t="shared" si="255"/>
        <v>2</v>
      </c>
      <c r="P3300" s="9">
        <f t="shared" si="256"/>
        <v>50</v>
      </c>
      <c r="Q3300" t="s">
        <v>8327</v>
      </c>
      <c r="R3300" t="s">
        <v>8330</v>
      </c>
      <c r="S3300" s="14">
        <f t="shared" si="257"/>
        <v>41887.801064814819</v>
      </c>
      <c r="T3300" s="15">
        <f t="shared" si="258"/>
        <v>41917.801064814819</v>
      </c>
      <c r="U3300">
        <f t="shared" si="259"/>
        <v>2014</v>
      </c>
    </row>
    <row r="3301" spans="1:21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9">
        <f t="shared" si="255"/>
        <v>3</v>
      </c>
      <c r="P3301" s="9">
        <f t="shared" si="256"/>
        <v>16.670000000000002</v>
      </c>
      <c r="Q3301" t="s">
        <v>8321</v>
      </c>
      <c r="R3301" t="s">
        <v>8339</v>
      </c>
      <c r="S3301" s="14">
        <f t="shared" si="257"/>
        <v>41830.613969907405</v>
      </c>
      <c r="T3301" s="15">
        <f t="shared" si="258"/>
        <v>41860.613969907405</v>
      </c>
      <c r="U3301">
        <f t="shared" si="259"/>
        <v>2014</v>
      </c>
    </row>
    <row r="3302" spans="1:21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9">
        <f t="shared" si="255"/>
        <v>3</v>
      </c>
      <c r="P3302" s="9">
        <f t="shared" si="256"/>
        <v>50</v>
      </c>
      <c r="Q3302" t="s">
        <v>8311</v>
      </c>
      <c r="R3302" t="s">
        <v>8352</v>
      </c>
      <c r="S3302" s="14">
        <f t="shared" si="257"/>
        <v>40068.056932870371</v>
      </c>
      <c r="T3302" s="15">
        <f t="shared" si="258"/>
        <v>40118.165972222225</v>
      </c>
      <c r="U3302">
        <f t="shared" si="259"/>
        <v>2009</v>
      </c>
    </row>
    <row r="3303" spans="1:21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55"/>
        <v>3</v>
      </c>
      <c r="P3303" s="9">
        <f t="shared" si="256"/>
        <v>50</v>
      </c>
      <c r="Q3303" t="s">
        <v>8323</v>
      </c>
      <c r="R3303" t="s">
        <v>8326</v>
      </c>
      <c r="S3303" s="14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9">
        <f t="shared" si="255"/>
        <v>5</v>
      </c>
      <c r="P3304" s="9">
        <f t="shared" si="256"/>
        <v>50</v>
      </c>
      <c r="Q3304" t="s">
        <v>8321</v>
      </c>
      <c r="R3304" t="s">
        <v>8339</v>
      </c>
      <c r="S3304" s="14">
        <f t="shared" si="257"/>
        <v>40894.906956018516</v>
      </c>
      <c r="T3304" s="15">
        <f t="shared" si="258"/>
        <v>40954.906956018516</v>
      </c>
      <c r="U3304">
        <f t="shared" si="259"/>
        <v>2011</v>
      </c>
    </row>
    <row r="3305" spans="1:21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9">
        <f t="shared" si="255"/>
        <v>5</v>
      </c>
      <c r="P3305" s="9">
        <f t="shared" si="256"/>
        <v>50</v>
      </c>
      <c r="Q3305" t="s">
        <v>8316</v>
      </c>
      <c r="R3305" t="s">
        <v>8344</v>
      </c>
      <c r="S3305" s="14">
        <f t="shared" si="257"/>
        <v>42558.989513888882</v>
      </c>
      <c r="T3305" s="15">
        <f t="shared" si="258"/>
        <v>42588.989513888882</v>
      </c>
      <c r="U3305">
        <f t="shared" si="259"/>
        <v>2016</v>
      </c>
    </row>
    <row r="3306" spans="1:21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9">
        <f t="shared" si="255"/>
        <v>5</v>
      </c>
      <c r="P3306" s="9">
        <f t="shared" si="256"/>
        <v>50</v>
      </c>
      <c r="Q3306" t="s">
        <v>8323</v>
      </c>
      <c r="R3306" t="s">
        <v>8326</v>
      </c>
      <c r="S3306" s="14">
        <f t="shared" si="257"/>
        <v>42032.250208333338</v>
      </c>
      <c r="T3306" s="15">
        <f t="shared" si="258"/>
        <v>42063.250208333338</v>
      </c>
      <c r="U3306">
        <f t="shared" si="259"/>
        <v>2015</v>
      </c>
    </row>
    <row r="3307" spans="1:21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9">
        <f t="shared" si="255"/>
        <v>10</v>
      </c>
      <c r="P3307" s="9">
        <f t="shared" si="256"/>
        <v>10</v>
      </c>
      <c r="Q3307" t="s">
        <v>8316</v>
      </c>
      <c r="R3307" t="s">
        <v>8334</v>
      </c>
      <c r="S3307" s="14">
        <f t="shared" si="257"/>
        <v>40198.424849537041</v>
      </c>
      <c r="T3307" s="15">
        <f t="shared" si="258"/>
        <v>40252.290972222225</v>
      </c>
      <c r="U3307">
        <f t="shared" si="259"/>
        <v>2010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55"/>
        <v>0</v>
      </c>
      <c r="P3308" s="9">
        <f t="shared" si="256"/>
        <v>16</v>
      </c>
      <c r="Q3308" t="s">
        <v>8311</v>
      </c>
      <c r="R3308" t="s">
        <v>8352</v>
      </c>
      <c r="S3308" s="14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55"/>
        <v>0</v>
      </c>
      <c r="P3309" s="9">
        <f t="shared" si="256"/>
        <v>11.92</v>
      </c>
      <c r="Q3309" t="s">
        <v>8316</v>
      </c>
      <c r="R3309" t="s">
        <v>8334</v>
      </c>
      <c r="S3309" s="14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55"/>
        <v>0</v>
      </c>
      <c r="P3310" s="9">
        <f t="shared" si="256"/>
        <v>6.71</v>
      </c>
      <c r="Q3310" t="s">
        <v>8316</v>
      </c>
      <c r="R3310" t="s">
        <v>8334</v>
      </c>
      <c r="S3310" s="14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55"/>
        <v>5</v>
      </c>
      <c r="P3311" s="9">
        <f t="shared" si="256"/>
        <v>9.4</v>
      </c>
      <c r="Q3311" t="s">
        <v>8323</v>
      </c>
      <c r="R3311" t="s">
        <v>8326</v>
      </c>
      <c r="S3311" s="14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9">
        <f t="shared" si="255"/>
        <v>0</v>
      </c>
      <c r="P3312" s="9">
        <f t="shared" si="256"/>
        <v>22.5</v>
      </c>
      <c r="Q3312" t="s">
        <v>8319</v>
      </c>
      <c r="R3312" t="s">
        <v>8345</v>
      </c>
      <c r="S3312" s="14">
        <f t="shared" si="257"/>
        <v>42338.615393518514</v>
      </c>
      <c r="T3312" s="15">
        <f t="shared" si="258"/>
        <v>42398.615393518514</v>
      </c>
      <c r="U3312">
        <f t="shared" si="259"/>
        <v>2015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55"/>
        <v>0</v>
      </c>
      <c r="P3313" s="9">
        <f t="shared" si="256"/>
        <v>22.5</v>
      </c>
      <c r="Q3313" t="s">
        <v>8321</v>
      </c>
      <c r="R3313" t="s">
        <v>8339</v>
      </c>
      <c r="S3313" s="14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9">
        <f t="shared" si="255"/>
        <v>0</v>
      </c>
      <c r="P3314" s="9">
        <f t="shared" si="256"/>
        <v>11.25</v>
      </c>
      <c r="Q3314" t="s">
        <v>8316</v>
      </c>
      <c r="R3314" t="s">
        <v>8334</v>
      </c>
      <c r="S3314" s="14">
        <f t="shared" si="257"/>
        <v>42440.371111111104</v>
      </c>
      <c r="T3314" s="15">
        <f t="shared" si="258"/>
        <v>42470.329444444447</v>
      </c>
      <c r="U3314">
        <f t="shared" si="259"/>
        <v>2016</v>
      </c>
    </row>
    <row r="3315" spans="1:21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9">
        <f t="shared" si="255"/>
        <v>0</v>
      </c>
      <c r="P3315" s="9">
        <f t="shared" si="256"/>
        <v>15</v>
      </c>
      <c r="Q3315" t="s">
        <v>8316</v>
      </c>
      <c r="R3315" t="s">
        <v>8334</v>
      </c>
      <c r="S3315" s="14">
        <f t="shared" si="257"/>
        <v>42662.752199074079</v>
      </c>
      <c r="T3315" s="15">
        <f t="shared" si="258"/>
        <v>42692.793865740736</v>
      </c>
      <c r="U3315">
        <f t="shared" si="259"/>
        <v>2016</v>
      </c>
    </row>
    <row r="3316" spans="1:21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9">
        <f t="shared" si="255"/>
        <v>1</v>
      </c>
      <c r="P3316" s="9">
        <f t="shared" si="256"/>
        <v>22.5</v>
      </c>
      <c r="Q3316" t="s">
        <v>8323</v>
      </c>
      <c r="R3316" t="s">
        <v>8326</v>
      </c>
      <c r="S3316" s="14">
        <f t="shared" si="257"/>
        <v>41801.711550925924</v>
      </c>
      <c r="T3316" s="15">
        <f t="shared" si="258"/>
        <v>41844.124305555553</v>
      </c>
      <c r="U3316">
        <f t="shared" si="259"/>
        <v>2014</v>
      </c>
    </row>
    <row r="3317" spans="1:21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9">
        <f t="shared" si="255"/>
        <v>1</v>
      </c>
      <c r="P3317" s="9">
        <f t="shared" si="256"/>
        <v>22.5</v>
      </c>
      <c r="Q3317" t="s">
        <v>8323</v>
      </c>
      <c r="R3317" t="s">
        <v>8326</v>
      </c>
      <c r="S3317" s="14">
        <f t="shared" si="257"/>
        <v>42627.955104166671</v>
      </c>
      <c r="T3317" s="15">
        <f t="shared" si="258"/>
        <v>42657.916666666672</v>
      </c>
      <c r="U3317">
        <f t="shared" si="259"/>
        <v>2016</v>
      </c>
    </row>
    <row r="3318" spans="1:21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9">
        <f t="shared" si="255"/>
        <v>1</v>
      </c>
      <c r="P3318" s="9">
        <f t="shared" si="256"/>
        <v>11.25</v>
      </c>
      <c r="Q3318" t="s">
        <v>8311</v>
      </c>
      <c r="R3318" t="s">
        <v>8356</v>
      </c>
      <c r="S3318" s="14">
        <f t="shared" si="257"/>
        <v>41030.292025462964</v>
      </c>
      <c r="T3318" s="15">
        <f t="shared" si="258"/>
        <v>41059.791666666664</v>
      </c>
      <c r="U3318">
        <f t="shared" si="259"/>
        <v>2012</v>
      </c>
    </row>
    <row r="3319" spans="1:21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9">
        <f t="shared" si="255"/>
        <v>1</v>
      </c>
      <c r="P3319" s="9">
        <f t="shared" si="256"/>
        <v>9</v>
      </c>
      <c r="Q3319" t="s">
        <v>8327</v>
      </c>
      <c r="R3319" t="s">
        <v>8350</v>
      </c>
      <c r="S3319" s="14">
        <f t="shared" si="257"/>
        <v>41184.167129629634</v>
      </c>
      <c r="T3319" s="15">
        <f t="shared" si="258"/>
        <v>41224.208796296298</v>
      </c>
      <c r="U3319">
        <f t="shared" si="259"/>
        <v>2012</v>
      </c>
    </row>
    <row r="3320" spans="1:21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9">
        <f t="shared" si="255"/>
        <v>2</v>
      </c>
      <c r="P3320" s="9">
        <f t="shared" si="256"/>
        <v>11.25</v>
      </c>
      <c r="Q3320" t="s">
        <v>8323</v>
      </c>
      <c r="R3320" t="s">
        <v>8326</v>
      </c>
      <c r="S3320" s="14">
        <f t="shared" si="257"/>
        <v>42342.845555555556</v>
      </c>
      <c r="T3320" s="15">
        <f t="shared" si="258"/>
        <v>42372.845555555556</v>
      </c>
      <c r="U3320">
        <f t="shared" si="259"/>
        <v>2015</v>
      </c>
    </row>
    <row r="3321" spans="1:21" ht="45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9">
        <f t="shared" si="255"/>
        <v>2</v>
      </c>
      <c r="P3321" s="9">
        <f t="shared" si="256"/>
        <v>15</v>
      </c>
      <c r="Q3321" t="s">
        <v>8323</v>
      </c>
      <c r="R3321" t="s">
        <v>8326</v>
      </c>
      <c r="S3321" s="14">
        <f t="shared" si="257"/>
        <v>42783.513182870374</v>
      </c>
      <c r="T3321" s="15">
        <f t="shared" si="258"/>
        <v>42813.471516203703</v>
      </c>
      <c r="U3321">
        <f t="shared" si="259"/>
        <v>2017</v>
      </c>
    </row>
    <row r="3322" spans="1:21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9">
        <f t="shared" si="255"/>
        <v>2</v>
      </c>
      <c r="P3322" s="9">
        <f t="shared" si="256"/>
        <v>22.5</v>
      </c>
      <c r="Q3322" t="s">
        <v>8327</v>
      </c>
      <c r="R3322" t="s">
        <v>8350</v>
      </c>
      <c r="S3322" s="14">
        <f t="shared" si="257"/>
        <v>41230.77311342593</v>
      </c>
      <c r="T3322" s="15">
        <f t="shared" si="258"/>
        <v>41290.77311342593</v>
      </c>
      <c r="U3322">
        <f t="shared" si="259"/>
        <v>2012</v>
      </c>
    </row>
    <row r="3323" spans="1:21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9">
        <f t="shared" si="255"/>
        <v>2</v>
      </c>
      <c r="P3323" s="9">
        <f t="shared" si="256"/>
        <v>9</v>
      </c>
      <c r="Q3323" t="s">
        <v>8321</v>
      </c>
      <c r="R3323" t="s">
        <v>8339</v>
      </c>
      <c r="S3323" s="14">
        <f t="shared" si="257"/>
        <v>41534.568113425928</v>
      </c>
      <c r="T3323" s="15">
        <f t="shared" si="258"/>
        <v>41564.568113425928</v>
      </c>
      <c r="U3323">
        <f t="shared" si="259"/>
        <v>2013</v>
      </c>
    </row>
    <row r="3324" spans="1:21" ht="6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55"/>
        <v>3</v>
      </c>
      <c r="P3324" s="9">
        <f t="shared" si="256"/>
        <v>15</v>
      </c>
      <c r="Q3324" t="s">
        <v>8323</v>
      </c>
      <c r="R3324" t="s">
        <v>8326</v>
      </c>
      <c r="S3324" s="14">
        <f t="shared" si="257"/>
        <v>42311.621458333335</v>
      </c>
      <c r="T3324" s="15">
        <f t="shared" si="258"/>
        <v>42336.621458333335</v>
      </c>
      <c r="U3324">
        <f t="shared" si="259"/>
        <v>2015</v>
      </c>
    </row>
    <row r="3325" spans="1:21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9">
        <f t="shared" si="255"/>
        <v>5</v>
      </c>
      <c r="P3325" s="9">
        <f t="shared" si="256"/>
        <v>15</v>
      </c>
      <c r="Q3325" t="s">
        <v>8316</v>
      </c>
      <c r="R3325" t="s">
        <v>8334</v>
      </c>
      <c r="S3325" s="14">
        <f t="shared" si="257"/>
        <v>41005.904120370367</v>
      </c>
      <c r="T3325" s="15">
        <f t="shared" si="258"/>
        <v>41035.904120370367</v>
      </c>
      <c r="U3325">
        <f t="shared" si="259"/>
        <v>2012</v>
      </c>
    </row>
    <row r="3326" spans="1:21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9">
        <f t="shared" si="255"/>
        <v>5</v>
      </c>
      <c r="P3326" s="9">
        <f t="shared" si="256"/>
        <v>15</v>
      </c>
      <c r="Q3326" t="s">
        <v>8311</v>
      </c>
      <c r="R3326" t="s">
        <v>8348</v>
      </c>
      <c r="S3326" s="14">
        <f t="shared" si="257"/>
        <v>42432.379826388889</v>
      </c>
      <c r="T3326" s="15">
        <f t="shared" si="258"/>
        <v>42462.338159722218</v>
      </c>
      <c r="U3326">
        <f t="shared" si="259"/>
        <v>2016</v>
      </c>
    </row>
    <row r="3327" spans="1:21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9">
        <f t="shared" si="255"/>
        <v>8</v>
      </c>
      <c r="P3327" s="9">
        <f t="shared" si="256"/>
        <v>9</v>
      </c>
      <c r="Q3327" t="s">
        <v>8316</v>
      </c>
      <c r="R3327" t="s">
        <v>8334</v>
      </c>
      <c r="S3327" s="14">
        <f t="shared" si="257"/>
        <v>40701.195844907408</v>
      </c>
      <c r="T3327" s="15">
        <f t="shared" si="258"/>
        <v>40746.195844907408</v>
      </c>
      <c r="U3327">
        <f t="shared" si="259"/>
        <v>2011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55"/>
        <v>14</v>
      </c>
      <c r="P3328" s="9">
        <f t="shared" si="256"/>
        <v>10.56</v>
      </c>
      <c r="Q3328" t="s">
        <v>8316</v>
      </c>
      <c r="R3328" t="s">
        <v>8334</v>
      </c>
      <c r="S3328" s="14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9">
        <f t="shared" si="255"/>
        <v>0</v>
      </c>
      <c r="P3329" s="9">
        <f t="shared" si="256"/>
        <v>10.5</v>
      </c>
      <c r="Q3329" t="s">
        <v>8308</v>
      </c>
      <c r="R3329" t="s">
        <v>8318</v>
      </c>
      <c r="S3329" s="14">
        <f t="shared" si="257"/>
        <v>41859.925856481481</v>
      </c>
      <c r="T3329" s="15">
        <f t="shared" si="258"/>
        <v>41889.925856481481</v>
      </c>
      <c r="U3329">
        <f t="shared" si="259"/>
        <v>2014</v>
      </c>
    </row>
    <row r="3330" spans="1:21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9">
        <f t="shared" si="255"/>
        <v>4</v>
      </c>
      <c r="P3330" s="9">
        <f t="shared" si="256"/>
        <v>10.5</v>
      </c>
      <c r="Q3330" t="s">
        <v>8319</v>
      </c>
      <c r="R3330" t="s">
        <v>8345</v>
      </c>
      <c r="S3330" s="14">
        <f t="shared" si="257"/>
        <v>42728.827407407407</v>
      </c>
      <c r="T3330" s="15">
        <f t="shared" si="258"/>
        <v>42747.695833333331</v>
      </c>
      <c r="U3330">
        <f t="shared" si="259"/>
        <v>2016</v>
      </c>
    </row>
    <row r="3331" spans="1:21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60">ROUND(E3331/D3331*100,0)</f>
        <v>0</v>
      </c>
      <c r="P3331" s="9">
        <f t="shared" ref="P3331:P3394" si="261">ROUND(E3331/L3331,2)</f>
        <v>6.83</v>
      </c>
      <c r="Q3331" t="s">
        <v>8316</v>
      </c>
      <c r="R3331" t="s">
        <v>8334</v>
      </c>
      <c r="S3331" s="14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YEAR(S:S)</f>
        <v>2016</v>
      </c>
    </row>
    <row r="3332" spans="1:21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9">
        <f t="shared" si="260"/>
        <v>2</v>
      </c>
      <c r="P3332" s="9">
        <f t="shared" si="261"/>
        <v>10.25</v>
      </c>
      <c r="Q3332" t="s">
        <v>8323</v>
      </c>
      <c r="R3332" t="s">
        <v>8326</v>
      </c>
      <c r="S3332" s="14">
        <f t="shared" si="262"/>
        <v>41883.916678240741</v>
      </c>
      <c r="T3332" s="15">
        <f t="shared" si="263"/>
        <v>41906.916678240741</v>
      </c>
      <c r="U3332">
        <f t="shared" si="264"/>
        <v>2014</v>
      </c>
    </row>
    <row r="3333" spans="1:21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9">
        <f t="shared" si="260"/>
        <v>4</v>
      </c>
      <c r="P3333" s="9">
        <f t="shared" si="261"/>
        <v>10.25</v>
      </c>
      <c r="Q3333" t="s">
        <v>8323</v>
      </c>
      <c r="R3333" t="s">
        <v>8324</v>
      </c>
      <c r="S3333" s="14">
        <f t="shared" si="262"/>
        <v>42241.429120370376</v>
      </c>
      <c r="T3333" s="15">
        <f t="shared" si="263"/>
        <v>42263.916666666672</v>
      </c>
      <c r="U3333">
        <f t="shared" si="264"/>
        <v>2015</v>
      </c>
    </row>
    <row r="3334" spans="1:21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9">
        <f t="shared" si="260"/>
        <v>0</v>
      </c>
      <c r="P3334" s="9">
        <f t="shared" si="261"/>
        <v>1.54</v>
      </c>
      <c r="Q3334" t="s">
        <v>8313</v>
      </c>
      <c r="R3334" t="s">
        <v>8314</v>
      </c>
      <c r="S3334" s="14">
        <f t="shared" si="262"/>
        <v>41876.433680555558</v>
      </c>
      <c r="T3334" s="15">
        <f t="shared" si="263"/>
        <v>41936.166666666664</v>
      </c>
      <c r="U3334">
        <f t="shared" si="264"/>
        <v>2014</v>
      </c>
    </row>
    <row r="3335" spans="1:21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9">
        <f t="shared" si="260"/>
        <v>0</v>
      </c>
      <c r="P3335" s="9">
        <f t="shared" si="261"/>
        <v>20</v>
      </c>
      <c r="Q3335" t="s">
        <v>8321</v>
      </c>
      <c r="R3335" t="s">
        <v>8337</v>
      </c>
      <c r="S3335" s="14">
        <f t="shared" si="262"/>
        <v>42397.281666666662</v>
      </c>
      <c r="T3335" s="15">
        <f t="shared" si="263"/>
        <v>42427.281666666662</v>
      </c>
      <c r="U3335">
        <f t="shared" si="264"/>
        <v>2016</v>
      </c>
    </row>
    <row r="3336" spans="1:21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9">
        <f t="shared" si="260"/>
        <v>0</v>
      </c>
      <c r="P3336" s="9">
        <f t="shared" si="261"/>
        <v>13.33</v>
      </c>
      <c r="Q3336" t="s">
        <v>8323</v>
      </c>
      <c r="R3336" t="s">
        <v>8324</v>
      </c>
      <c r="S3336" s="14">
        <f t="shared" si="262"/>
        <v>41862.761724537035</v>
      </c>
      <c r="T3336" s="15">
        <f t="shared" si="263"/>
        <v>41914.165972222225</v>
      </c>
      <c r="U3336">
        <f t="shared" si="264"/>
        <v>2014</v>
      </c>
    </row>
    <row r="3337" spans="1:21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9">
        <f t="shared" si="260"/>
        <v>1</v>
      </c>
      <c r="P3337" s="9">
        <f t="shared" si="261"/>
        <v>10</v>
      </c>
      <c r="Q3337" t="s">
        <v>8313</v>
      </c>
      <c r="R3337" t="s">
        <v>8314</v>
      </c>
      <c r="S3337" s="14">
        <f t="shared" si="262"/>
        <v>41956.250034722223</v>
      </c>
      <c r="T3337" s="15">
        <f t="shared" si="263"/>
        <v>42016.250034722223</v>
      </c>
      <c r="U3337">
        <f t="shared" si="264"/>
        <v>2014</v>
      </c>
    </row>
    <row r="3338" spans="1:21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60"/>
        <v>1</v>
      </c>
      <c r="P3338" s="9">
        <f t="shared" si="261"/>
        <v>40</v>
      </c>
      <c r="Q3338" t="s">
        <v>8327</v>
      </c>
      <c r="R3338" t="s">
        <v>8354</v>
      </c>
      <c r="S3338" s="14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9">
        <f t="shared" si="260"/>
        <v>1</v>
      </c>
      <c r="P3339" s="9">
        <f t="shared" si="261"/>
        <v>13.33</v>
      </c>
      <c r="Q3339" t="s">
        <v>8319</v>
      </c>
      <c r="R3339" t="s">
        <v>8345</v>
      </c>
      <c r="S3339" s="14">
        <f t="shared" si="262"/>
        <v>41834.138495370367</v>
      </c>
      <c r="T3339" s="15">
        <f t="shared" si="263"/>
        <v>41864.138495370367</v>
      </c>
      <c r="U3339">
        <f t="shared" si="264"/>
        <v>2014</v>
      </c>
    </row>
    <row r="3340" spans="1:21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9">
        <f t="shared" si="260"/>
        <v>1</v>
      </c>
      <c r="P3340" s="9">
        <f t="shared" si="261"/>
        <v>20</v>
      </c>
      <c r="Q3340" t="s">
        <v>8327</v>
      </c>
      <c r="R3340" t="s">
        <v>8350</v>
      </c>
      <c r="S3340" s="14">
        <f t="shared" si="262"/>
        <v>41551.798113425924</v>
      </c>
      <c r="T3340" s="15">
        <f t="shared" si="263"/>
        <v>41581.839780092596</v>
      </c>
      <c r="U3340">
        <f t="shared" si="264"/>
        <v>2013</v>
      </c>
    </row>
    <row r="3341" spans="1:21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9">
        <f t="shared" si="260"/>
        <v>1</v>
      </c>
      <c r="P3341" s="9">
        <f t="shared" si="261"/>
        <v>20</v>
      </c>
      <c r="Q3341" t="s">
        <v>8313</v>
      </c>
      <c r="R3341" t="s">
        <v>8314</v>
      </c>
      <c r="S3341" s="14">
        <f t="shared" si="262"/>
        <v>41940.89166666667</v>
      </c>
      <c r="T3341" s="15">
        <f t="shared" si="263"/>
        <v>41970.933333333334</v>
      </c>
      <c r="U3341">
        <f t="shared" si="264"/>
        <v>2014</v>
      </c>
    </row>
    <row r="3342" spans="1:21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9">
        <f t="shared" si="260"/>
        <v>1</v>
      </c>
      <c r="P3342" s="9">
        <f t="shared" si="261"/>
        <v>20</v>
      </c>
      <c r="Q3342" t="s">
        <v>8323</v>
      </c>
      <c r="R3342" t="s">
        <v>8326</v>
      </c>
      <c r="S3342" s="14">
        <f t="shared" si="262"/>
        <v>41872.807696759257</v>
      </c>
      <c r="T3342" s="15">
        <f t="shared" si="263"/>
        <v>41932.807696759257</v>
      </c>
      <c r="U3342">
        <f t="shared" si="264"/>
        <v>2014</v>
      </c>
    </row>
    <row r="3343" spans="1:21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9">
        <f t="shared" si="260"/>
        <v>1</v>
      </c>
      <c r="P3343" s="9">
        <f t="shared" si="261"/>
        <v>20</v>
      </c>
      <c r="Q3343" t="s">
        <v>8327</v>
      </c>
      <c r="R3343" t="s">
        <v>8350</v>
      </c>
      <c r="S3343" s="14">
        <f t="shared" si="262"/>
        <v>41416.763171296298</v>
      </c>
      <c r="T3343" s="15">
        <f t="shared" si="263"/>
        <v>41455.831944444442</v>
      </c>
      <c r="U3343">
        <f t="shared" si="264"/>
        <v>2013</v>
      </c>
    </row>
    <row r="3344" spans="1:2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9">
        <f t="shared" si="260"/>
        <v>2</v>
      </c>
      <c r="P3344" s="9">
        <f t="shared" si="261"/>
        <v>13.33</v>
      </c>
      <c r="Q3344" t="s">
        <v>8323</v>
      </c>
      <c r="R3344" t="s">
        <v>8326</v>
      </c>
      <c r="S3344" s="14">
        <f t="shared" si="262"/>
        <v>42172.613506944443</v>
      </c>
      <c r="T3344" s="15">
        <f t="shared" si="263"/>
        <v>42202.554166666669</v>
      </c>
      <c r="U3344">
        <f t="shared" si="264"/>
        <v>2015</v>
      </c>
    </row>
    <row r="3345" spans="1:21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9">
        <f t="shared" si="260"/>
        <v>3</v>
      </c>
      <c r="P3345" s="9">
        <f t="shared" si="261"/>
        <v>13.33</v>
      </c>
      <c r="Q3345" t="s">
        <v>8321</v>
      </c>
      <c r="R3345" t="s">
        <v>8337</v>
      </c>
      <c r="S3345" s="14">
        <f t="shared" si="262"/>
        <v>42115.547395833331</v>
      </c>
      <c r="T3345" s="15">
        <f t="shared" si="263"/>
        <v>42158.547395833331</v>
      </c>
      <c r="U3345">
        <f t="shared" si="264"/>
        <v>2015</v>
      </c>
    </row>
    <row r="3346" spans="1:21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9">
        <f t="shared" si="260"/>
        <v>3</v>
      </c>
      <c r="P3346" s="9">
        <f t="shared" si="261"/>
        <v>13.33</v>
      </c>
      <c r="Q3346" t="s">
        <v>8323</v>
      </c>
      <c r="R3346" t="s">
        <v>8335</v>
      </c>
      <c r="S3346" s="14">
        <f t="shared" si="262"/>
        <v>42763.780671296292</v>
      </c>
      <c r="T3346" s="15">
        <f t="shared" si="263"/>
        <v>42823.739004629635</v>
      </c>
      <c r="U3346">
        <f t="shared" si="264"/>
        <v>2017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60"/>
        <v>0</v>
      </c>
      <c r="P3347" s="9">
        <f t="shared" si="261"/>
        <v>13</v>
      </c>
      <c r="Q3347" t="s">
        <v>8308</v>
      </c>
      <c r="R3347" t="s">
        <v>8342</v>
      </c>
      <c r="S3347" s="14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60"/>
        <v>1</v>
      </c>
      <c r="P3348" s="9">
        <f t="shared" si="261"/>
        <v>9.75</v>
      </c>
      <c r="Q3348" t="s">
        <v>8323</v>
      </c>
      <c r="R3348" t="s">
        <v>8326</v>
      </c>
      <c r="S3348" s="14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60"/>
        <v>4</v>
      </c>
      <c r="P3349" s="9">
        <f t="shared" si="261"/>
        <v>9.5</v>
      </c>
      <c r="Q3349" t="s">
        <v>8323</v>
      </c>
      <c r="R3349" t="s">
        <v>8326</v>
      </c>
      <c r="S3349" s="14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60"/>
        <v>1</v>
      </c>
      <c r="P3350" s="9">
        <f t="shared" si="261"/>
        <v>18.5</v>
      </c>
      <c r="Q3350" t="s">
        <v>8323</v>
      </c>
      <c r="R3350" t="s">
        <v>8326</v>
      </c>
      <c r="S3350" s="14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9">
        <f t="shared" si="260"/>
        <v>0</v>
      </c>
      <c r="P3351" s="9">
        <f t="shared" si="261"/>
        <v>12</v>
      </c>
      <c r="Q3351" t="s">
        <v>8319</v>
      </c>
      <c r="R3351" t="s">
        <v>8345</v>
      </c>
      <c r="S3351" s="14">
        <f t="shared" si="262"/>
        <v>42034.75509259259</v>
      </c>
      <c r="T3351" s="15">
        <f t="shared" si="263"/>
        <v>42064.75509259259</v>
      </c>
      <c r="U3351">
        <f t="shared" si="264"/>
        <v>2015</v>
      </c>
    </row>
    <row r="3352" spans="1:21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9">
        <f t="shared" si="260"/>
        <v>0</v>
      </c>
      <c r="P3352" s="9">
        <f t="shared" si="261"/>
        <v>18</v>
      </c>
      <c r="Q3352" t="s">
        <v>8316</v>
      </c>
      <c r="R3352" t="s">
        <v>8344</v>
      </c>
      <c r="S3352" s="14">
        <f t="shared" si="262"/>
        <v>42164.615856481483</v>
      </c>
      <c r="T3352" s="15">
        <f t="shared" si="263"/>
        <v>42193.697916666672</v>
      </c>
      <c r="U3352">
        <f t="shared" si="264"/>
        <v>2015</v>
      </c>
    </row>
    <row r="3353" spans="1:21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9">
        <f t="shared" si="260"/>
        <v>1</v>
      </c>
      <c r="P3353" s="9">
        <f t="shared" si="261"/>
        <v>9</v>
      </c>
      <c r="Q3353" t="s">
        <v>8311</v>
      </c>
      <c r="R3353" t="s">
        <v>8356</v>
      </c>
      <c r="S3353" s="14">
        <f t="shared" si="262"/>
        <v>41247.063576388886</v>
      </c>
      <c r="T3353" s="15">
        <f t="shared" si="263"/>
        <v>41277.063576388886</v>
      </c>
      <c r="U3353">
        <f t="shared" si="264"/>
        <v>2012</v>
      </c>
    </row>
    <row r="3354" spans="1:21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9">
        <f t="shared" si="260"/>
        <v>1</v>
      </c>
      <c r="P3354" s="9">
        <f t="shared" si="261"/>
        <v>12</v>
      </c>
      <c r="Q3354" t="s">
        <v>8308</v>
      </c>
      <c r="R3354" t="s">
        <v>8315</v>
      </c>
      <c r="S3354" s="14">
        <f t="shared" si="262"/>
        <v>42200.261793981481</v>
      </c>
      <c r="T3354" s="15">
        <f t="shared" si="263"/>
        <v>42230.261793981481</v>
      </c>
      <c r="U3354">
        <f t="shared" si="264"/>
        <v>2015</v>
      </c>
    </row>
    <row r="3355" spans="1:21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9">
        <f t="shared" si="260"/>
        <v>0</v>
      </c>
      <c r="P3355" s="9">
        <f t="shared" si="261"/>
        <v>17.5</v>
      </c>
      <c r="Q3355" t="s">
        <v>8319</v>
      </c>
      <c r="R3355" t="s">
        <v>8345</v>
      </c>
      <c r="S3355" s="14">
        <f t="shared" si="262"/>
        <v>42089.724039351851</v>
      </c>
      <c r="T3355" s="15">
        <f t="shared" si="263"/>
        <v>42134.724039351851</v>
      </c>
      <c r="U3355">
        <f t="shared" si="264"/>
        <v>2015</v>
      </c>
    </row>
    <row r="3356" spans="1:21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9">
        <f t="shared" si="260"/>
        <v>0</v>
      </c>
      <c r="P3356" s="9">
        <f t="shared" si="261"/>
        <v>17.5</v>
      </c>
      <c r="Q3356" t="s">
        <v>8319</v>
      </c>
      <c r="R3356" t="s">
        <v>8345</v>
      </c>
      <c r="S3356" s="14">
        <f t="shared" si="262"/>
        <v>41876.683611111112</v>
      </c>
      <c r="T3356" s="15">
        <f t="shared" si="263"/>
        <v>41907.683611111112</v>
      </c>
      <c r="U3356">
        <f t="shared" si="264"/>
        <v>2014</v>
      </c>
    </row>
    <row r="3357" spans="1:21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9">
        <f t="shared" si="260"/>
        <v>0</v>
      </c>
      <c r="P3357" s="9">
        <f t="shared" si="261"/>
        <v>17.5</v>
      </c>
      <c r="Q3357" t="s">
        <v>8323</v>
      </c>
      <c r="R3357" t="s">
        <v>8335</v>
      </c>
      <c r="S3357" s="14">
        <f t="shared" si="262"/>
        <v>42170.447013888886</v>
      </c>
      <c r="T3357" s="15">
        <f t="shared" si="263"/>
        <v>42200.447013888886</v>
      </c>
      <c r="U3357">
        <f t="shared" si="264"/>
        <v>2015</v>
      </c>
    </row>
    <row r="3358" spans="1:21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9">
        <f t="shared" si="260"/>
        <v>0</v>
      </c>
      <c r="P3358" s="9">
        <f t="shared" si="261"/>
        <v>8.75</v>
      </c>
      <c r="Q3358" t="s">
        <v>8311</v>
      </c>
      <c r="R3358" t="s">
        <v>8356</v>
      </c>
      <c r="S3358" s="14">
        <f t="shared" si="262"/>
        <v>41911.657430555555</v>
      </c>
      <c r="T3358" s="15">
        <f t="shared" si="263"/>
        <v>41932.088194444441</v>
      </c>
      <c r="U3358">
        <f t="shared" si="264"/>
        <v>2014</v>
      </c>
    </row>
    <row r="3359" spans="1:21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9">
        <f t="shared" si="260"/>
        <v>0</v>
      </c>
      <c r="P3359" s="9">
        <f t="shared" si="261"/>
        <v>11.67</v>
      </c>
      <c r="Q3359" t="s">
        <v>8319</v>
      </c>
      <c r="R3359" t="s">
        <v>8345</v>
      </c>
      <c r="S3359" s="14">
        <f t="shared" si="262"/>
        <v>41952.09175925926</v>
      </c>
      <c r="T3359" s="15">
        <f t="shared" si="263"/>
        <v>41982.09175925926</v>
      </c>
      <c r="U3359">
        <f t="shared" si="264"/>
        <v>2014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60"/>
        <v>1</v>
      </c>
      <c r="P3360" s="9">
        <f t="shared" si="261"/>
        <v>8.75</v>
      </c>
      <c r="Q3360" t="s">
        <v>8327</v>
      </c>
      <c r="R3360" t="s">
        <v>8330</v>
      </c>
      <c r="S3360" s="14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9">
        <f t="shared" si="260"/>
        <v>1</v>
      </c>
      <c r="P3361" s="9">
        <f t="shared" si="261"/>
        <v>8.75</v>
      </c>
      <c r="Q3361" t="s">
        <v>8308</v>
      </c>
      <c r="R3361" t="s">
        <v>8342</v>
      </c>
      <c r="S3361" s="14">
        <f t="shared" si="262"/>
        <v>42753.678761574076</v>
      </c>
      <c r="T3361" s="15">
        <f t="shared" si="263"/>
        <v>42766.208333333328</v>
      </c>
      <c r="U3361">
        <f t="shared" si="264"/>
        <v>2017</v>
      </c>
    </row>
    <row r="3362" spans="1:21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9">
        <f t="shared" si="260"/>
        <v>1</v>
      </c>
      <c r="P3362" s="9">
        <f t="shared" si="261"/>
        <v>11.67</v>
      </c>
      <c r="Q3362" t="s">
        <v>8327</v>
      </c>
      <c r="R3362" t="s">
        <v>8330</v>
      </c>
      <c r="S3362" s="14">
        <f t="shared" si="262"/>
        <v>41869.534618055557</v>
      </c>
      <c r="T3362" s="15">
        <f t="shared" si="263"/>
        <v>41899.534618055557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60"/>
        <v>2</v>
      </c>
      <c r="P3363" s="9">
        <f t="shared" si="261"/>
        <v>35</v>
      </c>
      <c r="Q3363" t="s">
        <v>8323</v>
      </c>
      <c r="R3363" t="s">
        <v>8326</v>
      </c>
      <c r="S3363" s="14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60"/>
        <v>2</v>
      </c>
      <c r="P3364" s="9">
        <f t="shared" si="261"/>
        <v>17.5</v>
      </c>
      <c r="Q3364" t="s">
        <v>8323</v>
      </c>
      <c r="R3364" t="s">
        <v>8335</v>
      </c>
      <c r="S3364" s="14">
        <f t="shared" si="262"/>
        <v>42079.857974537037</v>
      </c>
      <c r="T3364" s="15">
        <f t="shared" si="263"/>
        <v>42125.916666666672</v>
      </c>
      <c r="U3364">
        <f t="shared" si="264"/>
        <v>2015</v>
      </c>
    </row>
    <row r="3365" spans="1:21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9">
        <f t="shared" si="260"/>
        <v>5</v>
      </c>
      <c r="P3365" s="9">
        <f t="shared" si="261"/>
        <v>11.67</v>
      </c>
      <c r="Q3365" t="s">
        <v>8313</v>
      </c>
      <c r="R3365" t="s">
        <v>8355</v>
      </c>
      <c r="S3365" s="14">
        <f t="shared" si="262"/>
        <v>42185.397673611107</v>
      </c>
      <c r="T3365" s="15">
        <f t="shared" si="263"/>
        <v>42244.508333333331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60"/>
        <v>1</v>
      </c>
      <c r="P3366" s="9">
        <f t="shared" si="261"/>
        <v>34.950000000000003</v>
      </c>
      <c r="Q3366" t="s">
        <v>8323</v>
      </c>
      <c r="R3366" t="s">
        <v>8326</v>
      </c>
      <c r="S3366" s="14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9">
        <f t="shared" si="260"/>
        <v>0</v>
      </c>
      <c r="P3367" s="9">
        <f t="shared" si="261"/>
        <v>8.5</v>
      </c>
      <c r="Q3367" t="s">
        <v>8316</v>
      </c>
      <c r="R3367" t="s">
        <v>8334</v>
      </c>
      <c r="S3367" s="14">
        <f t="shared" si="262"/>
        <v>41974.911087962959</v>
      </c>
      <c r="T3367" s="15">
        <f t="shared" si="263"/>
        <v>42014.332638888889</v>
      </c>
      <c r="U3367">
        <f t="shared" si="264"/>
        <v>2014</v>
      </c>
    </row>
    <row r="3368" spans="1:21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9">
        <f t="shared" si="260"/>
        <v>1</v>
      </c>
      <c r="P3368" s="9">
        <f t="shared" si="261"/>
        <v>34</v>
      </c>
      <c r="Q3368" t="s">
        <v>8327</v>
      </c>
      <c r="R3368" t="s">
        <v>8330</v>
      </c>
      <c r="S3368" s="14">
        <f t="shared" si="262"/>
        <v>42341.59129629629</v>
      </c>
      <c r="T3368" s="15">
        <f t="shared" si="263"/>
        <v>42387.541666666672</v>
      </c>
      <c r="U3368">
        <f t="shared" si="264"/>
        <v>2015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60"/>
        <v>1</v>
      </c>
      <c r="P3369" s="9">
        <f t="shared" si="261"/>
        <v>11.33</v>
      </c>
      <c r="Q3369" t="s">
        <v>8311</v>
      </c>
      <c r="R3369" t="s">
        <v>8356</v>
      </c>
      <c r="S3369" s="14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60"/>
        <v>1</v>
      </c>
      <c r="P3370" s="9">
        <f t="shared" si="261"/>
        <v>16</v>
      </c>
      <c r="Q3370" t="s">
        <v>8311</v>
      </c>
      <c r="R3370" t="s">
        <v>8352</v>
      </c>
      <c r="S3370" s="14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60"/>
        <v>2</v>
      </c>
      <c r="P3371" s="9">
        <f t="shared" si="261"/>
        <v>8</v>
      </c>
      <c r="Q3371" t="s">
        <v>8323</v>
      </c>
      <c r="R3371" t="s">
        <v>8326</v>
      </c>
      <c r="S3371" s="14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60"/>
        <v>3</v>
      </c>
      <c r="P3372" s="9">
        <f t="shared" si="261"/>
        <v>10.67</v>
      </c>
      <c r="Q3372" t="s">
        <v>8323</v>
      </c>
      <c r="R3372" t="s">
        <v>8326</v>
      </c>
      <c r="S3372" s="14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9">
        <f t="shared" si="260"/>
        <v>0</v>
      </c>
      <c r="P3373" s="9">
        <f t="shared" si="261"/>
        <v>15.5</v>
      </c>
      <c r="Q3373" t="s">
        <v>8308</v>
      </c>
      <c r="R3373" t="s">
        <v>8342</v>
      </c>
      <c r="S3373" s="14">
        <f t="shared" si="262"/>
        <v>42047.812523148154</v>
      </c>
      <c r="T3373" s="15">
        <f t="shared" si="263"/>
        <v>42071.636111111111</v>
      </c>
      <c r="U3373">
        <f t="shared" si="264"/>
        <v>2015</v>
      </c>
    </row>
    <row r="3374" spans="1:21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9">
        <f t="shared" si="260"/>
        <v>0</v>
      </c>
      <c r="P3374" s="9">
        <f t="shared" si="261"/>
        <v>10.33</v>
      </c>
      <c r="Q3374" t="s">
        <v>8321</v>
      </c>
      <c r="R3374" t="s">
        <v>8339</v>
      </c>
      <c r="S3374" s="14">
        <f t="shared" si="262"/>
        <v>41799.830613425926</v>
      </c>
      <c r="T3374" s="15">
        <f t="shared" si="263"/>
        <v>41823.125</v>
      </c>
      <c r="U3374">
        <f t="shared" si="264"/>
        <v>2014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60"/>
        <v>0</v>
      </c>
      <c r="P3375" s="9">
        <f t="shared" si="261"/>
        <v>15</v>
      </c>
      <c r="Q3375" t="s">
        <v>8321</v>
      </c>
      <c r="R3375" t="s">
        <v>8337</v>
      </c>
      <c r="S3375" s="14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9">
        <f t="shared" si="260"/>
        <v>0</v>
      </c>
      <c r="P3376" s="9">
        <f t="shared" si="261"/>
        <v>30</v>
      </c>
      <c r="Q3376" t="s">
        <v>8319</v>
      </c>
      <c r="R3376" t="s">
        <v>8345</v>
      </c>
      <c r="S3376" s="14">
        <f t="shared" si="262"/>
        <v>42184.185844907406</v>
      </c>
      <c r="T3376" s="15">
        <f t="shared" si="263"/>
        <v>42219.185844907406</v>
      </c>
      <c r="U3376">
        <f t="shared" si="264"/>
        <v>2015</v>
      </c>
    </row>
    <row r="3377" spans="1:21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9">
        <f t="shared" si="260"/>
        <v>0</v>
      </c>
      <c r="P3377" s="9">
        <f t="shared" si="261"/>
        <v>30</v>
      </c>
      <c r="Q3377" t="s">
        <v>8308</v>
      </c>
      <c r="R3377" t="s">
        <v>8342</v>
      </c>
      <c r="S3377" s="14">
        <f t="shared" si="262"/>
        <v>42179.653379629628</v>
      </c>
      <c r="T3377" s="15">
        <f t="shared" si="263"/>
        <v>42210.915972222225</v>
      </c>
      <c r="U3377">
        <f t="shared" si="264"/>
        <v>2015</v>
      </c>
    </row>
    <row r="3378" spans="1:21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9">
        <f t="shared" si="260"/>
        <v>0</v>
      </c>
      <c r="P3378" s="9">
        <f t="shared" si="261"/>
        <v>15</v>
      </c>
      <c r="Q3378" t="s">
        <v>8319</v>
      </c>
      <c r="R3378" t="s">
        <v>8345</v>
      </c>
      <c r="S3378" s="14">
        <f t="shared" si="262"/>
        <v>41919.140706018516</v>
      </c>
      <c r="T3378" s="15">
        <f t="shared" si="263"/>
        <v>41949.182372685187</v>
      </c>
      <c r="U3378">
        <f t="shared" si="264"/>
        <v>2014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60"/>
        <v>1</v>
      </c>
      <c r="P3379" s="9">
        <f t="shared" si="261"/>
        <v>30</v>
      </c>
      <c r="Q3379" t="s">
        <v>8327</v>
      </c>
      <c r="R3379" t="s">
        <v>8350</v>
      </c>
      <c r="S3379" s="14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9">
        <f t="shared" si="260"/>
        <v>1</v>
      </c>
      <c r="P3380" s="9">
        <f t="shared" si="261"/>
        <v>15</v>
      </c>
      <c r="Q3380" t="s">
        <v>8319</v>
      </c>
      <c r="R3380" t="s">
        <v>8357</v>
      </c>
      <c r="S3380" s="14">
        <f t="shared" si="262"/>
        <v>42258.297094907408</v>
      </c>
      <c r="T3380" s="15">
        <f t="shared" si="263"/>
        <v>42280.875</v>
      </c>
      <c r="U3380">
        <f t="shared" si="264"/>
        <v>2015</v>
      </c>
    </row>
    <row r="3381" spans="1:21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9">
        <f t="shared" si="260"/>
        <v>1</v>
      </c>
      <c r="P3381" s="9">
        <f t="shared" si="261"/>
        <v>10</v>
      </c>
      <c r="Q3381" t="s">
        <v>8321</v>
      </c>
      <c r="R3381" t="s">
        <v>8339</v>
      </c>
      <c r="S3381" s="14">
        <f t="shared" si="262"/>
        <v>41945.037789351853</v>
      </c>
      <c r="T3381" s="15">
        <f t="shared" si="263"/>
        <v>41998.208333333328</v>
      </c>
      <c r="U3381">
        <f t="shared" si="264"/>
        <v>2014</v>
      </c>
    </row>
    <row r="3382" spans="1:21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9">
        <f t="shared" si="260"/>
        <v>1</v>
      </c>
      <c r="P3382" s="9">
        <f t="shared" si="261"/>
        <v>15</v>
      </c>
      <c r="Q3382" t="s">
        <v>8311</v>
      </c>
      <c r="R3382" t="s">
        <v>8352</v>
      </c>
      <c r="S3382" s="14">
        <f t="shared" si="262"/>
        <v>40682.884791666671</v>
      </c>
      <c r="T3382" s="15">
        <f t="shared" si="263"/>
        <v>40712.884791666671</v>
      </c>
      <c r="U3382">
        <f t="shared" si="264"/>
        <v>2011</v>
      </c>
    </row>
    <row r="3383" spans="1:21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9">
        <f t="shared" si="260"/>
        <v>1</v>
      </c>
      <c r="P3383" s="9">
        <f t="shared" si="261"/>
        <v>30</v>
      </c>
      <c r="Q3383" t="s">
        <v>8327</v>
      </c>
      <c r="R3383" t="s">
        <v>8328</v>
      </c>
      <c r="S3383" s="14">
        <f t="shared" si="262"/>
        <v>40877.25099537037</v>
      </c>
      <c r="T3383" s="15">
        <f t="shared" si="263"/>
        <v>40922.25099537037</v>
      </c>
      <c r="U3383">
        <f t="shared" si="264"/>
        <v>2011</v>
      </c>
    </row>
    <row r="3384" spans="1:21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9">
        <f t="shared" si="260"/>
        <v>1</v>
      </c>
      <c r="P3384" s="9">
        <f t="shared" si="261"/>
        <v>15</v>
      </c>
      <c r="Q3384" t="s">
        <v>8327</v>
      </c>
      <c r="R3384" t="s">
        <v>8350</v>
      </c>
      <c r="S3384" s="14">
        <f t="shared" si="262"/>
        <v>41194.109340277777</v>
      </c>
      <c r="T3384" s="15">
        <f t="shared" si="263"/>
        <v>41254.151006944441</v>
      </c>
      <c r="U3384">
        <f t="shared" si="264"/>
        <v>2012</v>
      </c>
    </row>
    <row r="3385" spans="1:21" ht="6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9">
        <f t="shared" si="260"/>
        <v>5</v>
      </c>
      <c r="P3385" s="9">
        <f t="shared" si="261"/>
        <v>30</v>
      </c>
      <c r="Q3385" t="s">
        <v>8323</v>
      </c>
      <c r="R3385" t="s">
        <v>8326</v>
      </c>
      <c r="S3385" s="14">
        <f t="shared" si="262"/>
        <v>42709.546064814815</v>
      </c>
      <c r="T3385" s="15">
        <f t="shared" si="263"/>
        <v>42739.546064814815</v>
      </c>
      <c r="U3385">
        <f t="shared" si="264"/>
        <v>2016</v>
      </c>
    </row>
    <row r="3386" spans="1:21" ht="60" hidden="1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9">
        <f t="shared" si="260"/>
        <v>6</v>
      </c>
      <c r="P3386" s="9">
        <f t="shared" si="261"/>
        <v>15</v>
      </c>
      <c r="Q3386" t="s">
        <v>8323</v>
      </c>
      <c r="R3386" t="s">
        <v>8335</v>
      </c>
      <c r="S3386" s="14">
        <f t="shared" si="262"/>
        <v>42598.749155092592</v>
      </c>
      <c r="T3386" s="15">
        <f t="shared" si="263"/>
        <v>42643.749155092592</v>
      </c>
      <c r="U3386">
        <f t="shared" si="264"/>
        <v>2016</v>
      </c>
    </row>
    <row r="3387" spans="1:21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9">
        <f t="shared" si="260"/>
        <v>120</v>
      </c>
      <c r="P3387" s="9">
        <f t="shared" si="261"/>
        <v>7.5</v>
      </c>
      <c r="Q3387" t="s">
        <v>8313</v>
      </c>
      <c r="R3387" t="s">
        <v>8314</v>
      </c>
      <c r="S3387" s="14">
        <f t="shared" si="262"/>
        <v>42252.788900462961</v>
      </c>
      <c r="T3387" s="15">
        <f t="shared" si="263"/>
        <v>42282.788900462961</v>
      </c>
      <c r="U3387">
        <f t="shared" si="264"/>
        <v>2015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60"/>
        <v>0</v>
      </c>
      <c r="P3388" s="9">
        <f t="shared" si="261"/>
        <v>5.8</v>
      </c>
      <c r="Q3388" t="s">
        <v>8316</v>
      </c>
      <c r="R3388" t="s">
        <v>8334</v>
      </c>
      <c r="S3388" s="14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9">
        <f t="shared" si="260"/>
        <v>0</v>
      </c>
      <c r="P3389" s="9">
        <f t="shared" si="261"/>
        <v>29</v>
      </c>
      <c r="Q3389" t="s">
        <v>8323</v>
      </c>
      <c r="R3389" t="s">
        <v>8326</v>
      </c>
      <c r="S3389" s="14">
        <f t="shared" si="262"/>
        <v>42359.725243055553</v>
      </c>
      <c r="T3389" s="15">
        <f t="shared" si="263"/>
        <v>42389.725243055553</v>
      </c>
      <c r="U3389">
        <f t="shared" si="264"/>
        <v>2015</v>
      </c>
    </row>
    <row r="3390" spans="1:21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9">
        <f t="shared" si="260"/>
        <v>1</v>
      </c>
      <c r="P3390" s="9">
        <f t="shared" si="261"/>
        <v>7.25</v>
      </c>
      <c r="Q3390" t="s">
        <v>8323</v>
      </c>
      <c r="R3390" t="s">
        <v>8326</v>
      </c>
      <c r="S3390" s="14">
        <f t="shared" si="262"/>
        <v>42417.675879629634</v>
      </c>
      <c r="T3390" s="15">
        <f t="shared" si="263"/>
        <v>42475.686111111107</v>
      </c>
      <c r="U3390">
        <f t="shared" si="264"/>
        <v>2016</v>
      </c>
    </row>
    <row r="3391" spans="1:21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9">
        <f t="shared" si="260"/>
        <v>116</v>
      </c>
      <c r="P3391" s="9">
        <f t="shared" si="261"/>
        <v>7.25</v>
      </c>
      <c r="Q3391" t="s">
        <v>8327</v>
      </c>
      <c r="R3391" t="s">
        <v>8341</v>
      </c>
      <c r="S3391" s="14">
        <f t="shared" si="262"/>
        <v>41464.106087962966</v>
      </c>
      <c r="T3391" s="15">
        <f t="shared" si="263"/>
        <v>41485.106087962966</v>
      </c>
      <c r="U3391">
        <f t="shared" si="264"/>
        <v>2013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60"/>
        <v>1</v>
      </c>
      <c r="P3392" s="9">
        <f t="shared" si="261"/>
        <v>28</v>
      </c>
      <c r="Q3392" t="s">
        <v>8308</v>
      </c>
      <c r="R3392" t="s">
        <v>8310</v>
      </c>
      <c r="S3392" s="14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60"/>
        <v>1</v>
      </c>
      <c r="P3393" s="9">
        <f t="shared" si="261"/>
        <v>14</v>
      </c>
      <c r="Q3393" t="s">
        <v>8311</v>
      </c>
      <c r="R3393" t="s">
        <v>8349</v>
      </c>
      <c r="S3393" s="14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60"/>
        <v>1</v>
      </c>
      <c r="P3394" s="9">
        <f t="shared" si="261"/>
        <v>6.75</v>
      </c>
      <c r="Q3394" t="s">
        <v>8323</v>
      </c>
      <c r="R3394" t="s">
        <v>8326</v>
      </c>
      <c r="S3394" s="14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65">ROUND(E3395/D3395*100,0)</f>
        <v>0</v>
      </c>
      <c r="P3395" s="9">
        <f t="shared" ref="P3395:P3458" si="266">ROUND(E3395/L3395,2)</f>
        <v>13.01</v>
      </c>
      <c r="Q3395" t="s">
        <v>8319</v>
      </c>
      <c r="R3395" t="s">
        <v>8345</v>
      </c>
      <c r="S3395" s="14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YEAR(S:S)</f>
        <v>2014</v>
      </c>
    </row>
    <row r="3396" spans="1:21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9">
        <f t="shared" si="265"/>
        <v>0</v>
      </c>
      <c r="P3396" s="9">
        <f t="shared" si="266"/>
        <v>6.5</v>
      </c>
      <c r="Q3396" t="s">
        <v>8323</v>
      </c>
      <c r="R3396" t="s">
        <v>8324</v>
      </c>
      <c r="S3396" s="14">
        <f t="shared" si="267"/>
        <v>41977.780104166668</v>
      </c>
      <c r="T3396" s="15">
        <f t="shared" si="268"/>
        <v>42037.780104166668</v>
      </c>
      <c r="U3396">
        <f t="shared" si="269"/>
        <v>2014</v>
      </c>
    </row>
    <row r="3397" spans="1:21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9">
        <f t="shared" si="265"/>
        <v>0</v>
      </c>
      <c r="P3397" s="9">
        <f t="shared" si="266"/>
        <v>13</v>
      </c>
      <c r="Q3397" t="s">
        <v>8316</v>
      </c>
      <c r="R3397" t="s">
        <v>8344</v>
      </c>
      <c r="S3397" s="14">
        <f t="shared" si="267"/>
        <v>42529.969131944439</v>
      </c>
      <c r="T3397" s="15">
        <f t="shared" si="268"/>
        <v>42549.969131944439</v>
      </c>
      <c r="U3397">
        <f t="shared" si="269"/>
        <v>2016</v>
      </c>
    </row>
    <row r="3398" spans="1:21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9">
        <f t="shared" si="265"/>
        <v>0</v>
      </c>
      <c r="P3398" s="9">
        <f t="shared" si="266"/>
        <v>13</v>
      </c>
      <c r="Q3398" t="s">
        <v>8323</v>
      </c>
      <c r="R3398" t="s">
        <v>8326</v>
      </c>
      <c r="S3398" s="14">
        <f t="shared" si="267"/>
        <v>41848.84002314815</v>
      </c>
      <c r="T3398" s="15">
        <f t="shared" si="268"/>
        <v>41883.84002314815</v>
      </c>
      <c r="U3398">
        <f t="shared" si="269"/>
        <v>2014</v>
      </c>
    </row>
    <row r="3399" spans="1:21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9">
        <f t="shared" si="265"/>
        <v>0</v>
      </c>
      <c r="P3399" s="9">
        <f t="shared" si="266"/>
        <v>13</v>
      </c>
      <c r="Q3399" t="s">
        <v>8321</v>
      </c>
      <c r="R3399" t="s">
        <v>8339</v>
      </c>
      <c r="S3399" s="14">
        <f t="shared" si="267"/>
        <v>42038.824988425928</v>
      </c>
      <c r="T3399" s="15">
        <f t="shared" si="268"/>
        <v>42054.824988425928</v>
      </c>
      <c r="U3399">
        <f t="shared" si="269"/>
        <v>2015</v>
      </c>
    </row>
    <row r="3400" spans="1:21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9">
        <f t="shared" si="265"/>
        <v>0</v>
      </c>
      <c r="P3400" s="9">
        <f t="shared" si="266"/>
        <v>13</v>
      </c>
      <c r="Q3400" t="s">
        <v>8323</v>
      </c>
      <c r="R3400" t="s">
        <v>8324</v>
      </c>
      <c r="S3400" s="14">
        <f t="shared" si="267"/>
        <v>42062.680486111116</v>
      </c>
      <c r="T3400" s="15">
        <f t="shared" si="268"/>
        <v>42122.638819444444</v>
      </c>
      <c r="U3400">
        <f t="shared" si="269"/>
        <v>2015</v>
      </c>
    </row>
    <row r="3401" spans="1:21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9">
        <f t="shared" si="265"/>
        <v>0</v>
      </c>
      <c r="P3401" s="9">
        <f t="shared" si="266"/>
        <v>13</v>
      </c>
      <c r="Q3401" t="s">
        <v>8308</v>
      </c>
      <c r="R3401" t="s">
        <v>8342</v>
      </c>
      <c r="S3401" s="14">
        <f t="shared" si="267"/>
        <v>42446.780162037037</v>
      </c>
      <c r="T3401" s="15">
        <f t="shared" si="268"/>
        <v>42476.780162037037</v>
      </c>
      <c r="U3401">
        <f t="shared" si="269"/>
        <v>2016</v>
      </c>
    </row>
    <row r="3402" spans="1:21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9">
        <f t="shared" si="265"/>
        <v>0</v>
      </c>
      <c r="P3402" s="9">
        <f t="shared" si="266"/>
        <v>13</v>
      </c>
      <c r="Q3402" t="s">
        <v>8308</v>
      </c>
      <c r="R3402" t="s">
        <v>8310</v>
      </c>
      <c r="S3402" s="14">
        <f t="shared" si="267"/>
        <v>41855.784305555557</v>
      </c>
      <c r="T3402" s="15">
        <f t="shared" si="268"/>
        <v>41885.784305555557</v>
      </c>
      <c r="U3402">
        <f t="shared" si="269"/>
        <v>2014</v>
      </c>
    </row>
    <row r="3403" spans="1:21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9">
        <f t="shared" si="265"/>
        <v>0</v>
      </c>
      <c r="P3403" s="9">
        <f t="shared" si="266"/>
        <v>13</v>
      </c>
      <c r="Q3403" t="s">
        <v>8311</v>
      </c>
      <c r="R3403" t="s">
        <v>8348</v>
      </c>
      <c r="S3403" s="14">
        <f t="shared" si="267"/>
        <v>42604.239629629628</v>
      </c>
      <c r="T3403" s="15">
        <f t="shared" si="268"/>
        <v>42634.239629629628</v>
      </c>
      <c r="U3403">
        <f t="shared" si="269"/>
        <v>2016</v>
      </c>
    </row>
    <row r="3404" spans="1:21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9">
        <f t="shared" si="265"/>
        <v>0</v>
      </c>
      <c r="P3404" s="9">
        <f t="shared" si="266"/>
        <v>13</v>
      </c>
      <c r="Q3404" t="s">
        <v>8319</v>
      </c>
      <c r="R3404" t="s">
        <v>8345</v>
      </c>
      <c r="S3404" s="14">
        <f t="shared" si="267"/>
        <v>42180.18604166666</v>
      </c>
      <c r="T3404" s="15">
        <f t="shared" si="268"/>
        <v>42220.18604166666</v>
      </c>
      <c r="U3404">
        <f t="shared" si="269"/>
        <v>2015</v>
      </c>
    </row>
    <row r="3405" spans="1:21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9">
        <f t="shared" si="265"/>
        <v>1</v>
      </c>
      <c r="P3405" s="9">
        <f t="shared" si="266"/>
        <v>13</v>
      </c>
      <c r="Q3405" t="s">
        <v>8316</v>
      </c>
      <c r="R3405" t="s">
        <v>8334</v>
      </c>
      <c r="S3405" s="14">
        <f t="shared" si="267"/>
        <v>40710.731180555551</v>
      </c>
      <c r="T3405" s="15">
        <f t="shared" si="268"/>
        <v>40740.731180555551</v>
      </c>
      <c r="U3405">
        <f t="shared" si="269"/>
        <v>2011</v>
      </c>
    </row>
    <row r="3406" spans="1:21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65"/>
        <v>1</v>
      </c>
      <c r="P3406" s="9">
        <f t="shared" si="266"/>
        <v>13</v>
      </c>
      <c r="Q3406" t="s">
        <v>8323</v>
      </c>
      <c r="R3406" t="s">
        <v>8326</v>
      </c>
      <c r="S3406" s="14">
        <f t="shared" si="267"/>
        <v>42021.301192129627</v>
      </c>
      <c r="T3406" s="15">
        <f t="shared" si="268"/>
        <v>42051.301192129627</v>
      </c>
      <c r="U3406">
        <f t="shared" si="269"/>
        <v>2015</v>
      </c>
    </row>
    <row r="3407" spans="1:21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9">
        <f t="shared" si="265"/>
        <v>2</v>
      </c>
      <c r="P3407" s="9">
        <f t="shared" si="266"/>
        <v>13</v>
      </c>
      <c r="Q3407" t="s">
        <v>8319</v>
      </c>
      <c r="R3407" t="s">
        <v>8345</v>
      </c>
      <c r="S3407" s="14">
        <f t="shared" si="267"/>
        <v>42382.906527777777</v>
      </c>
      <c r="T3407" s="15">
        <f t="shared" si="268"/>
        <v>42442.864861111113</v>
      </c>
      <c r="U3407">
        <f t="shared" si="269"/>
        <v>2016</v>
      </c>
    </row>
    <row r="3408" spans="1:21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9">
        <f t="shared" si="265"/>
        <v>0</v>
      </c>
      <c r="P3408" s="9">
        <f t="shared" si="266"/>
        <v>25</v>
      </c>
      <c r="Q3408" t="s">
        <v>8323</v>
      </c>
      <c r="R3408" t="s">
        <v>8326</v>
      </c>
      <c r="S3408" s="14">
        <f t="shared" si="267"/>
        <v>42210.439768518518</v>
      </c>
      <c r="T3408" s="15">
        <f t="shared" si="268"/>
        <v>42240.439768518518</v>
      </c>
      <c r="U3408">
        <f t="shared" si="269"/>
        <v>2015</v>
      </c>
    </row>
    <row r="3409" spans="1:21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9">
        <f t="shared" si="265"/>
        <v>0</v>
      </c>
      <c r="P3409" s="9">
        <f t="shared" si="266"/>
        <v>25</v>
      </c>
      <c r="Q3409" t="s">
        <v>8323</v>
      </c>
      <c r="R3409" t="s">
        <v>8324</v>
      </c>
      <c r="S3409" s="14">
        <f t="shared" si="267"/>
        <v>42207.795787037037</v>
      </c>
      <c r="T3409" s="15">
        <f t="shared" si="268"/>
        <v>42267.795787037037</v>
      </c>
      <c r="U3409">
        <f t="shared" si="269"/>
        <v>2015</v>
      </c>
    </row>
    <row r="3410" spans="1:21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9">
        <f t="shared" si="265"/>
        <v>0</v>
      </c>
      <c r="P3410" s="9">
        <f t="shared" si="266"/>
        <v>25</v>
      </c>
      <c r="Q3410" t="s">
        <v>8321</v>
      </c>
      <c r="R3410" t="s">
        <v>8339</v>
      </c>
      <c r="S3410" s="14">
        <f t="shared" si="267"/>
        <v>40800.6403587963</v>
      </c>
      <c r="T3410" s="15">
        <f t="shared" si="268"/>
        <v>40860.682025462964</v>
      </c>
      <c r="U3410">
        <f t="shared" si="269"/>
        <v>2011</v>
      </c>
    </row>
    <row r="3411" spans="1:21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9">
        <f t="shared" si="265"/>
        <v>0</v>
      </c>
      <c r="P3411" s="9">
        <f t="shared" si="266"/>
        <v>25</v>
      </c>
      <c r="Q3411" t="s">
        <v>8308</v>
      </c>
      <c r="R3411" t="s">
        <v>8342</v>
      </c>
      <c r="S3411" s="14">
        <f t="shared" si="267"/>
        <v>41954.722916666666</v>
      </c>
      <c r="T3411" s="15">
        <f t="shared" si="268"/>
        <v>42014.722916666666</v>
      </c>
      <c r="U3411">
        <f t="shared" si="269"/>
        <v>2014</v>
      </c>
    </row>
    <row r="3412" spans="1:21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9">
        <f t="shared" si="265"/>
        <v>0</v>
      </c>
      <c r="P3412" s="9">
        <f t="shared" si="266"/>
        <v>25</v>
      </c>
      <c r="Q3412" t="s">
        <v>8323</v>
      </c>
      <c r="R3412" t="s">
        <v>8326</v>
      </c>
      <c r="S3412" s="14">
        <f t="shared" si="267"/>
        <v>42243.790393518517</v>
      </c>
      <c r="T3412" s="15">
        <f t="shared" si="268"/>
        <v>42303.790393518517</v>
      </c>
      <c r="U3412">
        <f t="shared" si="269"/>
        <v>2015</v>
      </c>
    </row>
    <row r="3413" spans="1:21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9">
        <f t="shared" si="265"/>
        <v>0</v>
      </c>
      <c r="P3413" s="9">
        <f t="shared" si="266"/>
        <v>25</v>
      </c>
      <c r="Q3413" t="s">
        <v>8319</v>
      </c>
      <c r="R3413" t="s">
        <v>8345</v>
      </c>
      <c r="S3413" s="14">
        <f t="shared" si="267"/>
        <v>41938.804710648146</v>
      </c>
      <c r="T3413" s="15">
        <f t="shared" si="268"/>
        <v>41956.846377314811</v>
      </c>
      <c r="U3413">
        <f t="shared" si="269"/>
        <v>2014</v>
      </c>
    </row>
    <row r="3414" spans="1:21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9">
        <f t="shared" si="265"/>
        <v>0</v>
      </c>
      <c r="P3414" s="9">
        <f t="shared" si="266"/>
        <v>25</v>
      </c>
      <c r="Q3414" t="s">
        <v>8308</v>
      </c>
      <c r="R3414" t="s">
        <v>8342</v>
      </c>
      <c r="S3414" s="14">
        <f t="shared" si="267"/>
        <v>42064.794490740736</v>
      </c>
      <c r="T3414" s="15">
        <f t="shared" si="268"/>
        <v>42094.752824074079</v>
      </c>
      <c r="U3414">
        <f t="shared" si="269"/>
        <v>2015</v>
      </c>
    </row>
    <row r="3415" spans="1:21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9">
        <f t="shared" si="265"/>
        <v>0</v>
      </c>
      <c r="P3415" s="9">
        <f t="shared" si="266"/>
        <v>25</v>
      </c>
      <c r="Q3415" t="s">
        <v>8316</v>
      </c>
      <c r="R3415" t="s">
        <v>8334</v>
      </c>
      <c r="S3415" s="14">
        <f t="shared" si="267"/>
        <v>41843.772789351853</v>
      </c>
      <c r="T3415" s="15">
        <f t="shared" si="268"/>
        <v>41903.772789351853</v>
      </c>
      <c r="U3415">
        <f t="shared" si="269"/>
        <v>2014</v>
      </c>
    </row>
    <row r="3416" spans="1:21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9">
        <f t="shared" si="265"/>
        <v>0</v>
      </c>
      <c r="P3416" s="9">
        <f t="shared" si="266"/>
        <v>25</v>
      </c>
      <c r="Q3416" t="s">
        <v>8323</v>
      </c>
      <c r="R3416" t="s">
        <v>8326</v>
      </c>
      <c r="S3416" s="14">
        <f t="shared" si="267"/>
        <v>42479.039212962962</v>
      </c>
      <c r="T3416" s="15">
        <f t="shared" si="268"/>
        <v>42509.039212962962</v>
      </c>
      <c r="U3416">
        <f t="shared" si="269"/>
        <v>2016</v>
      </c>
    </row>
    <row r="3417" spans="1:21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9">
        <f t="shared" si="265"/>
        <v>0</v>
      </c>
      <c r="P3417" s="9">
        <f t="shared" si="266"/>
        <v>12.5</v>
      </c>
      <c r="Q3417" t="s">
        <v>8321</v>
      </c>
      <c r="R3417" t="s">
        <v>8339</v>
      </c>
      <c r="S3417" s="14">
        <f t="shared" si="267"/>
        <v>41759.542534722219</v>
      </c>
      <c r="T3417" s="15">
        <f t="shared" si="268"/>
        <v>41791.166666666664</v>
      </c>
      <c r="U3417">
        <f t="shared" si="269"/>
        <v>2014</v>
      </c>
    </row>
    <row r="3418" spans="1:21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9">
        <f t="shared" si="265"/>
        <v>0</v>
      </c>
      <c r="P3418" s="9">
        <f t="shared" si="266"/>
        <v>25</v>
      </c>
      <c r="Q3418" t="s">
        <v>8327</v>
      </c>
      <c r="R3418" t="s">
        <v>8350</v>
      </c>
      <c r="S3418" s="14">
        <f t="shared" si="267"/>
        <v>41124.479722222226</v>
      </c>
      <c r="T3418" s="15">
        <f t="shared" si="268"/>
        <v>41154.479722222226</v>
      </c>
      <c r="U3418">
        <f t="shared" si="269"/>
        <v>2012</v>
      </c>
    </row>
    <row r="3419" spans="1:21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9">
        <f t="shared" si="265"/>
        <v>0</v>
      </c>
      <c r="P3419" s="9">
        <f t="shared" si="266"/>
        <v>25</v>
      </c>
      <c r="Q3419" t="s">
        <v>8313</v>
      </c>
      <c r="R3419" t="s">
        <v>8353</v>
      </c>
      <c r="S3419" s="14">
        <f t="shared" si="267"/>
        <v>42206.763217592597</v>
      </c>
      <c r="T3419" s="15">
        <f t="shared" si="268"/>
        <v>42236.763217592597</v>
      </c>
      <c r="U3419">
        <f t="shared" si="269"/>
        <v>2015</v>
      </c>
    </row>
    <row r="3420" spans="1:21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9">
        <f t="shared" si="265"/>
        <v>1</v>
      </c>
      <c r="P3420" s="9">
        <f t="shared" si="266"/>
        <v>25</v>
      </c>
      <c r="Q3420" t="s">
        <v>8316</v>
      </c>
      <c r="R3420" t="s">
        <v>8334</v>
      </c>
      <c r="S3420" s="14">
        <f t="shared" si="267"/>
        <v>42107.836435185185</v>
      </c>
      <c r="T3420" s="15">
        <f t="shared" si="268"/>
        <v>42137.836435185185</v>
      </c>
      <c r="U3420">
        <f t="shared" si="269"/>
        <v>2015</v>
      </c>
    </row>
    <row r="3421" spans="1:21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9">
        <f t="shared" si="265"/>
        <v>1</v>
      </c>
      <c r="P3421" s="9">
        <f t="shared" si="266"/>
        <v>12.5</v>
      </c>
      <c r="Q3421" t="s">
        <v>8323</v>
      </c>
      <c r="R3421" t="s">
        <v>8326</v>
      </c>
      <c r="S3421" s="14">
        <f t="shared" si="267"/>
        <v>41953.773090277777</v>
      </c>
      <c r="T3421" s="15">
        <f t="shared" si="268"/>
        <v>42013.083333333328</v>
      </c>
      <c r="U3421">
        <f t="shared" si="269"/>
        <v>2014</v>
      </c>
    </row>
    <row r="3422" spans="1:21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9">
        <f t="shared" si="265"/>
        <v>1</v>
      </c>
      <c r="P3422" s="9">
        <f t="shared" si="266"/>
        <v>25</v>
      </c>
      <c r="Q3422" t="s">
        <v>8308</v>
      </c>
      <c r="R3422" t="s">
        <v>8342</v>
      </c>
      <c r="S3422" s="14">
        <f t="shared" si="267"/>
        <v>42276.046689814815</v>
      </c>
      <c r="T3422" s="15">
        <f t="shared" si="268"/>
        <v>42306.046689814815</v>
      </c>
      <c r="U3422">
        <f t="shared" si="269"/>
        <v>2015</v>
      </c>
    </row>
    <row r="3423" spans="1:21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9">
        <f t="shared" si="265"/>
        <v>1</v>
      </c>
      <c r="P3423" s="9">
        <f t="shared" si="266"/>
        <v>25</v>
      </c>
      <c r="Q3423" t="s">
        <v>8323</v>
      </c>
      <c r="R3423" t="s">
        <v>8326</v>
      </c>
      <c r="S3423" s="14">
        <f t="shared" si="267"/>
        <v>42439.702314814815</v>
      </c>
      <c r="T3423" s="15">
        <f t="shared" si="268"/>
        <v>42468.774305555555</v>
      </c>
      <c r="U3423">
        <f t="shared" si="269"/>
        <v>2016</v>
      </c>
    </row>
    <row r="3424" spans="1:21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9">
        <f t="shared" si="265"/>
        <v>1</v>
      </c>
      <c r="P3424" s="9">
        <f t="shared" si="266"/>
        <v>25</v>
      </c>
      <c r="Q3424" t="s">
        <v>8319</v>
      </c>
      <c r="R3424" t="s">
        <v>8345</v>
      </c>
      <c r="S3424" s="14">
        <f t="shared" si="267"/>
        <v>42058.334027777775</v>
      </c>
      <c r="T3424" s="15">
        <f t="shared" si="268"/>
        <v>42088.292361111111</v>
      </c>
      <c r="U3424">
        <f t="shared" si="269"/>
        <v>2015</v>
      </c>
    </row>
    <row r="3425" spans="1:21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9">
        <f t="shared" si="265"/>
        <v>1</v>
      </c>
      <c r="P3425" s="9">
        <f t="shared" si="266"/>
        <v>25</v>
      </c>
      <c r="Q3425" t="s">
        <v>8311</v>
      </c>
      <c r="R3425" t="s">
        <v>8356</v>
      </c>
      <c r="S3425" s="14">
        <f t="shared" si="267"/>
        <v>40927.036979166667</v>
      </c>
      <c r="T3425" s="15">
        <f t="shared" si="268"/>
        <v>40986.995312500003</v>
      </c>
      <c r="U3425">
        <f t="shared" si="269"/>
        <v>2012</v>
      </c>
    </row>
    <row r="3426" spans="1:21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9">
        <f t="shared" si="265"/>
        <v>1</v>
      </c>
      <c r="P3426" s="9">
        <f t="shared" si="266"/>
        <v>8.33</v>
      </c>
      <c r="Q3426" t="s">
        <v>8319</v>
      </c>
      <c r="R3426" t="s">
        <v>8345</v>
      </c>
      <c r="S3426" s="14">
        <f t="shared" si="267"/>
        <v>41760.10974537037</v>
      </c>
      <c r="T3426" s="15">
        <f t="shared" si="268"/>
        <v>41790.979166666664</v>
      </c>
      <c r="U3426">
        <f t="shared" si="269"/>
        <v>2014</v>
      </c>
    </row>
    <row r="3427" spans="1:21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9">
        <f t="shared" si="265"/>
        <v>1</v>
      </c>
      <c r="P3427" s="9">
        <f t="shared" si="266"/>
        <v>25</v>
      </c>
      <c r="Q3427" t="s">
        <v>8323</v>
      </c>
      <c r="R3427" t="s">
        <v>8326</v>
      </c>
      <c r="S3427" s="14">
        <f t="shared" si="267"/>
        <v>42317.826377314821</v>
      </c>
      <c r="T3427" s="15">
        <f t="shared" si="268"/>
        <v>42357.826377314821</v>
      </c>
      <c r="U3427">
        <f t="shared" si="269"/>
        <v>2015</v>
      </c>
    </row>
    <row r="3428" spans="1:21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9">
        <f t="shared" si="265"/>
        <v>1</v>
      </c>
      <c r="P3428" s="9">
        <f t="shared" si="266"/>
        <v>25</v>
      </c>
      <c r="Q3428" t="s">
        <v>8327</v>
      </c>
      <c r="R3428" t="s">
        <v>8354</v>
      </c>
      <c r="S3428" s="14">
        <f t="shared" si="267"/>
        <v>40985.459803240738</v>
      </c>
      <c r="T3428" s="15">
        <f t="shared" si="268"/>
        <v>41015.666666666664</v>
      </c>
      <c r="U3428">
        <f t="shared" si="269"/>
        <v>2012</v>
      </c>
    </row>
    <row r="3429" spans="1:21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9">
        <f t="shared" si="265"/>
        <v>1</v>
      </c>
      <c r="P3429" s="9">
        <f t="shared" si="266"/>
        <v>25</v>
      </c>
      <c r="Q3429" t="s">
        <v>8323</v>
      </c>
      <c r="R3429" t="s">
        <v>8326</v>
      </c>
      <c r="S3429" s="14">
        <f t="shared" si="267"/>
        <v>42164.299722222218</v>
      </c>
      <c r="T3429" s="15">
        <f t="shared" si="268"/>
        <v>42190.957638888889</v>
      </c>
      <c r="U3429">
        <f t="shared" si="269"/>
        <v>2015</v>
      </c>
    </row>
    <row r="3430" spans="1:21" ht="6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9">
        <f t="shared" si="265"/>
        <v>1</v>
      </c>
      <c r="P3430" s="9">
        <f t="shared" si="266"/>
        <v>12.5</v>
      </c>
      <c r="Q3430" t="s">
        <v>8323</v>
      </c>
      <c r="R3430" t="s">
        <v>8326</v>
      </c>
      <c r="S3430" s="14">
        <f t="shared" si="267"/>
        <v>41830.267407407409</v>
      </c>
      <c r="T3430" s="15">
        <f t="shared" si="268"/>
        <v>41860.267407407409</v>
      </c>
      <c r="U3430">
        <f t="shared" si="269"/>
        <v>2014</v>
      </c>
    </row>
    <row r="3431" spans="1:21" ht="60" hidden="1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9">
        <f t="shared" si="265"/>
        <v>1</v>
      </c>
      <c r="P3431" s="9">
        <f t="shared" si="266"/>
        <v>12.5</v>
      </c>
      <c r="Q3431" t="s">
        <v>8323</v>
      </c>
      <c r="R3431" t="s">
        <v>8335</v>
      </c>
      <c r="S3431" s="14">
        <f t="shared" si="267"/>
        <v>41861.767094907409</v>
      </c>
      <c r="T3431" s="15">
        <f t="shared" si="268"/>
        <v>41882.767094907409</v>
      </c>
      <c r="U3431">
        <f t="shared" si="269"/>
        <v>2014</v>
      </c>
    </row>
    <row r="3432" spans="1:21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9">
        <f t="shared" si="265"/>
        <v>2</v>
      </c>
      <c r="P3432" s="9">
        <f t="shared" si="266"/>
        <v>6.25</v>
      </c>
      <c r="Q3432" t="s">
        <v>8313</v>
      </c>
      <c r="R3432" t="s">
        <v>8314</v>
      </c>
      <c r="S3432" s="14">
        <f t="shared" si="267"/>
        <v>41820.752268518518</v>
      </c>
      <c r="T3432" s="15">
        <f t="shared" si="268"/>
        <v>41850.752268518518</v>
      </c>
      <c r="U3432">
        <f t="shared" si="269"/>
        <v>2014</v>
      </c>
    </row>
    <row r="3433" spans="1:21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9">
        <f t="shared" si="265"/>
        <v>3</v>
      </c>
      <c r="P3433" s="9">
        <f t="shared" si="266"/>
        <v>12.5</v>
      </c>
      <c r="Q3433" t="s">
        <v>8323</v>
      </c>
      <c r="R3433" t="s">
        <v>8324</v>
      </c>
      <c r="S3433" s="14">
        <f t="shared" si="267"/>
        <v>42297.823113425926</v>
      </c>
      <c r="T3433" s="15">
        <f t="shared" si="268"/>
        <v>42327.864780092597</v>
      </c>
      <c r="U3433">
        <f t="shared" si="269"/>
        <v>2015</v>
      </c>
    </row>
    <row r="3434" spans="1:21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9">
        <f t="shared" si="265"/>
        <v>3</v>
      </c>
      <c r="P3434" s="9">
        <f t="shared" si="266"/>
        <v>25</v>
      </c>
      <c r="Q3434" t="s">
        <v>8323</v>
      </c>
      <c r="R3434" t="s">
        <v>8326</v>
      </c>
      <c r="S3434" s="14">
        <f t="shared" si="267"/>
        <v>42059.970729166671</v>
      </c>
      <c r="T3434" s="15">
        <f t="shared" si="268"/>
        <v>42089.929062499999</v>
      </c>
      <c r="U3434">
        <f t="shared" si="269"/>
        <v>2015</v>
      </c>
    </row>
    <row r="3435" spans="1:21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9">
        <f t="shared" si="265"/>
        <v>5</v>
      </c>
      <c r="P3435" s="9">
        <f t="shared" si="266"/>
        <v>8.33</v>
      </c>
      <c r="Q3435" t="s">
        <v>8316</v>
      </c>
      <c r="R3435" t="s">
        <v>8334</v>
      </c>
      <c r="S3435" s="14">
        <f t="shared" si="267"/>
        <v>42167.207071759258</v>
      </c>
      <c r="T3435" s="15">
        <f t="shared" si="268"/>
        <v>42197.207071759258</v>
      </c>
      <c r="U3435">
        <f t="shared" si="269"/>
        <v>2015</v>
      </c>
    </row>
    <row r="3436" spans="1:21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9">
        <f t="shared" si="265"/>
        <v>5</v>
      </c>
      <c r="P3436" s="9">
        <f t="shared" si="266"/>
        <v>25</v>
      </c>
      <c r="Q3436" t="s">
        <v>8323</v>
      </c>
      <c r="R3436" t="s">
        <v>8335</v>
      </c>
      <c r="S3436" s="14">
        <f t="shared" si="267"/>
        <v>42756.018506944441</v>
      </c>
      <c r="T3436" s="15">
        <f t="shared" si="268"/>
        <v>42786.018506944441</v>
      </c>
      <c r="U3436">
        <f t="shared" si="269"/>
        <v>2017</v>
      </c>
    </row>
    <row r="3437" spans="1:21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9">
        <f t="shared" si="265"/>
        <v>13</v>
      </c>
      <c r="P3437" s="9">
        <f t="shared" si="266"/>
        <v>12.5</v>
      </c>
      <c r="Q3437" t="s">
        <v>8316</v>
      </c>
      <c r="R3437" t="s">
        <v>8334</v>
      </c>
      <c r="S3437" s="14">
        <f t="shared" si="267"/>
        <v>42440.820277777777</v>
      </c>
      <c r="T3437" s="15">
        <f t="shared" si="268"/>
        <v>42470.778611111105</v>
      </c>
      <c r="U3437">
        <f t="shared" si="269"/>
        <v>2016</v>
      </c>
    </row>
    <row r="3438" spans="1:21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9">
        <f t="shared" si="265"/>
        <v>0</v>
      </c>
      <c r="P3438" s="9">
        <f t="shared" si="266"/>
        <v>2.67</v>
      </c>
      <c r="Q3438" t="s">
        <v>8323</v>
      </c>
      <c r="R3438" t="s">
        <v>8324</v>
      </c>
      <c r="S3438" s="14">
        <f t="shared" si="267"/>
        <v>42097.649224537032</v>
      </c>
      <c r="T3438" s="15">
        <f t="shared" si="268"/>
        <v>42157.649224537032</v>
      </c>
      <c r="U3438">
        <f t="shared" si="269"/>
        <v>2015</v>
      </c>
    </row>
    <row r="3439" spans="1:21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9">
        <f t="shared" si="265"/>
        <v>2</v>
      </c>
      <c r="P3439" s="9">
        <f t="shared" si="266"/>
        <v>4.8</v>
      </c>
      <c r="Q3439" t="s">
        <v>8321</v>
      </c>
      <c r="R3439" t="s">
        <v>8339</v>
      </c>
      <c r="S3439" s="14">
        <f t="shared" si="267"/>
        <v>41513.107256944444</v>
      </c>
      <c r="T3439" s="15">
        <f t="shared" si="268"/>
        <v>41528.107256944444</v>
      </c>
      <c r="U3439">
        <f t="shared" si="269"/>
        <v>2013</v>
      </c>
    </row>
    <row r="3440" spans="1:21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65"/>
        <v>2</v>
      </c>
      <c r="P3440" s="9">
        <f t="shared" si="266"/>
        <v>5.75</v>
      </c>
      <c r="Q3440" t="s">
        <v>8323</v>
      </c>
      <c r="R3440" t="s">
        <v>8326</v>
      </c>
      <c r="S3440" s="14">
        <f t="shared" si="267"/>
        <v>41879.043530092589</v>
      </c>
      <c r="T3440" s="15">
        <f t="shared" si="268"/>
        <v>41909.043530092589</v>
      </c>
      <c r="U3440">
        <f t="shared" si="269"/>
        <v>2014</v>
      </c>
    </row>
    <row r="3441" spans="1:21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65"/>
        <v>5</v>
      </c>
      <c r="P3441" s="9">
        <f t="shared" si="266"/>
        <v>5.75</v>
      </c>
      <c r="Q3441" t="s">
        <v>8323</v>
      </c>
      <c r="R3441" t="s">
        <v>8326</v>
      </c>
      <c r="S3441" s="14">
        <f t="shared" si="267"/>
        <v>41811.555462962962</v>
      </c>
      <c r="T3441" s="15">
        <f t="shared" si="268"/>
        <v>41812.875</v>
      </c>
      <c r="U3441">
        <f t="shared" si="269"/>
        <v>2014</v>
      </c>
    </row>
    <row r="3442" spans="1:21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9">
        <f t="shared" si="265"/>
        <v>0</v>
      </c>
      <c r="P3442" s="9">
        <f t="shared" si="266"/>
        <v>7.33</v>
      </c>
      <c r="Q3442" t="s">
        <v>8323</v>
      </c>
      <c r="R3442" t="s">
        <v>8324</v>
      </c>
      <c r="S3442" s="14">
        <f t="shared" si="267"/>
        <v>42409.571284722217</v>
      </c>
      <c r="T3442" s="15">
        <f t="shared" si="268"/>
        <v>42439.571284722217</v>
      </c>
      <c r="U3442">
        <f t="shared" si="269"/>
        <v>2016</v>
      </c>
    </row>
    <row r="3443" spans="1:21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9">
        <f t="shared" si="265"/>
        <v>1</v>
      </c>
      <c r="P3443" s="9">
        <f t="shared" si="266"/>
        <v>22</v>
      </c>
      <c r="Q3443" t="s">
        <v>8327</v>
      </c>
      <c r="R3443" t="s">
        <v>8330</v>
      </c>
      <c r="S3443" s="14">
        <f t="shared" si="267"/>
        <v>42286.861493055556</v>
      </c>
      <c r="T3443" s="15">
        <f t="shared" si="268"/>
        <v>42316.90315972222</v>
      </c>
      <c r="U3443">
        <f t="shared" si="269"/>
        <v>2015</v>
      </c>
    </row>
    <row r="3444" spans="1:21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9">
        <f t="shared" si="265"/>
        <v>0</v>
      </c>
      <c r="P3444" s="9">
        <f t="shared" si="266"/>
        <v>10.5</v>
      </c>
      <c r="Q3444" t="s">
        <v>8316</v>
      </c>
      <c r="R3444" t="s">
        <v>8344</v>
      </c>
      <c r="S3444" s="14">
        <f t="shared" si="267"/>
        <v>42496.264965277776</v>
      </c>
      <c r="T3444" s="15">
        <f t="shared" si="268"/>
        <v>42526.264965277776</v>
      </c>
      <c r="U3444">
        <f t="shared" si="269"/>
        <v>2016</v>
      </c>
    </row>
    <row r="3445" spans="1:21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9">
        <f t="shared" si="265"/>
        <v>0</v>
      </c>
      <c r="P3445" s="9">
        <f t="shared" si="266"/>
        <v>7</v>
      </c>
      <c r="Q3445" t="s">
        <v>8323</v>
      </c>
      <c r="R3445" t="s">
        <v>8326</v>
      </c>
      <c r="S3445" s="14">
        <f t="shared" si="267"/>
        <v>41995.084074074075</v>
      </c>
      <c r="T3445" s="15">
        <f t="shared" si="268"/>
        <v>42024.802777777775</v>
      </c>
      <c r="U3445">
        <f t="shared" si="269"/>
        <v>2014</v>
      </c>
    </row>
    <row r="3446" spans="1:21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9">
        <f t="shared" si="265"/>
        <v>0</v>
      </c>
      <c r="P3446" s="9">
        <f t="shared" si="266"/>
        <v>10.5</v>
      </c>
      <c r="Q3446" t="s">
        <v>8327</v>
      </c>
      <c r="R3446" t="s">
        <v>8350</v>
      </c>
      <c r="S3446" s="14">
        <f t="shared" si="267"/>
        <v>42429.84956018519</v>
      </c>
      <c r="T3446" s="15">
        <f t="shared" si="268"/>
        <v>42459.807893518519</v>
      </c>
      <c r="U3446">
        <f t="shared" si="269"/>
        <v>2016</v>
      </c>
    </row>
    <row r="3447" spans="1:21" ht="6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9">
        <f t="shared" si="265"/>
        <v>0</v>
      </c>
      <c r="P3447" s="9">
        <f t="shared" si="266"/>
        <v>10.5</v>
      </c>
      <c r="Q3447" t="s">
        <v>8323</v>
      </c>
      <c r="R3447" t="s">
        <v>8326</v>
      </c>
      <c r="S3447" s="14">
        <f t="shared" si="267"/>
        <v>41745.891319444447</v>
      </c>
      <c r="T3447" s="15">
        <f t="shared" si="268"/>
        <v>41767.891319444447</v>
      </c>
      <c r="U3447">
        <f t="shared" si="269"/>
        <v>2014</v>
      </c>
    </row>
    <row r="3448" spans="1:21" ht="45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9">
        <f t="shared" si="265"/>
        <v>0</v>
      </c>
      <c r="P3448" s="9">
        <f t="shared" si="266"/>
        <v>10.5</v>
      </c>
      <c r="Q3448" t="s">
        <v>8323</v>
      </c>
      <c r="R3448" t="s">
        <v>8326</v>
      </c>
      <c r="S3448" s="14">
        <f t="shared" si="267"/>
        <v>42559.474004629628</v>
      </c>
      <c r="T3448" s="15">
        <f t="shared" si="268"/>
        <v>42619.474004629628</v>
      </c>
      <c r="U3448">
        <f t="shared" si="269"/>
        <v>2016</v>
      </c>
    </row>
    <row r="3449" spans="1:21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9">
        <f t="shared" si="265"/>
        <v>1</v>
      </c>
      <c r="P3449" s="9">
        <f t="shared" si="266"/>
        <v>7</v>
      </c>
      <c r="Q3449" t="s">
        <v>8311</v>
      </c>
      <c r="R3449" t="s">
        <v>8352</v>
      </c>
      <c r="S3449" s="14">
        <f t="shared" si="267"/>
        <v>41456.981215277774</v>
      </c>
      <c r="T3449" s="15">
        <f t="shared" si="268"/>
        <v>41486.981215277774</v>
      </c>
      <c r="U3449">
        <f t="shared" si="269"/>
        <v>2013</v>
      </c>
    </row>
    <row r="3450" spans="1:21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9">
        <f t="shared" si="265"/>
        <v>1</v>
      </c>
      <c r="P3450" s="9">
        <f t="shared" si="266"/>
        <v>10.5</v>
      </c>
      <c r="Q3450" t="s">
        <v>8319</v>
      </c>
      <c r="R3450" t="s">
        <v>8345</v>
      </c>
      <c r="S3450" s="14">
        <f t="shared" si="267"/>
        <v>42382.130833333329</v>
      </c>
      <c r="T3450" s="15">
        <f t="shared" si="268"/>
        <v>42412.130833333329</v>
      </c>
      <c r="U3450">
        <f t="shared" si="269"/>
        <v>2016</v>
      </c>
    </row>
    <row r="3451" spans="1:21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9">
        <f t="shared" si="265"/>
        <v>1</v>
      </c>
      <c r="P3451" s="9">
        <f t="shared" si="266"/>
        <v>3</v>
      </c>
      <c r="Q3451" t="s">
        <v>8316</v>
      </c>
      <c r="R3451" t="s">
        <v>8334</v>
      </c>
      <c r="S3451" s="14">
        <f t="shared" si="267"/>
        <v>41250.025902777779</v>
      </c>
      <c r="T3451" s="15">
        <f t="shared" si="268"/>
        <v>41280.025902777779</v>
      </c>
      <c r="U3451">
        <f t="shared" si="269"/>
        <v>2012</v>
      </c>
    </row>
    <row r="3452" spans="1:21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65"/>
        <v>1</v>
      </c>
      <c r="P3452" s="9">
        <f t="shared" si="266"/>
        <v>7</v>
      </c>
      <c r="Q3452" t="s">
        <v>8323</v>
      </c>
      <c r="R3452" t="s">
        <v>8326</v>
      </c>
      <c r="S3452" s="14">
        <f t="shared" si="267"/>
        <v>41831.742962962962</v>
      </c>
      <c r="T3452" s="15">
        <f t="shared" si="268"/>
        <v>41860.125</v>
      </c>
      <c r="U3452">
        <f t="shared" si="269"/>
        <v>2014</v>
      </c>
    </row>
    <row r="3453" spans="1:21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9">
        <f t="shared" si="265"/>
        <v>0</v>
      </c>
      <c r="P3453" s="9">
        <f t="shared" si="266"/>
        <v>20</v>
      </c>
      <c r="Q3453" t="s">
        <v>8323</v>
      </c>
      <c r="R3453" t="s">
        <v>8326</v>
      </c>
      <c r="S3453" s="14">
        <f t="shared" si="267"/>
        <v>41929.266215277778</v>
      </c>
      <c r="T3453" s="15">
        <f t="shared" si="268"/>
        <v>41968.823611111111</v>
      </c>
      <c r="U3453">
        <f t="shared" si="269"/>
        <v>2014</v>
      </c>
    </row>
    <row r="3454" spans="1:21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9">
        <f t="shared" si="265"/>
        <v>0</v>
      </c>
      <c r="P3454" s="9">
        <f t="shared" si="266"/>
        <v>20</v>
      </c>
      <c r="Q3454" t="s">
        <v>8323</v>
      </c>
      <c r="R3454" t="s">
        <v>8326</v>
      </c>
      <c r="S3454" s="14">
        <f t="shared" si="267"/>
        <v>42039.194988425923</v>
      </c>
      <c r="T3454" s="15">
        <f t="shared" si="268"/>
        <v>42099.153321759266</v>
      </c>
      <c r="U3454">
        <f t="shared" si="269"/>
        <v>2015</v>
      </c>
    </row>
    <row r="3455" spans="1:21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9">
        <f t="shared" si="265"/>
        <v>0</v>
      </c>
      <c r="P3455" s="9">
        <f t="shared" si="266"/>
        <v>20</v>
      </c>
      <c r="Q3455" t="s">
        <v>8321</v>
      </c>
      <c r="R3455" t="s">
        <v>8325</v>
      </c>
      <c r="S3455" s="14">
        <f t="shared" si="267"/>
        <v>42202.594293981485</v>
      </c>
      <c r="T3455" s="15">
        <f t="shared" si="268"/>
        <v>42232.587974537033</v>
      </c>
      <c r="U3455">
        <f t="shared" si="269"/>
        <v>2015</v>
      </c>
    </row>
    <row r="3456" spans="1:21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9">
        <f t="shared" si="265"/>
        <v>0</v>
      </c>
      <c r="P3456" s="9">
        <f t="shared" si="266"/>
        <v>20</v>
      </c>
      <c r="Q3456" t="s">
        <v>8323</v>
      </c>
      <c r="R3456" t="s">
        <v>8326</v>
      </c>
      <c r="S3456" s="14">
        <f t="shared" si="267"/>
        <v>41831.675034722226</v>
      </c>
      <c r="T3456" s="15">
        <f t="shared" si="268"/>
        <v>41891.675034722226</v>
      </c>
      <c r="U3456">
        <f t="shared" si="269"/>
        <v>2014</v>
      </c>
    </row>
    <row r="3457" spans="1:21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9">
        <f t="shared" si="265"/>
        <v>0</v>
      </c>
      <c r="P3457" s="9">
        <f t="shared" si="266"/>
        <v>10</v>
      </c>
      <c r="Q3457" t="s">
        <v>8323</v>
      </c>
      <c r="R3457" t="s">
        <v>8326</v>
      </c>
      <c r="S3457" s="14">
        <f t="shared" si="267"/>
        <v>42065.190694444449</v>
      </c>
      <c r="T3457" s="15">
        <f t="shared" si="268"/>
        <v>42090.149027777778</v>
      </c>
      <c r="U3457">
        <f t="shared" si="269"/>
        <v>2015</v>
      </c>
    </row>
    <row r="3458" spans="1:21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9">
        <f t="shared" si="265"/>
        <v>0</v>
      </c>
      <c r="P3458" s="9">
        <f t="shared" si="266"/>
        <v>10</v>
      </c>
      <c r="Q3458" t="s">
        <v>8308</v>
      </c>
      <c r="R3458" t="s">
        <v>8342</v>
      </c>
      <c r="S3458" s="14">
        <f t="shared" si="267"/>
        <v>42545.705266203702</v>
      </c>
      <c r="T3458" s="15">
        <f t="shared" si="268"/>
        <v>42582.666666666672</v>
      </c>
      <c r="U3458">
        <f t="shared" si="269"/>
        <v>2016</v>
      </c>
    </row>
    <row r="3459" spans="1:21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70">ROUND(E3459/D3459*100,0)</f>
        <v>0</v>
      </c>
      <c r="P3459" s="9">
        <f t="shared" ref="P3459:P3522" si="271">ROUND(E3459/L3459,2)</f>
        <v>20</v>
      </c>
      <c r="Q3459" t="s">
        <v>8327</v>
      </c>
      <c r="R3459" t="s">
        <v>8330</v>
      </c>
      <c r="S3459" s="14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YEAR(S:S)</f>
        <v>2014</v>
      </c>
    </row>
    <row r="3460" spans="1:21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9">
        <f t="shared" si="270"/>
        <v>1</v>
      </c>
      <c r="P3460" s="9">
        <f t="shared" si="271"/>
        <v>20</v>
      </c>
      <c r="Q3460" t="s">
        <v>8316</v>
      </c>
      <c r="R3460" t="s">
        <v>8344</v>
      </c>
      <c r="S3460" s="14">
        <f t="shared" si="272"/>
        <v>41821.407187500001</v>
      </c>
      <c r="T3460" s="15">
        <f t="shared" si="273"/>
        <v>41851.407187500001</v>
      </c>
      <c r="U3460">
        <f t="shared" si="274"/>
        <v>2014</v>
      </c>
    </row>
    <row r="3461" spans="1:21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9">
        <f t="shared" si="270"/>
        <v>1</v>
      </c>
      <c r="P3461" s="9">
        <f t="shared" si="271"/>
        <v>20</v>
      </c>
      <c r="Q3461" t="s">
        <v>8308</v>
      </c>
      <c r="R3461" t="s">
        <v>8342</v>
      </c>
      <c r="S3461" s="14">
        <f t="shared" si="272"/>
        <v>42340.847361111111</v>
      </c>
      <c r="T3461" s="15">
        <f t="shared" si="273"/>
        <v>42370.847361111111</v>
      </c>
      <c r="U3461">
        <f t="shared" si="274"/>
        <v>2015</v>
      </c>
    </row>
    <row r="3462" spans="1:21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9">
        <f t="shared" si="270"/>
        <v>1</v>
      </c>
      <c r="P3462" s="9">
        <f t="shared" si="271"/>
        <v>10</v>
      </c>
      <c r="Q3462" t="s">
        <v>8327</v>
      </c>
      <c r="R3462" t="s">
        <v>8328</v>
      </c>
      <c r="S3462" s="14">
        <f t="shared" si="272"/>
        <v>40981.802615740737</v>
      </c>
      <c r="T3462" s="15">
        <f t="shared" si="273"/>
        <v>41041.104861111111</v>
      </c>
      <c r="U3462">
        <f t="shared" si="274"/>
        <v>2012</v>
      </c>
    </row>
    <row r="3463" spans="1:21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9">
        <f t="shared" si="270"/>
        <v>4</v>
      </c>
      <c r="P3463" s="9">
        <f t="shared" si="271"/>
        <v>20</v>
      </c>
      <c r="Q3463" t="s">
        <v>8313</v>
      </c>
      <c r="R3463" t="s">
        <v>8355</v>
      </c>
      <c r="S3463" s="14">
        <f t="shared" si="272"/>
        <v>42170.996527777781</v>
      </c>
      <c r="T3463" s="15">
        <f t="shared" si="273"/>
        <v>42185.996527777781</v>
      </c>
      <c r="U3463">
        <f t="shared" si="274"/>
        <v>2015</v>
      </c>
    </row>
    <row r="3464" spans="1:21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9">
        <f t="shared" si="270"/>
        <v>13</v>
      </c>
      <c r="P3464" s="9">
        <f t="shared" si="271"/>
        <v>10</v>
      </c>
      <c r="Q3464" t="s">
        <v>8323</v>
      </c>
      <c r="R3464" t="s">
        <v>8326</v>
      </c>
      <c r="S3464" s="14">
        <f t="shared" si="272"/>
        <v>42122.693159722221</v>
      </c>
      <c r="T3464" s="15">
        <f t="shared" si="273"/>
        <v>42152.693159722221</v>
      </c>
      <c r="U3464">
        <f t="shared" si="274"/>
        <v>2015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70"/>
        <v>0</v>
      </c>
      <c r="P3465" s="9">
        <f t="shared" si="271"/>
        <v>3.8</v>
      </c>
      <c r="Q3465" t="s">
        <v>8308</v>
      </c>
      <c r="R3465" t="s">
        <v>8315</v>
      </c>
      <c r="S3465" s="14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70"/>
        <v>8</v>
      </c>
      <c r="P3466" s="9">
        <f t="shared" si="271"/>
        <v>4.75</v>
      </c>
      <c r="Q3466" t="s">
        <v>8323</v>
      </c>
      <c r="R3466" t="s">
        <v>8326</v>
      </c>
      <c r="S3466" s="14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70"/>
        <v>0</v>
      </c>
      <c r="P3467" s="9">
        <f t="shared" si="271"/>
        <v>3</v>
      </c>
      <c r="Q3467" t="s">
        <v>8308</v>
      </c>
      <c r="R3467" t="s">
        <v>8342</v>
      </c>
      <c r="S3467" s="14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70"/>
        <v>0</v>
      </c>
      <c r="P3468" s="9">
        <f t="shared" si="271"/>
        <v>18</v>
      </c>
      <c r="Q3468" t="s">
        <v>8327</v>
      </c>
      <c r="R3468" t="s">
        <v>8330</v>
      </c>
      <c r="S3468" s="14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70"/>
        <v>0</v>
      </c>
      <c r="P3469" s="9">
        <f t="shared" si="271"/>
        <v>5.67</v>
      </c>
      <c r="Q3469" t="s">
        <v>8321</v>
      </c>
      <c r="R3469" t="s">
        <v>8325</v>
      </c>
      <c r="S3469" s="14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70"/>
        <v>0</v>
      </c>
      <c r="P3470" s="9">
        <f t="shared" si="271"/>
        <v>5.67</v>
      </c>
      <c r="Q3470" t="s">
        <v>8319</v>
      </c>
      <c r="R3470" t="s">
        <v>8345</v>
      </c>
      <c r="S3470" s="14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9">
        <f t="shared" si="270"/>
        <v>0</v>
      </c>
      <c r="P3471" s="9">
        <f t="shared" si="271"/>
        <v>16</v>
      </c>
      <c r="Q3471" t="s">
        <v>8323</v>
      </c>
      <c r="R3471" t="s">
        <v>8326</v>
      </c>
      <c r="S3471" s="14">
        <f t="shared" si="272"/>
        <v>42169.958506944444</v>
      </c>
      <c r="T3471" s="15">
        <f t="shared" si="273"/>
        <v>42199.958506944444</v>
      </c>
      <c r="U3471">
        <f t="shared" si="274"/>
        <v>2015</v>
      </c>
    </row>
    <row r="3472" spans="1:21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9">
        <f t="shared" si="270"/>
        <v>2</v>
      </c>
      <c r="P3472" s="9">
        <f t="shared" si="271"/>
        <v>5.33</v>
      </c>
      <c r="Q3472" t="s">
        <v>8316</v>
      </c>
      <c r="R3472" t="s">
        <v>8334</v>
      </c>
      <c r="S3472" s="14">
        <f t="shared" si="272"/>
        <v>40619.097210648149</v>
      </c>
      <c r="T3472" s="15">
        <f t="shared" si="273"/>
        <v>40657.290972222225</v>
      </c>
      <c r="U3472">
        <f t="shared" si="274"/>
        <v>2011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70"/>
        <v>0</v>
      </c>
      <c r="P3473" s="9">
        <f t="shared" si="271"/>
        <v>7.5</v>
      </c>
      <c r="Q3473" t="s">
        <v>8308</v>
      </c>
      <c r="R3473" t="s">
        <v>8310</v>
      </c>
      <c r="S3473" s="14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9">
        <f t="shared" si="270"/>
        <v>0</v>
      </c>
      <c r="P3474" s="9">
        <f t="shared" si="271"/>
        <v>15</v>
      </c>
      <c r="Q3474" t="s">
        <v>8313</v>
      </c>
      <c r="R3474" t="s">
        <v>8351</v>
      </c>
      <c r="S3474" s="14">
        <f t="shared" si="272"/>
        <v>41877.904988425929</v>
      </c>
      <c r="T3474" s="15">
        <f t="shared" si="273"/>
        <v>41907.904988425929</v>
      </c>
      <c r="U3474">
        <f t="shared" si="274"/>
        <v>2014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70"/>
        <v>0</v>
      </c>
      <c r="P3475" s="9">
        <f t="shared" si="271"/>
        <v>7.5</v>
      </c>
      <c r="Q3475" t="s">
        <v>8316</v>
      </c>
      <c r="R3475" t="s">
        <v>8334</v>
      </c>
      <c r="S3475" s="14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9">
        <f t="shared" si="270"/>
        <v>0</v>
      </c>
      <c r="P3476" s="9">
        <f t="shared" si="271"/>
        <v>7.5</v>
      </c>
      <c r="Q3476" t="s">
        <v>8311</v>
      </c>
      <c r="R3476" t="s">
        <v>8348</v>
      </c>
      <c r="S3476" s="14">
        <f t="shared" si="272"/>
        <v>42258.780324074076</v>
      </c>
      <c r="T3476" s="15">
        <f t="shared" si="273"/>
        <v>42288.780324074076</v>
      </c>
      <c r="U3476">
        <f t="shared" si="274"/>
        <v>2015</v>
      </c>
    </row>
    <row r="3477" spans="1:21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9">
        <f t="shared" si="270"/>
        <v>0</v>
      </c>
      <c r="P3477" s="9">
        <f t="shared" si="271"/>
        <v>5</v>
      </c>
      <c r="Q3477" t="s">
        <v>8311</v>
      </c>
      <c r="R3477" t="s">
        <v>8348</v>
      </c>
      <c r="S3477" s="14">
        <f t="shared" si="272"/>
        <v>42297.432951388888</v>
      </c>
      <c r="T3477" s="15">
        <f t="shared" si="273"/>
        <v>42350.416666666672</v>
      </c>
      <c r="U3477">
        <f t="shared" si="274"/>
        <v>2015</v>
      </c>
    </row>
    <row r="3478" spans="1:21" ht="45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9">
        <f t="shared" si="270"/>
        <v>0</v>
      </c>
      <c r="P3478" s="9">
        <f t="shared" si="271"/>
        <v>15</v>
      </c>
      <c r="Q3478" t="s">
        <v>8323</v>
      </c>
      <c r="R3478" t="s">
        <v>8326</v>
      </c>
      <c r="S3478" s="14">
        <f t="shared" si="272"/>
        <v>41970.085046296299</v>
      </c>
      <c r="T3478" s="15">
        <f t="shared" si="273"/>
        <v>42000.085046296299</v>
      </c>
      <c r="U3478">
        <f t="shared" si="274"/>
        <v>2014</v>
      </c>
    </row>
    <row r="3479" spans="1:21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9">
        <f t="shared" si="270"/>
        <v>1</v>
      </c>
      <c r="P3479" s="9">
        <f t="shared" si="271"/>
        <v>7.5</v>
      </c>
      <c r="Q3479" t="s">
        <v>8311</v>
      </c>
      <c r="R3479" t="s">
        <v>8348</v>
      </c>
      <c r="S3479" s="14">
        <f t="shared" si="272"/>
        <v>41838.536782407406</v>
      </c>
      <c r="T3479" s="15">
        <f t="shared" si="273"/>
        <v>41863.536782407406</v>
      </c>
      <c r="U3479">
        <f t="shared" si="274"/>
        <v>2014</v>
      </c>
    </row>
    <row r="3480" spans="1:21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9">
        <f t="shared" si="270"/>
        <v>1</v>
      </c>
      <c r="P3480" s="9">
        <f t="shared" si="271"/>
        <v>15</v>
      </c>
      <c r="Q3480" t="s">
        <v>8311</v>
      </c>
      <c r="R3480" t="s">
        <v>8348</v>
      </c>
      <c r="S3480" s="14">
        <f t="shared" si="272"/>
        <v>42463.866666666669</v>
      </c>
      <c r="T3480" s="15">
        <f t="shared" si="273"/>
        <v>42484.915972222225</v>
      </c>
      <c r="U3480">
        <f t="shared" si="274"/>
        <v>2016</v>
      </c>
    </row>
    <row r="3481" spans="1:21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9">
        <f t="shared" si="270"/>
        <v>1</v>
      </c>
      <c r="P3481" s="9">
        <f t="shared" si="271"/>
        <v>15</v>
      </c>
      <c r="Q3481" t="s">
        <v>8346</v>
      </c>
      <c r="R3481" t="s">
        <v>8347</v>
      </c>
      <c r="S3481" s="14">
        <f t="shared" si="272"/>
        <v>42775.172824074078</v>
      </c>
      <c r="T3481" s="15">
        <f t="shared" si="273"/>
        <v>42800.172824074078</v>
      </c>
      <c r="U3481">
        <f t="shared" si="274"/>
        <v>2017</v>
      </c>
    </row>
    <row r="3482" spans="1:21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9">
        <f t="shared" si="270"/>
        <v>1</v>
      </c>
      <c r="P3482" s="9">
        <f t="shared" si="271"/>
        <v>15</v>
      </c>
      <c r="Q3482" t="s">
        <v>8308</v>
      </c>
      <c r="R3482" t="s">
        <v>8315</v>
      </c>
      <c r="S3482" s="14">
        <f t="shared" si="272"/>
        <v>41880.827118055553</v>
      </c>
      <c r="T3482" s="15">
        <f t="shared" si="273"/>
        <v>41897.839583333334</v>
      </c>
      <c r="U3482">
        <f t="shared" si="274"/>
        <v>2014</v>
      </c>
    </row>
    <row r="3483" spans="1:21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9">
        <f t="shared" si="270"/>
        <v>2</v>
      </c>
      <c r="P3483" s="9">
        <f t="shared" si="271"/>
        <v>15</v>
      </c>
      <c r="Q3483" t="s">
        <v>8308</v>
      </c>
      <c r="R3483" t="s">
        <v>8342</v>
      </c>
      <c r="S3483" s="14">
        <f t="shared" si="272"/>
        <v>42577.607361111113</v>
      </c>
      <c r="T3483" s="15">
        <f t="shared" si="273"/>
        <v>42607.607361111113</v>
      </c>
      <c r="U3483">
        <f t="shared" si="274"/>
        <v>2016</v>
      </c>
    </row>
    <row r="3484" spans="1:21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70"/>
        <v>2</v>
      </c>
      <c r="P3484" s="9">
        <f t="shared" si="271"/>
        <v>7.5</v>
      </c>
      <c r="Q3484" t="s">
        <v>8323</v>
      </c>
      <c r="R3484" t="s">
        <v>8335</v>
      </c>
      <c r="S3484" s="14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9">
        <f t="shared" si="270"/>
        <v>3</v>
      </c>
      <c r="P3485" s="9">
        <f t="shared" si="271"/>
        <v>7.5</v>
      </c>
      <c r="Q3485" t="s">
        <v>8313</v>
      </c>
      <c r="R3485" t="s">
        <v>8314</v>
      </c>
      <c r="S3485" s="14">
        <f t="shared" si="272"/>
        <v>41860.91002314815</v>
      </c>
      <c r="T3485" s="15">
        <f t="shared" si="273"/>
        <v>41872.91002314815</v>
      </c>
      <c r="U3485">
        <f t="shared" si="274"/>
        <v>2014</v>
      </c>
    </row>
    <row r="3486" spans="1:21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9">
        <f t="shared" si="270"/>
        <v>10</v>
      </c>
      <c r="P3486" s="9">
        <f t="shared" si="271"/>
        <v>5</v>
      </c>
      <c r="Q3486" t="s">
        <v>8323</v>
      </c>
      <c r="R3486" t="s">
        <v>8326</v>
      </c>
      <c r="S3486" s="14">
        <f t="shared" si="272"/>
        <v>41820.870821759258</v>
      </c>
      <c r="T3486" s="15">
        <f t="shared" si="273"/>
        <v>41850.870821759258</v>
      </c>
      <c r="U3486">
        <f t="shared" si="274"/>
        <v>2014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70"/>
        <v>0</v>
      </c>
      <c r="P3487" s="9">
        <f t="shared" si="271"/>
        <v>4.83</v>
      </c>
      <c r="Q3487" t="s">
        <v>8321</v>
      </c>
      <c r="R3487" t="s">
        <v>8339</v>
      </c>
      <c r="S3487" s="14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70"/>
        <v>0</v>
      </c>
      <c r="P3488" s="9">
        <f t="shared" si="271"/>
        <v>2</v>
      </c>
      <c r="Q3488" t="s">
        <v>8308</v>
      </c>
      <c r="R3488" t="s">
        <v>8342</v>
      </c>
      <c r="S3488" s="14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70"/>
        <v>100</v>
      </c>
      <c r="P3489" s="9">
        <f t="shared" si="271"/>
        <v>13</v>
      </c>
      <c r="Q3489" t="s">
        <v>8321</v>
      </c>
      <c r="R3489" t="s">
        <v>8332</v>
      </c>
      <c r="S3489" s="14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70"/>
        <v>130</v>
      </c>
      <c r="P3490" s="9">
        <f t="shared" si="271"/>
        <v>3.25</v>
      </c>
      <c r="Q3490" t="s">
        <v>8323</v>
      </c>
      <c r="R3490" t="s">
        <v>8326</v>
      </c>
      <c r="S3490" s="14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70"/>
        <v>0</v>
      </c>
      <c r="P3491" s="9">
        <f t="shared" si="271"/>
        <v>4</v>
      </c>
      <c r="Q3491" t="s">
        <v>8308</v>
      </c>
      <c r="R3491" t="s">
        <v>8342</v>
      </c>
      <c r="S3491" s="14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70"/>
        <v>0</v>
      </c>
      <c r="P3492" s="9">
        <f t="shared" si="271"/>
        <v>3</v>
      </c>
      <c r="Q3492" t="s">
        <v>8316</v>
      </c>
      <c r="R3492" t="s">
        <v>8334</v>
      </c>
      <c r="S3492" s="14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70"/>
        <v>1</v>
      </c>
      <c r="P3493" s="9">
        <f t="shared" si="271"/>
        <v>4</v>
      </c>
      <c r="Q3493" t="s">
        <v>8308</v>
      </c>
      <c r="R3493" t="s">
        <v>8318</v>
      </c>
      <c r="S3493" s="14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70"/>
        <v>0</v>
      </c>
      <c r="P3494" s="9">
        <f t="shared" si="271"/>
        <v>5.5</v>
      </c>
      <c r="Q3494" t="s">
        <v>8321</v>
      </c>
      <c r="R3494" t="s">
        <v>8325</v>
      </c>
      <c r="S3494" s="14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9">
        <f t="shared" si="270"/>
        <v>0</v>
      </c>
      <c r="P3495" s="9">
        <f t="shared" si="271"/>
        <v>2.75</v>
      </c>
      <c r="Q3495" t="s">
        <v>8308</v>
      </c>
      <c r="R3495" t="s">
        <v>8310</v>
      </c>
      <c r="S3495" s="14">
        <f t="shared" si="272"/>
        <v>41830.947013888886</v>
      </c>
      <c r="T3495" s="15">
        <f t="shared" si="273"/>
        <v>41860.947013888886</v>
      </c>
      <c r="U3495">
        <f t="shared" si="274"/>
        <v>2014</v>
      </c>
    </row>
    <row r="3496" spans="1:21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9">
        <f t="shared" si="270"/>
        <v>0</v>
      </c>
      <c r="P3496" s="9">
        <f t="shared" si="271"/>
        <v>5.5</v>
      </c>
      <c r="Q3496" t="s">
        <v>8323</v>
      </c>
      <c r="R3496" t="s">
        <v>8326</v>
      </c>
      <c r="S3496" s="14">
        <f t="shared" si="272"/>
        <v>42447.863553240735</v>
      </c>
      <c r="T3496" s="15">
        <f t="shared" si="273"/>
        <v>42477.863553240735</v>
      </c>
      <c r="U3496">
        <f t="shared" si="274"/>
        <v>2016</v>
      </c>
    </row>
    <row r="3497" spans="1:21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9">
        <f t="shared" si="270"/>
        <v>0</v>
      </c>
      <c r="P3497" s="9">
        <f t="shared" si="271"/>
        <v>5.5</v>
      </c>
      <c r="Q3497" t="s">
        <v>8321</v>
      </c>
      <c r="R3497" t="s">
        <v>8339</v>
      </c>
      <c r="S3497" s="14">
        <f t="shared" si="272"/>
        <v>42649.742210648154</v>
      </c>
      <c r="T3497" s="15">
        <f t="shared" si="273"/>
        <v>42694.783877314811</v>
      </c>
      <c r="U3497">
        <f t="shared" si="274"/>
        <v>2016</v>
      </c>
    </row>
    <row r="3498" spans="1:21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9">
        <f t="shared" si="270"/>
        <v>0</v>
      </c>
      <c r="P3498" s="9">
        <f t="shared" si="271"/>
        <v>3.67</v>
      </c>
      <c r="Q3498" t="s">
        <v>8316</v>
      </c>
      <c r="R3498" t="s">
        <v>8334</v>
      </c>
      <c r="S3498" s="14">
        <f t="shared" si="272"/>
        <v>41718.5237037037</v>
      </c>
      <c r="T3498" s="15">
        <f t="shared" si="273"/>
        <v>41748.5237037037</v>
      </c>
      <c r="U3498">
        <f t="shared" si="274"/>
        <v>2014</v>
      </c>
    </row>
    <row r="3499" spans="1:21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9">
        <f t="shared" si="270"/>
        <v>0</v>
      </c>
      <c r="P3499" s="9">
        <f t="shared" si="271"/>
        <v>3.67</v>
      </c>
      <c r="Q3499" t="s">
        <v>8316</v>
      </c>
      <c r="R3499" t="s">
        <v>8344</v>
      </c>
      <c r="S3499" s="14">
        <f t="shared" si="272"/>
        <v>41908.996527777781</v>
      </c>
      <c r="T3499" s="15">
        <f t="shared" si="273"/>
        <v>41969.038194444445</v>
      </c>
      <c r="U3499">
        <f t="shared" si="274"/>
        <v>2014</v>
      </c>
    </row>
    <row r="3500" spans="1:21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9">
        <f t="shared" si="270"/>
        <v>0</v>
      </c>
      <c r="P3500" s="9">
        <f t="shared" si="271"/>
        <v>5.5</v>
      </c>
      <c r="Q3500" t="s">
        <v>8327</v>
      </c>
      <c r="R3500" t="s">
        <v>8330</v>
      </c>
      <c r="S3500" s="14">
        <f t="shared" si="272"/>
        <v>42064.217418981483</v>
      </c>
      <c r="T3500" s="15">
        <f t="shared" si="273"/>
        <v>42094.140277777777</v>
      </c>
      <c r="U3500">
        <f t="shared" si="274"/>
        <v>2015</v>
      </c>
    </row>
    <row r="3501" spans="1:21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70"/>
        <v>0</v>
      </c>
      <c r="P3501" s="9">
        <f t="shared" si="271"/>
        <v>5.5</v>
      </c>
      <c r="Q3501" t="s">
        <v>8323</v>
      </c>
      <c r="R3501" t="s">
        <v>8326</v>
      </c>
      <c r="S3501" s="14">
        <f t="shared" si="272"/>
        <v>41961.492488425924</v>
      </c>
      <c r="T3501" s="15">
        <f t="shared" si="273"/>
        <v>42006.492488425924</v>
      </c>
      <c r="U3501">
        <f t="shared" si="274"/>
        <v>2014</v>
      </c>
    </row>
    <row r="3502" spans="1:21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9">
        <f t="shared" si="270"/>
        <v>0</v>
      </c>
      <c r="P3502" s="9">
        <f t="shared" si="271"/>
        <v>5.5</v>
      </c>
      <c r="Q3502" t="s">
        <v>8323</v>
      </c>
      <c r="R3502" t="s">
        <v>8324</v>
      </c>
      <c r="S3502" s="14">
        <f t="shared" si="272"/>
        <v>42107.156319444446</v>
      </c>
      <c r="T3502" s="15">
        <f t="shared" si="273"/>
        <v>42167.156319444446</v>
      </c>
      <c r="U3502">
        <f t="shared" si="274"/>
        <v>2015</v>
      </c>
    </row>
    <row r="3503" spans="1:21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70"/>
        <v>1</v>
      </c>
      <c r="P3503" s="9">
        <f t="shared" si="271"/>
        <v>5.5</v>
      </c>
      <c r="Q3503" t="s">
        <v>8323</v>
      </c>
      <c r="R3503" t="s">
        <v>8326</v>
      </c>
      <c r="S3503" s="14">
        <f t="shared" si="272"/>
        <v>42402.947002314817</v>
      </c>
      <c r="T3503" s="15">
        <f t="shared" si="273"/>
        <v>42452.145138888889</v>
      </c>
      <c r="U3503">
        <f t="shared" si="274"/>
        <v>2016</v>
      </c>
    </row>
    <row r="3504" spans="1:21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70"/>
        <v>0</v>
      </c>
      <c r="P3504" s="9">
        <f t="shared" si="271"/>
        <v>10</v>
      </c>
      <c r="Q3504" t="s">
        <v>8321</v>
      </c>
      <c r="R3504" t="s">
        <v>8337</v>
      </c>
      <c r="S3504" s="14">
        <f t="shared" si="272"/>
        <v>42514.434548611112</v>
      </c>
      <c r="T3504" s="15">
        <f t="shared" si="273"/>
        <v>42554.434548611112</v>
      </c>
      <c r="U3504">
        <f t="shared" si="274"/>
        <v>2016</v>
      </c>
    </row>
    <row r="3505" spans="1:21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9">
        <f t="shared" si="270"/>
        <v>0</v>
      </c>
      <c r="P3505" s="9">
        <f t="shared" si="271"/>
        <v>10</v>
      </c>
      <c r="Q3505" t="s">
        <v>8319</v>
      </c>
      <c r="R3505" t="s">
        <v>8345</v>
      </c>
      <c r="S3505" s="14">
        <f t="shared" si="272"/>
        <v>42746.019652777773</v>
      </c>
      <c r="T3505" s="15">
        <f t="shared" si="273"/>
        <v>42800.541666666672</v>
      </c>
      <c r="U3505">
        <f t="shared" si="274"/>
        <v>2017</v>
      </c>
    </row>
    <row r="3506" spans="1:21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70"/>
        <v>0</v>
      </c>
      <c r="P3506" s="9">
        <f t="shared" si="271"/>
        <v>10</v>
      </c>
      <c r="Q3506" t="s">
        <v>8321</v>
      </c>
      <c r="R3506" t="s">
        <v>8337</v>
      </c>
      <c r="S3506" s="14">
        <f t="shared" si="272"/>
        <v>42616.049849537041</v>
      </c>
      <c r="T3506" s="15">
        <f t="shared" si="273"/>
        <v>42646.049849537041</v>
      </c>
      <c r="U3506">
        <f t="shared" si="274"/>
        <v>2016</v>
      </c>
    </row>
    <row r="3507" spans="1:21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9">
        <f t="shared" si="270"/>
        <v>0</v>
      </c>
      <c r="P3507" s="9">
        <f t="shared" si="271"/>
        <v>10</v>
      </c>
      <c r="Q3507" t="s">
        <v>8319</v>
      </c>
      <c r="R3507" t="s">
        <v>8345</v>
      </c>
      <c r="S3507" s="14">
        <f t="shared" si="272"/>
        <v>42061.69594907407</v>
      </c>
      <c r="T3507" s="15">
        <f t="shared" si="273"/>
        <v>42121.654282407413</v>
      </c>
      <c r="U3507">
        <f t="shared" si="274"/>
        <v>2015</v>
      </c>
    </row>
    <row r="3508" spans="1:21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9">
        <f t="shared" si="270"/>
        <v>0</v>
      </c>
      <c r="P3508" s="9">
        <f t="shared" si="271"/>
        <v>10</v>
      </c>
      <c r="Q3508" t="s">
        <v>8308</v>
      </c>
      <c r="R3508" t="s">
        <v>8318</v>
      </c>
      <c r="S3508" s="14">
        <f t="shared" si="272"/>
        <v>41830.033958333333</v>
      </c>
      <c r="T3508" s="15">
        <f t="shared" si="273"/>
        <v>41860.033958333333</v>
      </c>
      <c r="U3508">
        <f t="shared" si="274"/>
        <v>2014</v>
      </c>
    </row>
    <row r="3509" spans="1:21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9">
        <f t="shared" si="270"/>
        <v>0</v>
      </c>
      <c r="P3509" s="9">
        <f t="shared" si="271"/>
        <v>10</v>
      </c>
      <c r="Q3509" t="s">
        <v>8311</v>
      </c>
      <c r="R3509" t="s">
        <v>8352</v>
      </c>
      <c r="S3509" s="14">
        <f t="shared" si="272"/>
        <v>42349.824097222227</v>
      </c>
      <c r="T3509" s="15">
        <f t="shared" si="273"/>
        <v>42399.824097222227</v>
      </c>
      <c r="U3509">
        <f t="shared" si="274"/>
        <v>2015</v>
      </c>
    </row>
    <row r="3510" spans="1:21" ht="30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9">
        <f t="shared" si="270"/>
        <v>0</v>
      </c>
      <c r="P3510" s="9">
        <f t="shared" si="271"/>
        <v>10</v>
      </c>
      <c r="Q3510" t="s">
        <v>8323</v>
      </c>
      <c r="R3510" t="s">
        <v>8326</v>
      </c>
      <c r="S3510" s="14">
        <f t="shared" si="272"/>
        <v>42786.350231481483</v>
      </c>
      <c r="T3510" s="15">
        <f t="shared" si="273"/>
        <v>42846.308564814812</v>
      </c>
      <c r="U3510">
        <f t="shared" si="274"/>
        <v>2017</v>
      </c>
    </row>
    <row r="3511" spans="1:21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9">
        <f t="shared" si="270"/>
        <v>0</v>
      </c>
      <c r="P3511" s="9">
        <f t="shared" si="271"/>
        <v>5</v>
      </c>
      <c r="Q3511" t="s">
        <v>8323</v>
      </c>
      <c r="R3511" t="s">
        <v>8324</v>
      </c>
      <c r="S3511" s="14">
        <f t="shared" si="272"/>
        <v>41825.055231481485</v>
      </c>
      <c r="T3511" s="15">
        <f t="shared" si="273"/>
        <v>41850.055231481485</v>
      </c>
      <c r="U3511">
        <f t="shared" si="274"/>
        <v>2014</v>
      </c>
    </row>
    <row r="3512" spans="1:21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9">
        <f t="shared" si="270"/>
        <v>0</v>
      </c>
      <c r="P3512" s="9">
        <f t="shared" si="271"/>
        <v>10</v>
      </c>
      <c r="Q3512" t="s">
        <v>8323</v>
      </c>
      <c r="R3512" t="s">
        <v>8324</v>
      </c>
      <c r="S3512" s="14">
        <f t="shared" si="272"/>
        <v>42745.031469907408</v>
      </c>
      <c r="T3512" s="15">
        <f t="shared" si="273"/>
        <v>42785.031469907408</v>
      </c>
      <c r="U3512">
        <f t="shared" si="274"/>
        <v>2017</v>
      </c>
    </row>
    <row r="3513" spans="1:21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70"/>
        <v>0</v>
      </c>
      <c r="P3513" s="9">
        <f t="shared" si="271"/>
        <v>10</v>
      </c>
      <c r="Q3513" t="s">
        <v>8308</v>
      </c>
      <c r="R3513" t="s">
        <v>8342</v>
      </c>
      <c r="S3513" s="14">
        <f t="shared" si="272"/>
        <v>42017.843287037031</v>
      </c>
      <c r="T3513" s="15">
        <f t="shared" si="273"/>
        <v>42047.843287037031</v>
      </c>
      <c r="U3513">
        <f t="shared" si="274"/>
        <v>2015</v>
      </c>
    </row>
    <row r="3514" spans="1:21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9">
        <f t="shared" si="270"/>
        <v>0</v>
      </c>
      <c r="P3514" s="9">
        <f t="shared" si="271"/>
        <v>10</v>
      </c>
      <c r="Q3514" t="s">
        <v>8316</v>
      </c>
      <c r="R3514" t="s">
        <v>8344</v>
      </c>
      <c r="S3514" s="14">
        <f t="shared" si="272"/>
        <v>42649.924907407403</v>
      </c>
      <c r="T3514" s="15">
        <f t="shared" si="273"/>
        <v>42679.924907407403</v>
      </c>
      <c r="U3514">
        <f t="shared" si="274"/>
        <v>2016</v>
      </c>
    </row>
    <row r="3515" spans="1:21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9">
        <f t="shared" si="270"/>
        <v>0</v>
      </c>
      <c r="P3515" s="9">
        <f t="shared" si="271"/>
        <v>5</v>
      </c>
      <c r="Q3515" t="s">
        <v>8316</v>
      </c>
      <c r="R3515" t="s">
        <v>8334</v>
      </c>
      <c r="S3515" s="14">
        <f t="shared" si="272"/>
        <v>41951.973229166666</v>
      </c>
      <c r="T3515" s="15">
        <f t="shared" si="273"/>
        <v>41981.973229166666</v>
      </c>
      <c r="U3515">
        <f t="shared" si="274"/>
        <v>2014</v>
      </c>
    </row>
    <row r="3516" spans="1:21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9">
        <f t="shared" si="270"/>
        <v>0</v>
      </c>
      <c r="P3516" s="9">
        <f t="shared" si="271"/>
        <v>10</v>
      </c>
      <c r="Q3516" t="s">
        <v>8323</v>
      </c>
      <c r="R3516" t="s">
        <v>8335</v>
      </c>
      <c r="S3516" s="14">
        <f t="shared" si="272"/>
        <v>42154.818819444445</v>
      </c>
      <c r="T3516" s="15">
        <f t="shared" si="273"/>
        <v>42185.165972222225</v>
      </c>
      <c r="U3516">
        <f t="shared" si="274"/>
        <v>2015</v>
      </c>
    </row>
    <row r="3517" spans="1:21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9">
        <f t="shared" si="270"/>
        <v>0</v>
      </c>
      <c r="P3517" s="9">
        <f t="shared" si="271"/>
        <v>10</v>
      </c>
      <c r="Q3517" t="s">
        <v>8308</v>
      </c>
      <c r="R3517" t="s">
        <v>8342</v>
      </c>
      <c r="S3517" s="14">
        <f t="shared" si="272"/>
        <v>42223.619456018518</v>
      </c>
      <c r="T3517" s="15">
        <f t="shared" si="273"/>
        <v>42253.215277777781</v>
      </c>
      <c r="U3517">
        <f t="shared" si="274"/>
        <v>2015</v>
      </c>
    </row>
    <row r="3518" spans="1:21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9">
        <f t="shared" si="270"/>
        <v>0</v>
      </c>
      <c r="P3518" s="9">
        <f t="shared" si="271"/>
        <v>5</v>
      </c>
      <c r="Q3518" t="s">
        <v>8321</v>
      </c>
      <c r="R3518" t="s">
        <v>8339</v>
      </c>
      <c r="S3518" s="14">
        <f t="shared" si="272"/>
        <v>41650.015057870369</v>
      </c>
      <c r="T3518" s="15">
        <f t="shared" si="273"/>
        <v>41680.015057870369</v>
      </c>
      <c r="U3518">
        <f t="shared" si="274"/>
        <v>2014</v>
      </c>
    </row>
    <row r="3519" spans="1:21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9">
        <f t="shared" si="270"/>
        <v>0</v>
      </c>
      <c r="P3519" s="9">
        <f t="shared" si="271"/>
        <v>10</v>
      </c>
      <c r="Q3519" t="s">
        <v>8321</v>
      </c>
      <c r="R3519" t="s">
        <v>8339</v>
      </c>
      <c r="S3519" s="14">
        <f t="shared" si="272"/>
        <v>42447.896875000006</v>
      </c>
      <c r="T3519" s="15">
        <f t="shared" si="273"/>
        <v>42474.606944444444</v>
      </c>
      <c r="U3519">
        <f t="shared" si="274"/>
        <v>2016</v>
      </c>
    </row>
    <row r="3520" spans="1:21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9">
        <f t="shared" si="270"/>
        <v>0</v>
      </c>
      <c r="P3520" s="9">
        <f t="shared" si="271"/>
        <v>10</v>
      </c>
      <c r="Q3520" t="s">
        <v>8311</v>
      </c>
      <c r="R3520" t="s">
        <v>8349</v>
      </c>
      <c r="S3520" s="14">
        <f t="shared" si="272"/>
        <v>42121.367002314815</v>
      </c>
      <c r="T3520" s="15">
        <f t="shared" si="273"/>
        <v>42152.836805555555</v>
      </c>
      <c r="U3520">
        <f t="shared" si="274"/>
        <v>2015</v>
      </c>
    </row>
    <row r="3521" spans="1:21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9">
        <f t="shared" si="270"/>
        <v>0</v>
      </c>
      <c r="P3521" s="9">
        <f t="shared" si="271"/>
        <v>10</v>
      </c>
      <c r="Q3521" t="s">
        <v>8323</v>
      </c>
      <c r="R3521" t="s">
        <v>8326</v>
      </c>
      <c r="S3521" s="14">
        <f t="shared" si="272"/>
        <v>42437.64534722222</v>
      </c>
      <c r="T3521" s="15">
        <f t="shared" si="273"/>
        <v>42497.603680555556</v>
      </c>
      <c r="U3521">
        <f t="shared" si="274"/>
        <v>2016</v>
      </c>
    </row>
    <row r="3522" spans="1:21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9">
        <f t="shared" si="270"/>
        <v>0</v>
      </c>
      <c r="P3522" s="9">
        <f t="shared" si="271"/>
        <v>3.33</v>
      </c>
      <c r="Q3522" t="s">
        <v>8316</v>
      </c>
      <c r="R3522" t="s">
        <v>8334</v>
      </c>
      <c r="S3522" s="14">
        <f t="shared" si="272"/>
        <v>41526.345914351856</v>
      </c>
      <c r="T3522" s="15">
        <f t="shared" si="273"/>
        <v>41556.345914351856</v>
      </c>
      <c r="U3522">
        <f t="shared" si="274"/>
        <v>2013</v>
      </c>
    </row>
    <row r="3523" spans="1:21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9">
        <f t="shared" ref="O3523:O3586" si="275">ROUND(E3523/D3523*100,0)</f>
        <v>0</v>
      </c>
      <c r="P3523" s="9">
        <f t="shared" ref="P3523:P3586" si="276">ROUND(E3523/L3523,2)</f>
        <v>5</v>
      </c>
      <c r="Q3523" t="s">
        <v>8327</v>
      </c>
      <c r="R3523" t="s">
        <v>8330</v>
      </c>
      <c r="S3523" s="14">
        <f t="shared" ref="S3523:S3586" si="277">(((J3523/60)/60)/24)+DATE(1970,1,1)</f>
        <v>41989.664409722223</v>
      </c>
      <c r="T3523" s="15">
        <f t="shared" ref="T3523:T3586" si="278">(((I3523/60)/60)/24)+DATE(1970,1,1)</f>
        <v>42019.664409722223</v>
      </c>
      <c r="U3523">
        <f t="shared" ref="U3523:U3586" si="279">YEAR(S:S)</f>
        <v>2014</v>
      </c>
    </row>
    <row r="3524" spans="1:21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9">
        <f t="shared" si="275"/>
        <v>0</v>
      </c>
      <c r="P3524" s="9">
        <f t="shared" si="276"/>
        <v>10</v>
      </c>
      <c r="Q3524" t="s">
        <v>8321</v>
      </c>
      <c r="R3524" t="s">
        <v>8339</v>
      </c>
      <c r="S3524" s="14">
        <f t="shared" si="277"/>
        <v>42153.631597222222</v>
      </c>
      <c r="T3524" s="15">
        <f t="shared" si="278"/>
        <v>42183.631597222222</v>
      </c>
      <c r="U3524">
        <f t="shared" si="279"/>
        <v>2015</v>
      </c>
    </row>
    <row r="3525" spans="1:21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9">
        <f t="shared" si="275"/>
        <v>0</v>
      </c>
      <c r="P3525" s="9">
        <f t="shared" si="276"/>
        <v>10</v>
      </c>
      <c r="Q3525" t="s">
        <v>8308</v>
      </c>
      <c r="R3525" t="s">
        <v>8342</v>
      </c>
      <c r="S3525" s="14">
        <f t="shared" si="277"/>
        <v>42450.589143518519</v>
      </c>
      <c r="T3525" s="15">
        <f t="shared" si="278"/>
        <v>42510.589143518519</v>
      </c>
      <c r="U3525">
        <f t="shared" si="279"/>
        <v>2016</v>
      </c>
    </row>
    <row r="3526" spans="1:21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9">
        <f t="shared" si="275"/>
        <v>0</v>
      </c>
      <c r="P3526" s="9">
        <f t="shared" si="276"/>
        <v>10</v>
      </c>
      <c r="Q3526" t="s">
        <v>8308</v>
      </c>
      <c r="R3526" t="s">
        <v>8342</v>
      </c>
      <c r="S3526" s="14">
        <f t="shared" si="277"/>
        <v>42102.650567129633</v>
      </c>
      <c r="T3526" s="15">
        <f t="shared" si="278"/>
        <v>42148.625</v>
      </c>
      <c r="U3526">
        <f t="shared" si="279"/>
        <v>2015</v>
      </c>
    </row>
    <row r="3527" spans="1:21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9">
        <f t="shared" si="275"/>
        <v>0</v>
      </c>
      <c r="P3527" s="9">
        <f t="shared" si="276"/>
        <v>10</v>
      </c>
      <c r="Q3527" t="s">
        <v>8308</v>
      </c>
      <c r="R3527" t="s">
        <v>8342</v>
      </c>
      <c r="S3527" s="14">
        <f t="shared" si="277"/>
        <v>42262.849050925928</v>
      </c>
      <c r="T3527" s="15">
        <f t="shared" si="278"/>
        <v>42292.849050925928</v>
      </c>
      <c r="U3527">
        <f t="shared" si="279"/>
        <v>2015</v>
      </c>
    </row>
    <row r="3528" spans="1:21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9">
        <f t="shared" si="275"/>
        <v>0</v>
      </c>
      <c r="P3528" s="9">
        <f t="shared" si="276"/>
        <v>5</v>
      </c>
      <c r="Q3528" t="s">
        <v>8319</v>
      </c>
      <c r="R3528" t="s">
        <v>8345</v>
      </c>
      <c r="S3528" s="14">
        <f t="shared" si="277"/>
        <v>42383.899456018517</v>
      </c>
      <c r="T3528" s="15">
        <f t="shared" si="278"/>
        <v>42413.899456018517</v>
      </c>
      <c r="U3528">
        <f t="shared" si="279"/>
        <v>2016</v>
      </c>
    </row>
    <row r="3529" spans="1:21" ht="30" hidden="1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9">
        <f t="shared" si="275"/>
        <v>0</v>
      </c>
      <c r="P3529" s="9">
        <f t="shared" si="276"/>
        <v>10</v>
      </c>
      <c r="Q3529" t="s">
        <v>8323</v>
      </c>
      <c r="R3529" t="s">
        <v>8335</v>
      </c>
      <c r="S3529" s="14">
        <f t="shared" si="277"/>
        <v>41865.659780092588</v>
      </c>
      <c r="T3529" s="15">
        <f t="shared" si="278"/>
        <v>41890.659780092588</v>
      </c>
      <c r="U3529">
        <f t="shared" si="279"/>
        <v>2014</v>
      </c>
    </row>
    <row r="3530" spans="1:21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9">
        <f t="shared" si="275"/>
        <v>0</v>
      </c>
      <c r="P3530" s="9">
        <f t="shared" si="276"/>
        <v>10</v>
      </c>
      <c r="Q3530" t="s">
        <v>8321</v>
      </c>
      <c r="R3530" t="s">
        <v>8325</v>
      </c>
      <c r="S3530" s="14">
        <f t="shared" si="277"/>
        <v>42375.230115740742</v>
      </c>
      <c r="T3530" s="15">
        <f t="shared" si="278"/>
        <v>42417.999305555553</v>
      </c>
      <c r="U3530">
        <f t="shared" si="279"/>
        <v>2016</v>
      </c>
    </row>
    <row r="3531" spans="1:21" ht="45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9">
        <f t="shared" si="275"/>
        <v>0</v>
      </c>
      <c r="P3531" s="9">
        <f t="shared" si="276"/>
        <v>10</v>
      </c>
      <c r="Q3531" t="s">
        <v>8323</v>
      </c>
      <c r="R3531" t="s">
        <v>8326</v>
      </c>
      <c r="S3531" s="14">
        <f t="shared" si="277"/>
        <v>41863.527326388888</v>
      </c>
      <c r="T3531" s="15">
        <f t="shared" si="278"/>
        <v>41893.527326388888</v>
      </c>
      <c r="U3531">
        <f t="shared" si="279"/>
        <v>2014</v>
      </c>
    </row>
    <row r="3532" spans="1:21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9">
        <f t="shared" si="275"/>
        <v>0</v>
      </c>
      <c r="P3532" s="9">
        <f t="shared" si="276"/>
        <v>10</v>
      </c>
      <c r="Q3532" t="s">
        <v>8323</v>
      </c>
      <c r="R3532" t="s">
        <v>8326</v>
      </c>
      <c r="S3532" s="14">
        <f t="shared" si="277"/>
        <v>42058.603877314818</v>
      </c>
      <c r="T3532" s="15">
        <f t="shared" si="278"/>
        <v>42087.165972222225</v>
      </c>
      <c r="U3532">
        <f t="shared" si="279"/>
        <v>2015</v>
      </c>
    </row>
    <row r="3533" spans="1:21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9">
        <f t="shared" si="275"/>
        <v>0</v>
      </c>
      <c r="P3533" s="9">
        <f t="shared" si="276"/>
        <v>10</v>
      </c>
      <c r="Q3533" t="s">
        <v>8321</v>
      </c>
      <c r="R3533" t="s">
        <v>8337</v>
      </c>
      <c r="S3533" s="14">
        <f t="shared" si="277"/>
        <v>41938.893263888887</v>
      </c>
      <c r="T3533" s="15">
        <f t="shared" si="278"/>
        <v>41959.934930555552</v>
      </c>
      <c r="U3533">
        <f t="shared" si="279"/>
        <v>2014</v>
      </c>
    </row>
    <row r="3534" spans="1:21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9">
        <f t="shared" si="275"/>
        <v>0</v>
      </c>
      <c r="P3534" s="9">
        <f t="shared" si="276"/>
        <v>10</v>
      </c>
      <c r="Q3534" t="s">
        <v>8311</v>
      </c>
      <c r="R3534" t="s">
        <v>8356</v>
      </c>
      <c r="S3534" s="14">
        <f t="shared" si="277"/>
        <v>42172.669027777782</v>
      </c>
      <c r="T3534" s="15">
        <f t="shared" si="278"/>
        <v>42202.669027777782</v>
      </c>
      <c r="U3534">
        <f t="shared" si="279"/>
        <v>2015</v>
      </c>
    </row>
    <row r="3535" spans="1:21" ht="6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9">
        <f t="shared" si="275"/>
        <v>0</v>
      </c>
      <c r="P3535" s="9">
        <f t="shared" si="276"/>
        <v>10</v>
      </c>
      <c r="Q3535" t="s">
        <v>8323</v>
      </c>
      <c r="R3535" t="s">
        <v>8326</v>
      </c>
      <c r="S3535" s="14">
        <f t="shared" si="277"/>
        <v>42622.436412037037</v>
      </c>
      <c r="T3535" s="15">
        <f t="shared" si="278"/>
        <v>42652.436412037037</v>
      </c>
      <c r="U3535">
        <f t="shared" si="279"/>
        <v>2016</v>
      </c>
    </row>
    <row r="3536" spans="1:21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9">
        <f t="shared" si="275"/>
        <v>0</v>
      </c>
      <c r="P3536" s="9">
        <f t="shared" si="276"/>
        <v>5</v>
      </c>
      <c r="Q3536" t="s">
        <v>8316</v>
      </c>
      <c r="R3536" t="s">
        <v>8344</v>
      </c>
      <c r="S3536" s="14">
        <f t="shared" si="277"/>
        <v>41772.797280092593</v>
      </c>
      <c r="T3536" s="15">
        <f t="shared" si="278"/>
        <v>41802.797280092593</v>
      </c>
      <c r="U3536">
        <f t="shared" si="279"/>
        <v>2014</v>
      </c>
    </row>
    <row r="3537" spans="1:21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9">
        <f t="shared" si="275"/>
        <v>0</v>
      </c>
      <c r="P3537" s="9">
        <f t="shared" si="276"/>
        <v>10</v>
      </c>
      <c r="Q3537" t="s">
        <v>8313</v>
      </c>
      <c r="R3537" t="s">
        <v>8355</v>
      </c>
      <c r="S3537" s="14">
        <f t="shared" si="277"/>
        <v>41935.509652777779</v>
      </c>
      <c r="T3537" s="15">
        <f t="shared" si="278"/>
        <v>41965.551319444443</v>
      </c>
      <c r="U3537">
        <f t="shared" si="279"/>
        <v>2014</v>
      </c>
    </row>
    <row r="3538" spans="1:21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9">
        <f t="shared" si="275"/>
        <v>1</v>
      </c>
      <c r="P3538" s="9">
        <f t="shared" si="276"/>
        <v>5</v>
      </c>
      <c r="Q3538" t="s">
        <v>8316</v>
      </c>
      <c r="R3538" t="s">
        <v>8344</v>
      </c>
      <c r="S3538" s="14">
        <f t="shared" si="277"/>
        <v>42535.327476851846</v>
      </c>
      <c r="T3538" s="15">
        <f t="shared" si="278"/>
        <v>42565.327476851846</v>
      </c>
      <c r="U3538">
        <f t="shared" si="279"/>
        <v>2016</v>
      </c>
    </row>
    <row r="3539" spans="1:21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9">
        <f t="shared" si="275"/>
        <v>1</v>
      </c>
      <c r="P3539" s="9">
        <f t="shared" si="276"/>
        <v>5</v>
      </c>
      <c r="Q3539" t="s">
        <v>8311</v>
      </c>
      <c r="R3539" t="s">
        <v>8356</v>
      </c>
      <c r="S3539" s="14">
        <f t="shared" si="277"/>
        <v>42573.65662037037</v>
      </c>
      <c r="T3539" s="15">
        <f t="shared" si="278"/>
        <v>42588.65662037037</v>
      </c>
      <c r="U3539">
        <f t="shared" si="279"/>
        <v>2016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75"/>
        <v>1</v>
      </c>
      <c r="P3540" s="9">
        <f t="shared" si="276"/>
        <v>10</v>
      </c>
      <c r="Q3540" t="s">
        <v>8323</v>
      </c>
      <c r="R3540" t="s">
        <v>8324</v>
      </c>
      <c r="S3540" s="14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45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75"/>
        <v>1</v>
      </c>
      <c r="P3541" s="9">
        <f t="shared" si="276"/>
        <v>10</v>
      </c>
      <c r="Q3541" t="s">
        <v>8323</v>
      </c>
      <c r="R3541" t="s">
        <v>8326</v>
      </c>
      <c r="S3541" s="14">
        <f t="shared" si="277"/>
        <v>42048.711724537032</v>
      </c>
      <c r="T3541" s="15">
        <f t="shared" si="278"/>
        <v>42086.75</v>
      </c>
      <c r="U3541">
        <f t="shared" si="279"/>
        <v>2015</v>
      </c>
    </row>
    <row r="3542" spans="1:21" ht="6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75"/>
        <v>1</v>
      </c>
      <c r="P3542" s="9">
        <f t="shared" si="276"/>
        <v>10</v>
      </c>
      <c r="Q3542" t="s">
        <v>8323</v>
      </c>
      <c r="R3542" t="s">
        <v>8326</v>
      </c>
      <c r="S3542" s="14">
        <f t="shared" si="277"/>
        <v>42803.842812499999</v>
      </c>
      <c r="T3542" s="15">
        <f t="shared" si="278"/>
        <v>42843.801145833335</v>
      </c>
      <c r="U3542">
        <f t="shared" si="279"/>
        <v>2017</v>
      </c>
    </row>
    <row r="3543" spans="1:21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9">
        <f t="shared" si="275"/>
        <v>1</v>
      </c>
      <c r="P3543" s="9">
        <f t="shared" si="276"/>
        <v>5</v>
      </c>
      <c r="Q3543" t="s">
        <v>8308</v>
      </c>
      <c r="R3543" t="s">
        <v>8342</v>
      </c>
      <c r="S3543" s="14">
        <f t="shared" si="277"/>
        <v>42049.716620370367</v>
      </c>
      <c r="T3543" s="15">
        <f t="shared" si="278"/>
        <v>42079.674953703703</v>
      </c>
      <c r="U3543">
        <f t="shared" si="279"/>
        <v>2015</v>
      </c>
    </row>
    <row r="3544" spans="1:21" ht="6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75"/>
        <v>1</v>
      </c>
      <c r="P3544" s="9">
        <f t="shared" si="276"/>
        <v>10</v>
      </c>
      <c r="Q3544" t="s">
        <v>8323</v>
      </c>
      <c r="R3544" t="s">
        <v>8326</v>
      </c>
      <c r="S3544" s="14">
        <f t="shared" si="277"/>
        <v>42291.739548611105</v>
      </c>
      <c r="T3544" s="15">
        <f t="shared" si="278"/>
        <v>42351.781215277777</v>
      </c>
      <c r="U3544">
        <f t="shared" si="279"/>
        <v>2015</v>
      </c>
    </row>
    <row r="3545" spans="1:21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9">
        <f t="shared" si="275"/>
        <v>1</v>
      </c>
      <c r="P3545" s="9">
        <f t="shared" si="276"/>
        <v>10</v>
      </c>
      <c r="Q3545" t="s">
        <v>8323</v>
      </c>
      <c r="R3545" t="s">
        <v>8326</v>
      </c>
      <c r="S3545" s="14">
        <f t="shared" si="277"/>
        <v>42217.670104166667</v>
      </c>
      <c r="T3545" s="15">
        <f t="shared" si="278"/>
        <v>42247.670104166667</v>
      </c>
      <c r="U3545">
        <f t="shared" si="279"/>
        <v>2015</v>
      </c>
    </row>
    <row r="3546" spans="1:21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9">
        <f t="shared" si="275"/>
        <v>1</v>
      </c>
      <c r="P3546" s="9">
        <f t="shared" si="276"/>
        <v>10</v>
      </c>
      <c r="Q3546" t="s">
        <v>8316</v>
      </c>
      <c r="R3546" t="s">
        <v>8334</v>
      </c>
      <c r="S3546" s="14">
        <f t="shared" si="277"/>
        <v>40802.964594907404</v>
      </c>
      <c r="T3546" s="15">
        <f t="shared" si="278"/>
        <v>40832.964594907404</v>
      </c>
      <c r="U3546">
        <f t="shared" si="279"/>
        <v>2011</v>
      </c>
    </row>
    <row r="3547" spans="1:21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9">
        <f t="shared" si="275"/>
        <v>2</v>
      </c>
      <c r="P3547" s="9">
        <f t="shared" si="276"/>
        <v>10</v>
      </c>
      <c r="Q3547" t="s">
        <v>8346</v>
      </c>
      <c r="R3547" t="s">
        <v>8347</v>
      </c>
      <c r="S3547" s="14">
        <f t="shared" si="277"/>
        <v>41851.696157407408</v>
      </c>
      <c r="T3547" s="15">
        <f t="shared" si="278"/>
        <v>41894.416666666664</v>
      </c>
      <c r="U3547">
        <f t="shared" si="279"/>
        <v>2014</v>
      </c>
    </row>
    <row r="3548" spans="1:21" ht="45" hidden="1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9">
        <f t="shared" si="275"/>
        <v>2</v>
      </c>
      <c r="P3548" s="9">
        <f t="shared" si="276"/>
        <v>5</v>
      </c>
      <c r="Q3548" t="s">
        <v>8323</v>
      </c>
      <c r="R3548" t="s">
        <v>8335</v>
      </c>
      <c r="S3548" s="14">
        <f t="shared" si="277"/>
        <v>42201.436226851853</v>
      </c>
      <c r="T3548" s="15">
        <f t="shared" si="278"/>
        <v>42244.9375</v>
      </c>
      <c r="U3548">
        <f t="shared" si="279"/>
        <v>2015</v>
      </c>
    </row>
    <row r="3549" spans="1:21" ht="6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75"/>
        <v>2</v>
      </c>
      <c r="P3549" s="9">
        <f t="shared" si="276"/>
        <v>10</v>
      </c>
      <c r="Q3549" t="s">
        <v>8323</v>
      </c>
      <c r="R3549" t="s">
        <v>8326</v>
      </c>
      <c r="S3549" s="14">
        <f t="shared" si="277"/>
        <v>42128.431064814817</v>
      </c>
      <c r="T3549" s="15">
        <f t="shared" si="278"/>
        <v>42146.875</v>
      </c>
      <c r="U3549">
        <f t="shared" si="279"/>
        <v>2015</v>
      </c>
    </row>
    <row r="3550" spans="1:21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75"/>
        <v>5</v>
      </c>
      <c r="P3550" s="9">
        <f t="shared" si="276"/>
        <v>10</v>
      </c>
      <c r="Q3550" t="s">
        <v>8323</v>
      </c>
      <c r="R3550" t="s">
        <v>8326</v>
      </c>
      <c r="S3550" s="14">
        <f t="shared" si="277"/>
        <v>42261.632916666669</v>
      </c>
      <c r="T3550" s="15">
        <f t="shared" si="278"/>
        <v>42266.165972222225</v>
      </c>
      <c r="U3550">
        <f t="shared" si="279"/>
        <v>2015</v>
      </c>
    </row>
    <row r="3551" spans="1:21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75"/>
        <v>10</v>
      </c>
      <c r="P3551" s="9">
        <f t="shared" si="276"/>
        <v>10</v>
      </c>
      <c r="Q3551" t="s">
        <v>8323</v>
      </c>
      <c r="R3551" t="s">
        <v>8326</v>
      </c>
      <c r="S3551" s="14">
        <f t="shared" si="277"/>
        <v>41831.697939814818</v>
      </c>
      <c r="T3551" s="15">
        <f t="shared" si="278"/>
        <v>41861.697939814818</v>
      </c>
      <c r="U3551">
        <f t="shared" si="279"/>
        <v>2014</v>
      </c>
    </row>
    <row r="3552" spans="1:21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9">
        <f t="shared" si="275"/>
        <v>100</v>
      </c>
      <c r="P3552" s="9">
        <f t="shared" si="276"/>
        <v>10</v>
      </c>
      <c r="Q3552" t="s">
        <v>8327</v>
      </c>
      <c r="R3552" t="s">
        <v>8336</v>
      </c>
      <c r="S3552" s="14">
        <f t="shared" si="277"/>
        <v>42165.79833333334</v>
      </c>
      <c r="T3552" s="15">
        <f t="shared" si="278"/>
        <v>42195.79833333334</v>
      </c>
      <c r="U3552">
        <f t="shared" si="279"/>
        <v>2015</v>
      </c>
    </row>
    <row r="3553" spans="1:21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9">
        <f t="shared" si="275"/>
        <v>200</v>
      </c>
      <c r="P3553" s="9">
        <f t="shared" si="276"/>
        <v>10</v>
      </c>
      <c r="Q3553" t="s">
        <v>8327</v>
      </c>
      <c r="R3553" t="s">
        <v>8329</v>
      </c>
      <c r="S3553" s="14">
        <f t="shared" si="277"/>
        <v>42109.826145833329</v>
      </c>
      <c r="T3553" s="15">
        <f t="shared" si="278"/>
        <v>42139.826145833329</v>
      </c>
      <c r="U3553">
        <f t="shared" si="279"/>
        <v>2015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75"/>
        <v>0</v>
      </c>
      <c r="P3554" s="9">
        <f t="shared" si="276"/>
        <v>9</v>
      </c>
      <c r="Q3554" t="s">
        <v>8308</v>
      </c>
      <c r="R3554" t="s">
        <v>8342</v>
      </c>
      <c r="S3554" s="14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9">
        <f t="shared" si="275"/>
        <v>0</v>
      </c>
      <c r="P3555" s="9">
        <f t="shared" si="276"/>
        <v>2</v>
      </c>
      <c r="Q3555" t="s">
        <v>8308</v>
      </c>
      <c r="R3555" t="s">
        <v>8310</v>
      </c>
      <c r="S3555" s="14">
        <f t="shared" si="277"/>
        <v>41838.832152777781</v>
      </c>
      <c r="T3555" s="15">
        <f t="shared" si="278"/>
        <v>41868.832152777781</v>
      </c>
      <c r="U3555">
        <f t="shared" si="279"/>
        <v>2014</v>
      </c>
    </row>
    <row r="3556" spans="1:21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9">
        <f t="shared" si="275"/>
        <v>0</v>
      </c>
      <c r="P3556" s="9">
        <f t="shared" si="276"/>
        <v>8</v>
      </c>
      <c r="Q3556" t="s">
        <v>8319</v>
      </c>
      <c r="R3556" t="s">
        <v>8345</v>
      </c>
      <c r="S3556" s="14">
        <f t="shared" si="277"/>
        <v>41974.704745370371</v>
      </c>
      <c r="T3556" s="15">
        <f t="shared" si="278"/>
        <v>42004.704745370371</v>
      </c>
      <c r="U3556">
        <f t="shared" si="279"/>
        <v>2014</v>
      </c>
    </row>
    <row r="3557" spans="1:21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9">
        <f t="shared" si="275"/>
        <v>0</v>
      </c>
      <c r="P3557" s="9">
        <f t="shared" si="276"/>
        <v>4</v>
      </c>
      <c r="Q3557" t="s">
        <v>8321</v>
      </c>
      <c r="R3557" t="s">
        <v>8337</v>
      </c>
      <c r="S3557" s="14">
        <f t="shared" si="277"/>
        <v>42396.911712962959</v>
      </c>
      <c r="T3557" s="15">
        <f t="shared" si="278"/>
        <v>42426.911712962959</v>
      </c>
      <c r="U3557">
        <f t="shared" si="279"/>
        <v>2016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75"/>
        <v>1</v>
      </c>
      <c r="P3558" s="9">
        <f t="shared" si="276"/>
        <v>1</v>
      </c>
      <c r="Q3558" t="s">
        <v>8308</v>
      </c>
      <c r="R3558" t="s">
        <v>8342</v>
      </c>
      <c r="S3558" s="14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9">
        <f t="shared" si="275"/>
        <v>2</v>
      </c>
      <c r="P3559" s="9">
        <f t="shared" si="276"/>
        <v>2</v>
      </c>
      <c r="Q3559" t="s">
        <v>8308</v>
      </c>
      <c r="R3559" t="s">
        <v>8318</v>
      </c>
      <c r="S3559" s="14">
        <f t="shared" si="277"/>
        <v>41864.04886574074</v>
      </c>
      <c r="T3559" s="15">
        <f t="shared" si="278"/>
        <v>41884.04886574074</v>
      </c>
      <c r="U3559">
        <f t="shared" si="279"/>
        <v>2014</v>
      </c>
    </row>
    <row r="3560" spans="1:21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9">
        <f t="shared" si="275"/>
        <v>0</v>
      </c>
      <c r="P3560" s="9">
        <f t="shared" si="276"/>
        <v>7</v>
      </c>
      <c r="Q3560" t="s">
        <v>8323</v>
      </c>
      <c r="R3560" t="s">
        <v>8326</v>
      </c>
      <c r="S3560" s="14">
        <f t="shared" si="277"/>
        <v>42513.976319444439</v>
      </c>
      <c r="T3560" s="15">
        <f t="shared" si="278"/>
        <v>42559.976319444439</v>
      </c>
      <c r="U3560">
        <f t="shared" si="279"/>
        <v>2016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75"/>
        <v>0</v>
      </c>
      <c r="P3561" s="9">
        <f t="shared" si="276"/>
        <v>2.33</v>
      </c>
      <c r="Q3561" t="s">
        <v>8323</v>
      </c>
      <c r="R3561" t="s">
        <v>8326</v>
      </c>
      <c r="S3561" s="14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9">
        <f t="shared" si="275"/>
        <v>0</v>
      </c>
      <c r="P3562" s="9">
        <f t="shared" si="276"/>
        <v>2.33</v>
      </c>
      <c r="Q3562" t="s">
        <v>8311</v>
      </c>
      <c r="R3562" t="s">
        <v>8348</v>
      </c>
      <c r="S3562" s="14">
        <f t="shared" si="277"/>
        <v>42013.059027777781</v>
      </c>
      <c r="T3562" s="15">
        <f t="shared" si="278"/>
        <v>42041.059027777781</v>
      </c>
      <c r="U3562">
        <f t="shared" si="279"/>
        <v>2015</v>
      </c>
    </row>
    <row r="3563" spans="1:21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75"/>
        <v>0</v>
      </c>
      <c r="P3563" s="9">
        <f t="shared" si="276"/>
        <v>3</v>
      </c>
      <c r="Q3563" t="s">
        <v>8321</v>
      </c>
      <c r="R3563" t="s">
        <v>8339</v>
      </c>
      <c r="S3563" s="14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75"/>
        <v>0</v>
      </c>
      <c r="P3564" s="9">
        <f t="shared" si="276"/>
        <v>3</v>
      </c>
      <c r="Q3564" t="s">
        <v>8308</v>
      </c>
      <c r="R3564" t="s">
        <v>8342</v>
      </c>
      <c r="S3564" s="14">
        <f t="shared" si="277"/>
        <v>42646.896898148145</v>
      </c>
      <c r="T3564" s="15">
        <f t="shared" si="278"/>
        <v>42676.896898148145</v>
      </c>
      <c r="U3564">
        <f t="shared" si="279"/>
        <v>2016</v>
      </c>
    </row>
    <row r="3565" spans="1:21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9">
        <f t="shared" si="275"/>
        <v>0</v>
      </c>
      <c r="P3565" s="9">
        <f t="shared" si="276"/>
        <v>3</v>
      </c>
      <c r="Q3565" t="s">
        <v>8313</v>
      </c>
      <c r="R3565" t="s">
        <v>8355</v>
      </c>
      <c r="S3565" s="14">
        <f t="shared" si="277"/>
        <v>41974.712245370371</v>
      </c>
      <c r="T3565" s="15">
        <f t="shared" si="278"/>
        <v>42004.712245370371</v>
      </c>
      <c r="U3565">
        <f t="shared" si="279"/>
        <v>2014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75"/>
        <v>0</v>
      </c>
      <c r="P3566" s="9">
        <f t="shared" si="276"/>
        <v>3</v>
      </c>
      <c r="Q3566" t="s">
        <v>8346</v>
      </c>
      <c r="R3566" t="s">
        <v>8347</v>
      </c>
      <c r="S3566" s="14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9">
        <f t="shared" si="275"/>
        <v>0</v>
      </c>
      <c r="P3567" s="9">
        <f t="shared" si="276"/>
        <v>3</v>
      </c>
      <c r="Q3567" t="s">
        <v>8316</v>
      </c>
      <c r="R3567" t="s">
        <v>8344</v>
      </c>
      <c r="S3567" s="14">
        <f t="shared" si="277"/>
        <v>42413.649641203709</v>
      </c>
      <c r="T3567" s="15">
        <f t="shared" si="278"/>
        <v>42443.607974537037</v>
      </c>
      <c r="U3567">
        <f t="shared" si="279"/>
        <v>2016</v>
      </c>
    </row>
    <row r="3568" spans="1:21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9">
        <f t="shared" si="275"/>
        <v>0</v>
      </c>
      <c r="P3568" s="9">
        <f t="shared" si="276"/>
        <v>6</v>
      </c>
      <c r="Q3568" t="s">
        <v>8311</v>
      </c>
      <c r="R3568" t="s">
        <v>8348</v>
      </c>
      <c r="S3568" s="14">
        <f t="shared" si="277"/>
        <v>42395.456412037034</v>
      </c>
      <c r="T3568" s="15">
        <f t="shared" si="278"/>
        <v>42425.456412037034</v>
      </c>
      <c r="U3568">
        <f t="shared" si="279"/>
        <v>2016</v>
      </c>
    </row>
    <row r="3569" spans="1:21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9">
        <f t="shared" si="275"/>
        <v>1</v>
      </c>
      <c r="P3569" s="9">
        <f t="shared" si="276"/>
        <v>3</v>
      </c>
      <c r="Q3569" t="s">
        <v>8323</v>
      </c>
      <c r="R3569" t="s">
        <v>8326</v>
      </c>
      <c r="S3569" s="14">
        <f t="shared" si="277"/>
        <v>41982.904386574075</v>
      </c>
      <c r="T3569" s="15">
        <f t="shared" si="278"/>
        <v>42042.904386574075</v>
      </c>
      <c r="U3569">
        <f t="shared" si="279"/>
        <v>2014</v>
      </c>
    </row>
    <row r="3570" spans="1:21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9">
        <f t="shared" si="275"/>
        <v>1</v>
      </c>
      <c r="P3570" s="9">
        <f t="shared" si="276"/>
        <v>3</v>
      </c>
      <c r="Q3570" t="s">
        <v>8308</v>
      </c>
      <c r="R3570" t="s">
        <v>8342</v>
      </c>
      <c r="S3570" s="14">
        <f t="shared" si="277"/>
        <v>42525.656944444447</v>
      </c>
      <c r="T3570" s="15">
        <f t="shared" si="278"/>
        <v>42555.656944444447</v>
      </c>
      <c r="U3570">
        <f t="shared" si="279"/>
        <v>2016</v>
      </c>
    </row>
    <row r="3571" spans="1:21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9">
        <f t="shared" si="275"/>
        <v>0</v>
      </c>
      <c r="P3571" s="9">
        <f t="shared" si="276"/>
        <v>5</v>
      </c>
      <c r="Q3571" t="s">
        <v>8319</v>
      </c>
      <c r="R3571" t="s">
        <v>8345</v>
      </c>
      <c r="S3571" s="14">
        <f t="shared" si="277"/>
        <v>41837.905694444446</v>
      </c>
      <c r="T3571" s="15">
        <f t="shared" si="278"/>
        <v>41867.905694444446</v>
      </c>
      <c r="U3571">
        <f t="shared" si="279"/>
        <v>2014</v>
      </c>
    </row>
    <row r="3572" spans="1:21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9">
        <f t="shared" si="275"/>
        <v>0</v>
      </c>
      <c r="P3572" s="9">
        <f t="shared" si="276"/>
        <v>5</v>
      </c>
      <c r="Q3572" t="s">
        <v>8321</v>
      </c>
      <c r="R3572" t="s">
        <v>8325</v>
      </c>
      <c r="S3572" s="14">
        <f t="shared" si="277"/>
        <v>41792.687442129631</v>
      </c>
      <c r="T3572" s="15">
        <f t="shared" si="278"/>
        <v>41822.687442129631</v>
      </c>
      <c r="U3572">
        <f t="shared" si="279"/>
        <v>2014</v>
      </c>
    </row>
    <row r="3573" spans="1:21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9">
        <f t="shared" si="275"/>
        <v>0</v>
      </c>
      <c r="P3573" s="9">
        <f t="shared" si="276"/>
        <v>5</v>
      </c>
      <c r="Q3573" t="s">
        <v>8319</v>
      </c>
      <c r="R3573" t="s">
        <v>8345</v>
      </c>
      <c r="S3573" s="14">
        <f t="shared" si="277"/>
        <v>42422.536192129628</v>
      </c>
      <c r="T3573" s="15">
        <f t="shared" si="278"/>
        <v>42452.494525462964</v>
      </c>
      <c r="U3573">
        <f t="shared" si="279"/>
        <v>2016</v>
      </c>
    </row>
    <row r="3574" spans="1:21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9">
        <f t="shared" si="275"/>
        <v>0</v>
      </c>
      <c r="P3574" s="9">
        <f t="shared" si="276"/>
        <v>5</v>
      </c>
      <c r="Q3574" t="s">
        <v>8321</v>
      </c>
      <c r="R3574" t="s">
        <v>8339</v>
      </c>
      <c r="S3574" s="14">
        <f t="shared" si="277"/>
        <v>41331.555127314816</v>
      </c>
      <c r="T3574" s="15">
        <f t="shared" si="278"/>
        <v>41356.513460648144</v>
      </c>
      <c r="U3574">
        <f t="shared" si="279"/>
        <v>2013</v>
      </c>
    </row>
    <row r="3575" spans="1:21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9">
        <f t="shared" si="275"/>
        <v>0</v>
      </c>
      <c r="P3575" s="9">
        <f t="shared" si="276"/>
        <v>1</v>
      </c>
      <c r="Q3575" t="s">
        <v>8319</v>
      </c>
      <c r="R3575" t="s">
        <v>8345</v>
      </c>
      <c r="S3575" s="14">
        <f t="shared" si="277"/>
        <v>42027.856990740736</v>
      </c>
      <c r="T3575" s="15">
        <f t="shared" si="278"/>
        <v>42087.815324074079</v>
      </c>
      <c r="U3575">
        <f t="shared" si="279"/>
        <v>2015</v>
      </c>
    </row>
    <row r="3576" spans="1:21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9">
        <f t="shared" si="275"/>
        <v>0</v>
      </c>
      <c r="P3576" s="9">
        <f t="shared" si="276"/>
        <v>5</v>
      </c>
      <c r="Q3576" t="s">
        <v>8319</v>
      </c>
      <c r="R3576" t="s">
        <v>8345</v>
      </c>
      <c r="S3576" s="14">
        <f t="shared" si="277"/>
        <v>42019.737766203703</v>
      </c>
      <c r="T3576" s="15">
        <f t="shared" si="278"/>
        <v>42077.625</v>
      </c>
      <c r="U3576">
        <f t="shared" si="279"/>
        <v>2015</v>
      </c>
    </row>
    <row r="3577" spans="1:21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75"/>
        <v>0</v>
      </c>
      <c r="P3577" s="9">
        <f t="shared" si="276"/>
        <v>5</v>
      </c>
      <c r="Q3577" t="s">
        <v>8316</v>
      </c>
      <c r="R3577" t="s">
        <v>8334</v>
      </c>
      <c r="S3577" s="14">
        <f t="shared" si="277"/>
        <v>42123.185798611114</v>
      </c>
      <c r="T3577" s="15">
        <f t="shared" si="278"/>
        <v>42153.185798611114</v>
      </c>
      <c r="U3577">
        <f t="shared" si="279"/>
        <v>2015</v>
      </c>
    </row>
    <row r="3578" spans="1:21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9">
        <f t="shared" si="275"/>
        <v>0</v>
      </c>
      <c r="P3578" s="9">
        <f t="shared" si="276"/>
        <v>5</v>
      </c>
      <c r="Q3578" t="s">
        <v>8327</v>
      </c>
      <c r="R3578" t="s">
        <v>8330</v>
      </c>
      <c r="S3578" s="14">
        <f t="shared" si="277"/>
        <v>42791.669837962967</v>
      </c>
      <c r="T3578" s="15">
        <f t="shared" si="278"/>
        <v>42821.191666666666</v>
      </c>
      <c r="U3578">
        <f t="shared" si="279"/>
        <v>2017</v>
      </c>
    </row>
    <row r="3579" spans="1:21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9">
        <f t="shared" si="275"/>
        <v>0</v>
      </c>
      <c r="P3579" s="9">
        <f t="shared" si="276"/>
        <v>5</v>
      </c>
      <c r="Q3579" t="s">
        <v>8323</v>
      </c>
      <c r="R3579" t="s">
        <v>8324</v>
      </c>
      <c r="S3579" s="14">
        <f t="shared" si="277"/>
        <v>42060.04550925926</v>
      </c>
      <c r="T3579" s="15">
        <f t="shared" si="278"/>
        <v>42090.003842592589</v>
      </c>
      <c r="U3579">
        <f t="shared" si="279"/>
        <v>2015</v>
      </c>
    </row>
    <row r="3580" spans="1:21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9">
        <f t="shared" si="275"/>
        <v>0</v>
      </c>
      <c r="P3580" s="9">
        <f t="shared" si="276"/>
        <v>5</v>
      </c>
      <c r="Q3580" t="s">
        <v>8316</v>
      </c>
      <c r="R3580" t="s">
        <v>8344</v>
      </c>
      <c r="S3580" s="14">
        <f t="shared" si="277"/>
        <v>41975.347523148142</v>
      </c>
      <c r="T3580" s="15">
        <f t="shared" si="278"/>
        <v>42005.347523148142</v>
      </c>
      <c r="U3580">
        <f t="shared" si="279"/>
        <v>2014</v>
      </c>
    </row>
    <row r="3581" spans="1:21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9">
        <f t="shared" si="275"/>
        <v>0</v>
      </c>
      <c r="P3581" s="9">
        <f t="shared" si="276"/>
        <v>5</v>
      </c>
      <c r="Q3581" t="s">
        <v>8323</v>
      </c>
      <c r="R3581" t="s">
        <v>8335</v>
      </c>
      <c r="S3581" s="14">
        <f t="shared" si="277"/>
        <v>41799.259039351848</v>
      </c>
      <c r="T3581" s="15">
        <f t="shared" si="278"/>
        <v>41819.259039351848</v>
      </c>
      <c r="U3581">
        <f t="shared" si="279"/>
        <v>2014</v>
      </c>
    </row>
    <row r="3582" spans="1:21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9">
        <f t="shared" si="275"/>
        <v>0</v>
      </c>
      <c r="P3582" s="9">
        <f t="shared" si="276"/>
        <v>5</v>
      </c>
      <c r="Q3582" t="s">
        <v>8321</v>
      </c>
      <c r="R3582" t="s">
        <v>8339</v>
      </c>
      <c r="S3582" s="14">
        <f t="shared" si="277"/>
        <v>42423.985567129625</v>
      </c>
      <c r="T3582" s="15">
        <f t="shared" si="278"/>
        <v>42453.943900462968</v>
      </c>
      <c r="U3582">
        <f t="shared" si="279"/>
        <v>2016</v>
      </c>
    </row>
    <row r="3583" spans="1:21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75"/>
        <v>0</v>
      </c>
      <c r="P3583" s="9">
        <f t="shared" si="276"/>
        <v>5</v>
      </c>
      <c r="Q3583" t="s">
        <v>8311</v>
      </c>
      <c r="R3583" t="s">
        <v>8352</v>
      </c>
      <c r="S3583" s="14">
        <f t="shared" si="277"/>
        <v>41136.85805555556</v>
      </c>
      <c r="T3583" s="15">
        <f t="shared" si="278"/>
        <v>41159.32708333333</v>
      </c>
      <c r="U3583">
        <f t="shared" si="279"/>
        <v>2012</v>
      </c>
    </row>
    <row r="3584" spans="1:21" ht="6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9">
        <f t="shared" si="275"/>
        <v>0</v>
      </c>
      <c r="P3584" s="9">
        <f t="shared" si="276"/>
        <v>5</v>
      </c>
      <c r="Q3584" t="s">
        <v>8323</v>
      </c>
      <c r="R3584" t="s">
        <v>8326</v>
      </c>
      <c r="S3584" s="14">
        <f t="shared" si="277"/>
        <v>41915.400219907409</v>
      </c>
      <c r="T3584" s="15">
        <f t="shared" si="278"/>
        <v>41919.1875</v>
      </c>
      <c r="U3584">
        <f t="shared" si="279"/>
        <v>2014</v>
      </c>
    </row>
    <row r="3585" spans="1:21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9">
        <f t="shared" si="275"/>
        <v>0</v>
      </c>
      <c r="P3585" s="9">
        <f t="shared" si="276"/>
        <v>5</v>
      </c>
      <c r="Q3585" t="s">
        <v>8311</v>
      </c>
      <c r="R3585" t="s">
        <v>8352</v>
      </c>
      <c r="S3585" s="14">
        <f t="shared" si="277"/>
        <v>41471.446851851848</v>
      </c>
      <c r="T3585" s="15">
        <f t="shared" si="278"/>
        <v>41501.446851851848</v>
      </c>
      <c r="U3585">
        <f t="shared" si="279"/>
        <v>2013</v>
      </c>
    </row>
    <row r="3586" spans="1:21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75"/>
        <v>0</v>
      </c>
      <c r="P3586" s="9">
        <f t="shared" si="276"/>
        <v>5</v>
      </c>
      <c r="Q3586" t="s">
        <v>8319</v>
      </c>
      <c r="R3586" t="s">
        <v>8345</v>
      </c>
      <c r="S3586" s="14">
        <f t="shared" si="277"/>
        <v>42333.330277777779</v>
      </c>
      <c r="T3586" s="15">
        <f t="shared" si="278"/>
        <v>42363.330277777779</v>
      </c>
      <c r="U3586">
        <f t="shared" si="279"/>
        <v>2015</v>
      </c>
    </row>
    <row r="3587" spans="1:21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9">
        <f t="shared" ref="O3587:O3650" si="280">ROUND(E3587/D3587*100,0)</f>
        <v>0</v>
      </c>
      <c r="P3587" s="9">
        <f t="shared" ref="P3587:P3650" si="281">ROUND(E3587/L3587,2)</f>
        <v>5</v>
      </c>
      <c r="Q3587" t="s">
        <v>8323</v>
      </c>
      <c r="R3587" t="s">
        <v>8326</v>
      </c>
      <c r="S3587" s="14">
        <f t="shared" ref="S3587:S3650" si="282">(((J3587/60)/60)/24)+DATE(1970,1,1)</f>
        <v>41985.427361111113</v>
      </c>
      <c r="T3587" s="15">
        <f t="shared" ref="T3587:T3650" si="283">(((I3587/60)/60)/24)+DATE(1970,1,1)</f>
        <v>42015.427361111113</v>
      </c>
      <c r="U3587">
        <f t="shared" ref="U3587:U3650" si="284">YEAR(S:S)</f>
        <v>2014</v>
      </c>
    </row>
    <row r="3588" spans="1:21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9">
        <f t="shared" si="280"/>
        <v>0</v>
      </c>
      <c r="P3588" s="9">
        <f t="shared" si="281"/>
        <v>5</v>
      </c>
      <c r="Q3588" t="s">
        <v>8323</v>
      </c>
      <c r="R3588" t="s">
        <v>8326</v>
      </c>
      <c r="S3588" s="14">
        <f t="shared" si="282"/>
        <v>42510.938900462963</v>
      </c>
      <c r="T3588" s="15">
        <f t="shared" si="283"/>
        <v>42540.938900462963</v>
      </c>
      <c r="U3588">
        <f t="shared" si="284"/>
        <v>2016</v>
      </c>
    </row>
    <row r="3589" spans="1:21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9">
        <f t="shared" si="280"/>
        <v>0</v>
      </c>
      <c r="P3589" s="9">
        <f t="shared" si="281"/>
        <v>5</v>
      </c>
      <c r="Q3589" t="s">
        <v>8316</v>
      </c>
      <c r="R3589" t="s">
        <v>8334</v>
      </c>
      <c r="S3589" s="14">
        <f t="shared" si="282"/>
        <v>41722.792407407411</v>
      </c>
      <c r="T3589" s="15">
        <f t="shared" si="283"/>
        <v>41735.792407407411</v>
      </c>
      <c r="U3589">
        <f t="shared" si="284"/>
        <v>2014</v>
      </c>
    </row>
    <row r="3590" spans="1:21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9">
        <f t="shared" si="280"/>
        <v>0</v>
      </c>
      <c r="P3590" s="9">
        <f t="shared" si="281"/>
        <v>5</v>
      </c>
      <c r="Q3590" t="s">
        <v>8311</v>
      </c>
      <c r="R3590" t="s">
        <v>8352</v>
      </c>
      <c r="S3590" s="14">
        <f t="shared" si="282"/>
        <v>42527.007326388892</v>
      </c>
      <c r="T3590" s="15">
        <f t="shared" si="283"/>
        <v>42587.007326388892</v>
      </c>
      <c r="U3590">
        <f t="shared" si="284"/>
        <v>2016</v>
      </c>
    </row>
    <row r="3591" spans="1:21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80"/>
        <v>0</v>
      </c>
      <c r="P3591" s="9">
        <f t="shared" si="281"/>
        <v>5</v>
      </c>
      <c r="Q3591" t="s">
        <v>8323</v>
      </c>
      <c r="R3591" t="s">
        <v>8326</v>
      </c>
      <c r="S3591" s="14">
        <f t="shared" si="282"/>
        <v>42109.801712962959</v>
      </c>
      <c r="T3591" s="15">
        <f t="shared" si="283"/>
        <v>42139.801712962959</v>
      </c>
      <c r="U3591">
        <f t="shared" si="284"/>
        <v>2015</v>
      </c>
    </row>
    <row r="3592" spans="1:21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80"/>
        <v>0</v>
      </c>
      <c r="P3592" s="9">
        <f t="shared" si="281"/>
        <v>5</v>
      </c>
      <c r="Q3592" t="s">
        <v>8323</v>
      </c>
      <c r="R3592" t="s">
        <v>8326</v>
      </c>
      <c r="S3592" s="14">
        <f t="shared" si="282"/>
        <v>41809.389930555553</v>
      </c>
      <c r="T3592" s="15">
        <f t="shared" si="283"/>
        <v>41839.389930555553</v>
      </c>
      <c r="U3592">
        <f t="shared" si="284"/>
        <v>2014</v>
      </c>
    </row>
    <row r="3593" spans="1:21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9">
        <f t="shared" si="280"/>
        <v>0</v>
      </c>
      <c r="P3593" s="9">
        <f t="shared" si="281"/>
        <v>5</v>
      </c>
      <c r="Q3593" t="s">
        <v>8323</v>
      </c>
      <c r="R3593" t="s">
        <v>8326</v>
      </c>
      <c r="S3593" s="14">
        <f t="shared" si="282"/>
        <v>41848.772928240738</v>
      </c>
      <c r="T3593" s="15">
        <f t="shared" si="283"/>
        <v>41877.686111111114</v>
      </c>
      <c r="U3593">
        <f t="shared" si="284"/>
        <v>2014</v>
      </c>
    </row>
    <row r="3594" spans="1:21" ht="6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9">
        <f t="shared" si="280"/>
        <v>0</v>
      </c>
      <c r="P3594" s="9">
        <f t="shared" si="281"/>
        <v>5</v>
      </c>
      <c r="Q3594" t="s">
        <v>8323</v>
      </c>
      <c r="R3594" t="s">
        <v>8326</v>
      </c>
      <c r="S3594" s="14">
        <f t="shared" si="282"/>
        <v>42492.98505787037</v>
      </c>
      <c r="T3594" s="15">
        <f t="shared" si="283"/>
        <v>42522.98505787037</v>
      </c>
      <c r="U3594">
        <f t="shared" si="284"/>
        <v>2016</v>
      </c>
    </row>
    <row r="3595" spans="1:21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9">
        <f t="shared" si="280"/>
        <v>1</v>
      </c>
      <c r="P3595" s="9">
        <f t="shared" si="281"/>
        <v>5</v>
      </c>
      <c r="Q3595" t="s">
        <v>8316</v>
      </c>
      <c r="R3595" t="s">
        <v>8334</v>
      </c>
      <c r="S3595" s="14">
        <f t="shared" si="282"/>
        <v>41835.977083333331</v>
      </c>
      <c r="T3595" s="15">
        <f t="shared" si="283"/>
        <v>41865.977083333331</v>
      </c>
      <c r="U3595">
        <f t="shared" si="284"/>
        <v>2014</v>
      </c>
    </row>
    <row r="3596" spans="1:21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9">
        <f t="shared" si="280"/>
        <v>1</v>
      </c>
      <c r="P3596" s="9">
        <f t="shared" si="281"/>
        <v>5</v>
      </c>
      <c r="Q3596" t="s">
        <v>8313</v>
      </c>
      <c r="R3596" t="s">
        <v>8351</v>
      </c>
      <c r="S3596" s="14">
        <f t="shared" si="282"/>
        <v>42325.448958333334</v>
      </c>
      <c r="T3596" s="15">
        <f t="shared" si="283"/>
        <v>42357.448958333334</v>
      </c>
      <c r="U3596">
        <f t="shared" si="284"/>
        <v>2015</v>
      </c>
    </row>
    <row r="3597" spans="1:21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9">
        <f t="shared" si="280"/>
        <v>1</v>
      </c>
      <c r="P3597" s="9">
        <f t="shared" si="281"/>
        <v>1</v>
      </c>
      <c r="Q3597" t="s">
        <v>8319</v>
      </c>
      <c r="R3597" t="s">
        <v>8345</v>
      </c>
      <c r="S3597" s="14">
        <f t="shared" si="282"/>
        <v>42019.76944444445</v>
      </c>
      <c r="T3597" s="15">
        <f t="shared" si="283"/>
        <v>42079.727777777778</v>
      </c>
      <c r="U3597">
        <f t="shared" si="284"/>
        <v>2015</v>
      </c>
    </row>
    <row r="3598" spans="1:21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9">
        <f t="shared" si="280"/>
        <v>1</v>
      </c>
      <c r="P3598" s="9">
        <f t="shared" si="281"/>
        <v>5</v>
      </c>
      <c r="Q3598" t="s">
        <v>8327</v>
      </c>
      <c r="R3598" t="s">
        <v>8354</v>
      </c>
      <c r="S3598" s="14">
        <f t="shared" si="282"/>
        <v>40782.165532407409</v>
      </c>
      <c r="T3598" s="15">
        <f t="shared" si="283"/>
        <v>40797.554166666669</v>
      </c>
      <c r="U3598">
        <f t="shared" si="284"/>
        <v>2011</v>
      </c>
    </row>
    <row r="3599" spans="1:21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9">
        <f t="shared" si="280"/>
        <v>1</v>
      </c>
      <c r="P3599" s="9">
        <f t="shared" si="281"/>
        <v>5</v>
      </c>
      <c r="Q3599" t="s">
        <v>8308</v>
      </c>
      <c r="R3599" t="s">
        <v>8342</v>
      </c>
      <c r="S3599" s="14">
        <f t="shared" si="282"/>
        <v>42307.034074074079</v>
      </c>
      <c r="T3599" s="15">
        <f t="shared" si="283"/>
        <v>42337.075740740736</v>
      </c>
      <c r="U3599">
        <f t="shared" si="284"/>
        <v>2015</v>
      </c>
    </row>
    <row r="3600" spans="1:21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80"/>
        <v>1</v>
      </c>
      <c r="P3600" s="9">
        <f t="shared" si="281"/>
        <v>5</v>
      </c>
      <c r="Q3600" t="s">
        <v>8323</v>
      </c>
      <c r="R3600" t="s">
        <v>8326</v>
      </c>
      <c r="S3600" s="14">
        <f t="shared" si="282"/>
        <v>42453.428240740745</v>
      </c>
      <c r="T3600" s="15">
        <f t="shared" si="283"/>
        <v>42483.428240740745</v>
      </c>
      <c r="U3600">
        <f t="shared" si="284"/>
        <v>2016</v>
      </c>
    </row>
    <row r="3601" spans="1:21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9">
        <f t="shared" si="280"/>
        <v>0</v>
      </c>
      <c r="P3601" s="9">
        <f t="shared" si="281"/>
        <v>2</v>
      </c>
      <c r="Q3601" t="s">
        <v>8316</v>
      </c>
      <c r="R3601" t="s">
        <v>8344</v>
      </c>
      <c r="S3601" s="14">
        <f t="shared" si="282"/>
        <v>42645.367442129631</v>
      </c>
      <c r="T3601" s="15">
        <f t="shared" si="283"/>
        <v>42680.409108796302</v>
      </c>
      <c r="U3601">
        <f t="shared" si="284"/>
        <v>2016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80"/>
        <v>0</v>
      </c>
      <c r="P3602" s="9">
        <f t="shared" si="281"/>
        <v>1.33</v>
      </c>
      <c r="Q3602" t="s">
        <v>8319</v>
      </c>
      <c r="R3602" t="s">
        <v>8345</v>
      </c>
      <c r="S3602" s="14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9">
        <f t="shared" si="280"/>
        <v>0</v>
      </c>
      <c r="P3603" s="9">
        <f t="shared" si="281"/>
        <v>4</v>
      </c>
      <c r="Q3603" t="s">
        <v>8308</v>
      </c>
      <c r="R3603" t="s">
        <v>8342</v>
      </c>
      <c r="S3603" s="14">
        <f t="shared" si="282"/>
        <v>42131.455439814818</v>
      </c>
      <c r="T3603" s="15">
        <f t="shared" si="283"/>
        <v>42161.44930555555</v>
      </c>
      <c r="U3603">
        <f t="shared" si="284"/>
        <v>2015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80"/>
        <v>0</v>
      </c>
      <c r="P3604" s="9">
        <f t="shared" si="281"/>
        <v>2</v>
      </c>
      <c r="Q3604" t="s">
        <v>8323</v>
      </c>
      <c r="R3604" t="s">
        <v>8326</v>
      </c>
      <c r="S3604" s="14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9">
        <f t="shared" si="280"/>
        <v>0</v>
      </c>
      <c r="P3605" s="9">
        <f t="shared" si="281"/>
        <v>1.5</v>
      </c>
      <c r="Q3605" t="s">
        <v>8323</v>
      </c>
      <c r="R3605" t="s">
        <v>8335</v>
      </c>
      <c r="S3605" s="14">
        <f t="shared" si="282"/>
        <v>41849.887037037035</v>
      </c>
      <c r="T3605" s="15">
        <f t="shared" si="283"/>
        <v>41909.887037037035</v>
      </c>
      <c r="U3605">
        <f t="shared" si="284"/>
        <v>2014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80"/>
        <v>0</v>
      </c>
      <c r="P3606" s="9">
        <f t="shared" si="281"/>
        <v>1</v>
      </c>
      <c r="Q3606" t="s">
        <v>8321</v>
      </c>
      <c r="R3606" t="s">
        <v>8339</v>
      </c>
      <c r="S3606" s="14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9">
        <f t="shared" si="280"/>
        <v>0</v>
      </c>
      <c r="P3607" s="9">
        <f t="shared" si="281"/>
        <v>3</v>
      </c>
      <c r="Q3607" t="s">
        <v>8323</v>
      </c>
      <c r="R3607" t="s">
        <v>8326</v>
      </c>
      <c r="S3607" s="14">
        <f t="shared" si="282"/>
        <v>42107.864722222221</v>
      </c>
      <c r="T3607" s="15">
        <f t="shared" si="283"/>
        <v>42137.864722222221</v>
      </c>
      <c r="U3607">
        <f t="shared" si="284"/>
        <v>2015</v>
      </c>
    </row>
    <row r="3608" spans="1:21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9">
        <f t="shared" si="280"/>
        <v>0</v>
      </c>
      <c r="P3608" s="9">
        <f t="shared" si="281"/>
        <v>1</v>
      </c>
      <c r="Q3608" t="s">
        <v>8313</v>
      </c>
      <c r="R3608" t="s">
        <v>8351</v>
      </c>
      <c r="S3608" s="14">
        <f t="shared" si="282"/>
        <v>42033.845543981486</v>
      </c>
      <c r="T3608" s="15">
        <f t="shared" si="283"/>
        <v>42063.845543981486</v>
      </c>
      <c r="U3608">
        <f t="shared" si="284"/>
        <v>2015</v>
      </c>
    </row>
    <row r="3609" spans="1:21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9">
        <f t="shared" si="280"/>
        <v>0</v>
      </c>
      <c r="P3609" s="9">
        <f t="shared" si="281"/>
        <v>1</v>
      </c>
      <c r="Q3609" t="s">
        <v>8323</v>
      </c>
      <c r="R3609" t="s">
        <v>8324</v>
      </c>
      <c r="S3609" s="14">
        <f t="shared" si="282"/>
        <v>42460.374305555553</v>
      </c>
      <c r="T3609" s="15">
        <f t="shared" si="283"/>
        <v>42510.374305555553</v>
      </c>
      <c r="U3609">
        <f t="shared" si="284"/>
        <v>2016</v>
      </c>
    </row>
    <row r="3610" spans="1:21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9">
        <f t="shared" si="280"/>
        <v>0</v>
      </c>
      <c r="P3610" s="9">
        <f t="shared" si="281"/>
        <v>1</v>
      </c>
      <c r="Q3610" t="s">
        <v>8308</v>
      </c>
      <c r="R3610" t="s">
        <v>8310</v>
      </c>
      <c r="S3610" s="14">
        <f t="shared" si="282"/>
        <v>42615.753310185188</v>
      </c>
      <c r="T3610" s="15">
        <f t="shared" si="283"/>
        <v>42645.753310185188</v>
      </c>
      <c r="U3610">
        <f t="shared" si="284"/>
        <v>2016</v>
      </c>
    </row>
    <row r="3611" spans="1:21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9">
        <f t="shared" si="280"/>
        <v>0</v>
      </c>
      <c r="P3611" s="9">
        <f t="shared" si="281"/>
        <v>1.5</v>
      </c>
      <c r="Q3611" t="s">
        <v>8323</v>
      </c>
      <c r="R3611" t="s">
        <v>8326</v>
      </c>
      <c r="S3611" s="14">
        <f t="shared" si="282"/>
        <v>42095.229166666672</v>
      </c>
      <c r="T3611" s="15">
        <f t="shared" si="283"/>
        <v>42109.211111111115</v>
      </c>
      <c r="U3611">
        <f t="shared" si="284"/>
        <v>2015</v>
      </c>
    </row>
    <row r="3612" spans="1:21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9">
        <f t="shared" si="280"/>
        <v>0</v>
      </c>
      <c r="P3612" s="9">
        <f t="shared" si="281"/>
        <v>1.5</v>
      </c>
      <c r="Q3612" t="s">
        <v>8308</v>
      </c>
      <c r="R3612" t="s">
        <v>8342</v>
      </c>
      <c r="S3612" s="14">
        <f t="shared" si="282"/>
        <v>42031.362187499995</v>
      </c>
      <c r="T3612" s="15">
        <f t="shared" si="283"/>
        <v>42061.362187499995</v>
      </c>
      <c r="U3612">
        <f t="shared" si="284"/>
        <v>2015</v>
      </c>
    </row>
    <row r="3613" spans="1:21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9">
        <f t="shared" si="280"/>
        <v>0</v>
      </c>
      <c r="P3613" s="9">
        <f t="shared" si="281"/>
        <v>1</v>
      </c>
      <c r="Q3613" t="s">
        <v>8321</v>
      </c>
      <c r="R3613" t="s">
        <v>8325</v>
      </c>
      <c r="S3613" s="14">
        <f t="shared" si="282"/>
        <v>42375.996886574074</v>
      </c>
      <c r="T3613" s="15">
        <f t="shared" si="283"/>
        <v>42435.996886574074</v>
      </c>
      <c r="U3613">
        <f t="shared" si="284"/>
        <v>2016</v>
      </c>
    </row>
    <row r="3614" spans="1:21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9">
        <f t="shared" si="280"/>
        <v>0</v>
      </c>
      <c r="P3614" s="9">
        <f t="shared" si="281"/>
        <v>1</v>
      </c>
      <c r="Q3614" t="s">
        <v>8323</v>
      </c>
      <c r="R3614" t="s">
        <v>8326</v>
      </c>
      <c r="S3614" s="14">
        <f t="shared" si="282"/>
        <v>42358.573182870372</v>
      </c>
      <c r="T3614" s="15">
        <f t="shared" si="283"/>
        <v>42377.273611111115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80"/>
        <v>2</v>
      </c>
      <c r="P3615" s="9">
        <f t="shared" si="281"/>
        <v>1.5</v>
      </c>
      <c r="Q3615" t="s">
        <v>8323</v>
      </c>
      <c r="R3615" t="s">
        <v>8326</v>
      </c>
      <c r="S3615" s="14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9">
        <f t="shared" si="280"/>
        <v>3</v>
      </c>
      <c r="P3616" s="9">
        <f t="shared" si="281"/>
        <v>1</v>
      </c>
      <c r="Q3616" t="s">
        <v>8311</v>
      </c>
      <c r="R3616" t="s">
        <v>8348</v>
      </c>
      <c r="S3616" s="14">
        <f t="shared" si="282"/>
        <v>42524.667662037042</v>
      </c>
      <c r="T3616" s="15">
        <f t="shared" si="283"/>
        <v>42549.667662037042</v>
      </c>
      <c r="U3616">
        <f t="shared" si="284"/>
        <v>2016</v>
      </c>
    </row>
    <row r="3617" spans="1:21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9">
        <f t="shared" si="280"/>
        <v>0</v>
      </c>
      <c r="P3617" s="9">
        <f t="shared" si="281"/>
        <v>1</v>
      </c>
      <c r="Q3617" t="s">
        <v>8323</v>
      </c>
      <c r="R3617" t="s">
        <v>8335</v>
      </c>
      <c r="S3617" s="14">
        <f t="shared" si="282"/>
        <v>42437.094490740739</v>
      </c>
      <c r="T3617" s="15">
        <f t="shared" si="283"/>
        <v>42495.708333333328</v>
      </c>
      <c r="U3617">
        <f t="shared" si="284"/>
        <v>2016</v>
      </c>
    </row>
    <row r="3618" spans="1:21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9">
        <f t="shared" si="280"/>
        <v>0</v>
      </c>
      <c r="P3618" s="9">
        <f t="shared" si="281"/>
        <v>1</v>
      </c>
      <c r="Q3618" t="s">
        <v>8319</v>
      </c>
      <c r="R3618" t="s">
        <v>8345</v>
      </c>
      <c r="S3618" s="14">
        <f t="shared" si="282"/>
        <v>42489.099687499998</v>
      </c>
      <c r="T3618" s="15">
        <f t="shared" si="283"/>
        <v>42549.099687499998</v>
      </c>
      <c r="U3618">
        <f t="shared" si="284"/>
        <v>2016</v>
      </c>
    </row>
    <row r="3619" spans="1:21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9">
        <f t="shared" si="280"/>
        <v>0</v>
      </c>
      <c r="P3619" s="9">
        <f t="shared" si="281"/>
        <v>1</v>
      </c>
      <c r="Q3619" t="s">
        <v>8321</v>
      </c>
      <c r="R3619" t="s">
        <v>8339</v>
      </c>
      <c r="S3619" s="14">
        <f t="shared" si="282"/>
        <v>42130.335358796292</v>
      </c>
      <c r="T3619" s="15">
        <f t="shared" si="283"/>
        <v>42145.335358796292</v>
      </c>
      <c r="U3619">
        <f t="shared" si="284"/>
        <v>2015</v>
      </c>
    </row>
    <row r="3620" spans="1:21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9">
        <f t="shared" si="280"/>
        <v>0</v>
      </c>
      <c r="P3620" s="9">
        <f t="shared" si="281"/>
        <v>2</v>
      </c>
      <c r="Q3620" t="s">
        <v>8323</v>
      </c>
      <c r="R3620" t="s">
        <v>8326</v>
      </c>
      <c r="S3620" s="14">
        <f t="shared" si="282"/>
        <v>42391.772997685184</v>
      </c>
      <c r="T3620" s="15">
        <f t="shared" si="283"/>
        <v>42416.772997685184</v>
      </c>
      <c r="U3620">
        <f t="shared" si="284"/>
        <v>2016</v>
      </c>
    </row>
    <row r="3621" spans="1:21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9">
        <f t="shared" si="280"/>
        <v>0</v>
      </c>
      <c r="P3621" s="9">
        <f t="shared" si="281"/>
        <v>2</v>
      </c>
      <c r="Q3621" t="s">
        <v>8308</v>
      </c>
      <c r="R3621" t="s">
        <v>8342</v>
      </c>
      <c r="S3621" s="14">
        <f t="shared" si="282"/>
        <v>42076.092152777783</v>
      </c>
      <c r="T3621" s="15">
        <f t="shared" si="283"/>
        <v>42106.092152777783</v>
      </c>
      <c r="U3621">
        <f t="shared" si="284"/>
        <v>2015</v>
      </c>
    </row>
    <row r="3622" spans="1:21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9">
        <f t="shared" si="280"/>
        <v>0</v>
      </c>
      <c r="P3622" s="9">
        <f t="shared" si="281"/>
        <v>1</v>
      </c>
      <c r="Q3622" t="s">
        <v>8311</v>
      </c>
      <c r="R3622" t="s">
        <v>8348</v>
      </c>
      <c r="S3622" s="14">
        <f t="shared" si="282"/>
        <v>41931.959016203706</v>
      </c>
      <c r="T3622" s="15">
        <f t="shared" si="283"/>
        <v>41962.00068287037</v>
      </c>
      <c r="U3622">
        <f t="shared" si="284"/>
        <v>2014</v>
      </c>
    </row>
    <row r="3623" spans="1:21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9">
        <f t="shared" si="280"/>
        <v>0</v>
      </c>
      <c r="P3623" s="9">
        <f t="shared" si="281"/>
        <v>1</v>
      </c>
      <c r="Q3623" t="s">
        <v>8319</v>
      </c>
      <c r="R3623" t="s">
        <v>8345</v>
      </c>
      <c r="S3623" s="14">
        <f t="shared" si="282"/>
        <v>42041.218715277777</v>
      </c>
      <c r="T3623" s="15">
        <f t="shared" si="283"/>
        <v>42071.218715277777</v>
      </c>
      <c r="U3623">
        <f t="shared" si="284"/>
        <v>2015</v>
      </c>
    </row>
    <row r="3624" spans="1:21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9">
        <f t="shared" si="280"/>
        <v>0</v>
      </c>
      <c r="P3624" s="9">
        <f t="shared" si="281"/>
        <v>1</v>
      </c>
      <c r="Q3624" t="s">
        <v>8323</v>
      </c>
      <c r="R3624" t="s">
        <v>8324</v>
      </c>
      <c r="S3624" s="14">
        <f t="shared" si="282"/>
        <v>42658.690532407403</v>
      </c>
      <c r="T3624" s="15">
        <f t="shared" si="283"/>
        <v>42673.073611111111</v>
      </c>
      <c r="U3624">
        <f t="shared" si="284"/>
        <v>2016</v>
      </c>
    </row>
    <row r="3625" spans="1:21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9">
        <f t="shared" si="280"/>
        <v>0</v>
      </c>
      <c r="P3625" s="9">
        <f t="shared" si="281"/>
        <v>1</v>
      </c>
      <c r="Q3625" t="s">
        <v>8323</v>
      </c>
      <c r="R3625" t="s">
        <v>8326</v>
      </c>
      <c r="S3625" s="14">
        <f t="shared" si="282"/>
        <v>41828.922905092593</v>
      </c>
      <c r="T3625" s="15">
        <f t="shared" si="283"/>
        <v>41888.922905092593</v>
      </c>
      <c r="U3625">
        <f t="shared" si="284"/>
        <v>2014</v>
      </c>
    </row>
    <row r="3626" spans="1:21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9">
        <f t="shared" si="280"/>
        <v>0</v>
      </c>
      <c r="P3626" s="9">
        <f t="shared" si="281"/>
        <v>2</v>
      </c>
      <c r="Q3626" t="s">
        <v>8308</v>
      </c>
      <c r="R3626" t="s">
        <v>8342</v>
      </c>
      <c r="S3626" s="14">
        <f t="shared" si="282"/>
        <v>42377.70694444445</v>
      </c>
      <c r="T3626" s="15">
        <f t="shared" si="283"/>
        <v>42407.70694444445</v>
      </c>
      <c r="U3626">
        <f t="shared" si="284"/>
        <v>2016</v>
      </c>
    </row>
    <row r="3627" spans="1:21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9">
        <f t="shared" si="280"/>
        <v>0</v>
      </c>
      <c r="P3627" s="9">
        <f t="shared" si="281"/>
        <v>1</v>
      </c>
      <c r="Q3627" t="s">
        <v>8323</v>
      </c>
      <c r="R3627" t="s">
        <v>8326</v>
      </c>
      <c r="S3627" s="14">
        <f t="shared" si="282"/>
        <v>42444.877743055549</v>
      </c>
      <c r="T3627" s="15">
        <f t="shared" si="283"/>
        <v>42504.877743055549</v>
      </c>
      <c r="U3627">
        <f t="shared" si="284"/>
        <v>2016</v>
      </c>
    </row>
    <row r="3628" spans="1:21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9">
        <f t="shared" si="280"/>
        <v>0</v>
      </c>
      <c r="P3628" s="9">
        <f t="shared" si="281"/>
        <v>1</v>
      </c>
      <c r="Q3628" t="s">
        <v>8323</v>
      </c>
      <c r="R3628" t="s">
        <v>8324</v>
      </c>
      <c r="S3628" s="14">
        <f t="shared" si="282"/>
        <v>42567.531157407408</v>
      </c>
      <c r="T3628" s="15">
        <f t="shared" si="283"/>
        <v>42597.531157407408</v>
      </c>
      <c r="U3628">
        <f t="shared" si="284"/>
        <v>2016</v>
      </c>
    </row>
    <row r="3629" spans="1:21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9">
        <f t="shared" si="280"/>
        <v>0</v>
      </c>
      <c r="P3629" s="9">
        <f t="shared" si="281"/>
        <v>1</v>
      </c>
      <c r="Q3629" t="s">
        <v>8313</v>
      </c>
      <c r="R3629" t="s">
        <v>8353</v>
      </c>
      <c r="S3629" s="14">
        <f t="shared" si="282"/>
        <v>42023.143414351856</v>
      </c>
      <c r="T3629" s="15">
        <f t="shared" si="283"/>
        <v>42053.143414351856</v>
      </c>
      <c r="U3629">
        <f t="shared" si="284"/>
        <v>2015</v>
      </c>
    </row>
    <row r="3630" spans="1:21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9">
        <f t="shared" si="280"/>
        <v>0</v>
      </c>
      <c r="P3630" s="9">
        <f t="shared" si="281"/>
        <v>1</v>
      </c>
      <c r="Q3630" t="s">
        <v>8311</v>
      </c>
      <c r="R3630" t="s">
        <v>8356</v>
      </c>
      <c r="S3630" s="14">
        <f t="shared" si="282"/>
        <v>41745.826273148145</v>
      </c>
      <c r="T3630" s="15">
        <f t="shared" si="283"/>
        <v>41795.826273148145</v>
      </c>
      <c r="U3630">
        <f t="shared" si="284"/>
        <v>2014</v>
      </c>
    </row>
    <row r="3631" spans="1:21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9">
        <f t="shared" si="280"/>
        <v>0</v>
      </c>
      <c r="P3631" s="9">
        <f t="shared" si="281"/>
        <v>2</v>
      </c>
      <c r="Q3631" t="s">
        <v>8311</v>
      </c>
      <c r="R3631" t="s">
        <v>8352</v>
      </c>
      <c r="S3631" s="14">
        <f t="shared" si="282"/>
        <v>41729.702314814815</v>
      </c>
      <c r="T3631" s="15">
        <f t="shared" si="283"/>
        <v>41759.702314814815</v>
      </c>
      <c r="U3631">
        <f t="shared" si="284"/>
        <v>2014</v>
      </c>
    </row>
    <row r="3632" spans="1:21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9">
        <f t="shared" si="280"/>
        <v>1</v>
      </c>
      <c r="P3632" s="9">
        <f t="shared" si="281"/>
        <v>1</v>
      </c>
      <c r="Q3632" t="s">
        <v>8316</v>
      </c>
      <c r="R3632" t="s">
        <v>8334</v>
      </c>
      <c r="S3632" s="14">
        <f t="shared" si="282"/>
        <v>41647.632256944446</v>
      </c>
      <c r="T3632" s="15">
        <f t="shared" si="283"/>
        <v>41667.632256944446</v>
      </c>
      <c r="U3632">
        <f t="shared" si="284"/>
        <v>2014</v>
      </c>
    </row>
    <row r="3633" spans="1:21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9">
        <f t="shared" si="280"/>
        <v>2</v>
      </c>
      <c r="P3633" s="9">
        <f t="shared" si="281"/>
        <v>1</v>
      </c>
      <c r="Q3633" t="s">
        <v>8316</v>
      </c>
      <c r="R3633" t="s">
        <v>8334</v>
      </c>
      <c r="S3633" s="14">
        <f t="shared" si="282"/>
        <v>42066.733587962968</v>
      </c>
      <c r="T3633" s="15">
        <f t="shared" si="283"/>
        <v>42096.691921296297</v>
      </c>
      <c r="U3633">
        <f t="shared" si="284"/>
        <v>2015</v>
      </c>
    </row>
    <row r="3634" spans="1:21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9">
        <f t="shared" si="280"/>
        <v>0</v>
      </c>
      <c r="P3634" s="9">
        <f t="shared" si="281"/>
        <v>1</v>
      </c>
      <c r="Q3634" t="s">
        <v>8308</v>
      </c>
      <c r="R3634" t="s">
        <v>8342</v>
      </c>
      <c r="S3634" s="14">
        <f t="shared" si="282"/>
        <v>41908.650347222225</v>
      </c>
      <c r="T3634" s="15">
        <f t="shared" si="283"/>
        <v>41968.692013888889</v>
      </c>
      <c r="U3634">
        <f t="shared" si="284"/>
        <v>2014</v>
      </c>
    </row>
    <row r="3635" spans="1:21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9">
        <f t="shared" si="280"/>
        <v>0</v>
      </c>
      <c r="P3635" s="9">
        <f t="shared" si="281"/>
        <v>1</v>
      </c>
      <c r="Q3635" t="s">
        <v>8308</v>
      </c>
      <c r="R3635" t="s">
        <v>8342</v>
      </c>
      <c r="S3635" s="14">
        <f t="shared" si="282"/>
        <v>41865.583275462966</v>
      </c>
      <c r="T3635" s="15">
        <f t="shared" si="283"/>
        <v>41925.583275462966</v>
      </c>
      <c r="U3635">
        <f t="shared" si="284"/>
        <v>2014</v>
      </c>
    </row>
    <row r="3636" spans="1:21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9">
        <f t="shared" si="280"/>
        <v>0</v>
      </c>
      <c r="P3636" s="9">
        <f t="shared" si="281"/>
        <v>1</v>
      </c>
      <c r="Q3636" t="s">
        <v>8308</v>
      </c>
      <c r="R3636" t="s">
        <v>8342</v>
      </c>
      <c r="S3636" s="14">
        <f t="shared" si="282"/>
        <v>42433.737453703703</v>
      </c>
      <c r="T3636" s="15">
        <f t="shared" si="283"/>
        <v>42493.695787037039</v>
      </c>
      <c r="U3636">
        <f t="shared" si="284"/>
        <v>2016</v>
      </c>
    </row>
    <row r="3637" spans="1:21" ht="6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9">
        <f t="shared" si="280"/>
        <v>0</v>
      </c>
      <c r="P3637" s="9">
        <f t="shared" si="281"/>
        <v>1</v>
      </c>
      <c r="Q3637" t="s">
        <v>8323</v>
      </c>
      <c r="R3637" t="s">
        <v>8326</v>
      </c>
      <c r="S3637" s="14">
        <f t="shared" si="282"/>
        <v>42433.825717592597</v>
      </c>
      <c r="T3637" s="15">
        <f t="shared" si="283"/>
        <v>42493.784050925926</v>
      </c>
      <c r="U3637">
        <f t="shared" si="284"/>
        <v>2016</v>
      </c>
    </row>
    <row r="3638" spans="1:21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9">
        <f t="shared" si="280"/>
        <v>0</v>
      </c>
      <c r="P3638" s="9">
        <f t="shared" si="281"/>
        <v>1</v>
      </c>
      <c r="Q3638" t="s">
        <v>8308</v>
      </c>
      <c r="R3638" t="s">
        <v>8310</v>
      </c>
      <c r="S3638" s="14">
        <f t="shared" si="282"/>
        <v>41815.927106481482</v>
      </c>
      <c r="T3638" s="15">
        <f t="shared" si="283"/>
        <v>41845.927106481482</v>
      </c>
      <c r="U3638">
        <f t="shared" si="284"/>
        <v>2014</v>
      </c>
    </row>
    <row r="3639" spans="1:21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9">
        <f t="shared" si="280"/>
        <v>0</v>
      </c>
      <c r="P3639" s="9">
        <f t="shared" si="281"/>
        <v>1</v>
      </c>
      <c r="Q3639" t="s">
        <v>8311</v>
      </c>
      <c r="R3639" t="s">
        <v>8348</v>
      </c>
      <c r="S3639" s="14">
        <f t="shared" si="282"/>
        <v>42390.171261574069</v>
      </c>
      <c r="T3639" s="15">
        <f t="shared" si="283"/>
        <v>42420.171261574069</v>
      </c>
      <c r="U3639">
        <f t="shared" si="284"/>
        <v>2016</v>
      </c>
    </row>
    <row r="3640" spans="1:21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9">
        <f t="shared" si="280"/>
        <v>0</v>
      </c>
      <c r="P3640" s="9">
        <f t="shared" si="281"/>
        <v>1</v>
      </c>
      <c r="Q3640" t="s">
        <v>8319</v>
      </c>
      <c r="R3640" t="s">
        <v>8345</v>
      </c>
      <c r="S3640" s="14">
        <f t="shared" si="282"/>
        <v>42642.988819444443</v>
      </c>
      <c r="T3640" s="15">
        <f t="shared" si="283"/>
        <v>42672.988819444443</v>
      </c>
      <c r="U3640">
        <f t="shared" si="284"/>
        <v>2016</v>
      </c>
    </row>
    <row r="3641" spans="1:21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80"/>
        <v>0</v>
      </c>
      <c r="P3641" s="9">
        <f t="shared" si="281"/>
        <v>1</v>
      </c>
      <c r="Q3641" t="s">
        <v>8308</v>
      </c>
      <c r="R3641" t="s">
        <v>8342</v>
      </c>
      <c r="S3641" s="14">
        <f t="shared" si="282"/>
        <v>42031.471666666665</v>
      </c>
      <c r="T3641" s="15">
        <f t="shared" si="283"/>
        <v>42091.43</v>
      </c>
      <c r="U3641">
        <f t="shared" si="284"/>
        <v>2015</v>
      </c>
    </row>
    <row r="3642" spans="1:21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9">
        <f t="shared" si="280"/>
        <v>0</v>
      </c>
      <c r="P3642" s="9">
        <f t="shared" si="281"/>
        <v>1</v>
      </c>
      <c r="Q3642" t="s">
        <v>8319</v>
      </c>
      <c r="R3642" t="s">
        <v>8345</v>
      </c>
      <c r="S3642" s="14">
        <f t="shared" si="282"/>
        <v>41828.967916666668</v>
      </c>
      <c r="T3642" s="15">
        <f t="shared" si="283"/>
        <v>41858.967916666668</v>
      </c>
      <c r="U3642">
        <f t="shared" si="284"/>
        <v>2014</v>
      </c>
    </row>
    <row r="3643" spans="1:21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9">
        <f t="shared" si="280"/>
        <v>0</v>
      </c>
      <c r="P3643" s="9">
        <f t="shared" si="281"/>
        <v>1</v>
      </c>
      <c r="Q3643" t="s">
        <v>8308</v>
      </c>
      <c r="R3643" t="s">
        <v>8310</v>
      </c>
      <c r="S3643" s="14">
        <f t="shared" si="282"/>
        <v>42393.961909722217</v>
      </c>
      <c r="T3643" s="15">
        <f t="shared" si="283"/>
        <v>42428.961909722217</v>
      </c>
      <c r="U3643">
        <f t="shared" si="284"/>
        <v>2016</v>
      </c>
    </row>
    <row r="3644" spans="1:21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9">
        <f t="shared" si="280"/>
        <v>0</v>
      </c>
      <c r="P3644" s="9">
        <f t="shared" si="281"/>
        <v>1</v>
      </c>
      <c r="Q3644" t="s">
        <v>8321</v>
      </c>
      <c r="R3644" t="s">
        <v>8339</v>
      </c>
      <c r="S3644" s="14">
        <f t="shared" si="282"/>
        <v>41620.93141203704</v>
      </c>
      <c r="T3644" s="15">
        <f t="shared" si="283"/>
        <v>41680.93141203704</v>
      </c>
      <c r="U3644">
        <f t="shared" si="284"/>
        <v>2013</v>
      </c>
    </row>
    <row r="3645" spans="1:21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9">
        <f t="shared" si="280"/>
        <v>0</v>
      </c>
      <c r="P3645" s="9">
        <f t="shared" si="281"/>
        <v>1</v>
      </c>
      <c r="Q3645" t="s">
        <v>8321</v>
      </c>
      <c r="R3645" t="s">
        <v>8325</v>
      </c>
      <c r="S3645" s="14">
        <f t="shared" si="282"/>
        <v>42534.180717592593</v>
      </c>
      <c r="T3645" s="15">
        <f t="shared" si="283"/>
        <v>42594.180717592593</v>
      </c>
      <c r="U3645">
        <f t="shared" si="284"/>
        <v>2016</v>
      </c>
    </row>
    <row r="3646" spans="1:21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9">
        <f t="shared" si="280"/>
        <v>0</v>
      </c>
      <c r="P3646" s="9">
        <f t="shared" si="281"/>
        <v>1</v>
      </c>
      <c r="Q3646" t="s">
        <v>8319</v>
      </c>
      <c r="R3646" t="s">
        <v>8345</v>
      </c>
      <c r="S3646" s="14">
        <f t="shared" si="282"/>
        <v>42412.318668981476</v>
      </c>
      <c r="T3646" s="15">
        <f t="shared" si="283"/>
        <v>42452.277002314819</v>
      </c>
      <c r="U3646">
        <f t="shared" si="284"/>
        <v>2016</v>
      </c>
    </row>
    <row r="3647" spans="1:21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9">
        <f t="shared" si="281"/>
        <v>1</v>
      </c>
      <c r="Q3647" t="s">
        <v>8323</v>
      </c>
      <c r="R3647" t="s">
        <v>8335</v>
      </c>
      <c r="S3647" s="14">
        <f t="shared" si="282"/>
        <v>42460.320613425924</v>
      </c>
      <c r="T3647" s="15">
        <f t="shared" si="283"/>
        <v>42490.231944444444</v>
      </c>
      <c r="U3647">
        <f t="shared" si="284"/>
        <v>2016</v>
      </c>
    </row>
    <row r="3648" spans="1:21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9">
        <f t="shared" si="280"/>
        <v>0</v>
      </c>
      <c r="P3648" s="9">
        <f t="shared" si="281"/>
        <v>1</v>
      </c>
      <c r="Q3648" t="s">
        <v>8319</v>
      </c>
      <c r="R3648" t="s">
        <v>8345</v>
      </c>
      <c r="S3648" s="14">
        <f t="shared" si="282"/>
        <v>42045.784155092595</v>
      </c>
      <c r="T3648" s="15">
        <f t="shared" si="283"/>
        <v>42075.742488425924</v>
      </c>
      <c r="U3648">
        <f t="shared" si="284"/>
        <v>2015</v>
      </c>
    </row>
    <row r="3649" spans="1:21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9">
        <f t="shared" si="280"/>
        <v>0</v>
      </c>
      <c r="P3649" s="9">
        <f t="shared" si="281"/>
        <v>1</v>
      </c>
      <c r="Q3649" t="s">
        <v>8319</v>
      </c>
      <c r="R3649" t="s">
        <v>8345</v>
      </c>
      <c r="S3649" s="14">
        <f t="shared" si="282"/>
        <v>42551.961689814809</v>
      </c>
      <c r="T3649" s="15">
        <f t="shared" si="283"/>
        <v>42581.961689814809</v>
      </c>
      <c r="U3649">
        <f t="shared" si="284"/>
        <v>2016</v>
      </c>
    </row>
    <row r="3650" spans="1:21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9">
        <f t="shared" si="280"/>
        <v>0</v>
      </c>
      <c r="P3650" s="9">
        <f t="shared" si="281"/>
        <v>1</v>
      </c>
      <c r="Q3650" t="s">
        <v>8319</v>
      </c>
      <c r="R3650" t="s">
        <v>8345</v>
      </c>
      <c r="S3650" s="14">
        <f t="shared" si="282"/>
        <v>41878.140497685185</v>
      </c>
      <c r="T3650" s="15">
        <f t="shared" si="283"/>
        <v>41908.140497685185</v>
      </c>
      <c r="U3650">
        <f t="shared" si="284"/>
        <v>2014</v>
      </c>
    </row>
    <row r="3651" spans="1:21" ht="45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9">
        <f t="shared" ref="O3651:O3714" si="285">ROUND(E3651/D3651*100,0)</f>
        <v>0</v>
      </c>
      <c r="P3651" s="9">
        <f t="shared" ref="P3651:P3714" si="286">ROUND(E3651/L3651,2)</f>
        <v>1</v>
      </c>
      <c r="Q3651" t="s">
        <v>8323</v>
      </c>
      <c r="R3651" t="s">
        <v>8326</v>
      </c>
      <c r="S3651" s="14">
        <f t="shared" ref="S3651:S3714" si="287">(((J3651/60)/60)/24)+DATE(1970,1,1)</f>
        <v>42107.841284722221</v>
      </c>
      <c r="T3651" s="15">
        <f t="shared" ref="T3651:T3714" si="288">(((I3651/60)/60)/24)+DATE(1970,1,1)</f>
        <v>42167.841284722221</v>
      </c>
      <c r="U3651">
        <f t="shared" ref="U3651:U3714" si="289">YEAR(S:S)</f>
        <v>2015</v>
      </c>
    </row>
    <row r="3652" spans="1:21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9">
        <f t="shared" si="285"/>
        <v>0</v>
      </c>
      <c r="P3652" s="9">
        <f t="shared" si="286"/>
        <v>1</v>
      </c>
      <c r="Q3652" t="s">
        <v>8316</v>
      </c>
      <c r="R3652" t="s">
        <v>8344</v>
      </c>
      <c r="S3652" s="14">
        <f t="shared" si="287"/>
        <v>41958.285046296296</v>
      </c>
      <c r="T3652" s="15">
        <f t="shared" si="288"/>
        <v>41972.189583333333</v>
      </c>
      <c r="U3652">
        <f t="shared" si="289"/>
        <v>2014</v>
      </c>
    </row>
    <row r="3653" spans="1:21" ht="30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9">
        <f t="shared" si="285"/>
        <v>0</v>
      </c>
      <c r="P3653" s="9">
        <f t="shared" si="286"/>
        <v>1</v>
      </c>
      <c r="Q3653" t="s">
        <v>8323</v>
      </c>
      <c r="R3653" t="s">
        <v>8326</v>
      </c>
      <c r="S3653" s="14">
        <f t="shared" si="287"/>
        <v>42017.907337962963</v>
      </c>
      <c r="T3653" s="15">
        <f t="shared" si="288"/>
        <v>42077.865671296298</v>
      </c>
      <c r="U3653">
        <f t="shared" si="289"/>
        <v>2015</v>
      </c>
    </row>
    <row r="3654" spans="1:21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9">
        <f t="shared" si="285"/>
        <v>0</v>
      </c>
      <c r="P3654" s="9">
        <f t="shared" si="286"/>
        <v>1</v>
      </c>
      <c r="Q3654" t="s">
        <v>8323</v>
      </c>
      <c r="R3654" t="s">
        <v>8324</v>
      </c>
      <c r="S3654" s="14">
        <f t="shared" si="287"/>
        <v>42034.960127314815</v>
      </c>
      <c r="T3654" s="15">
        <f t="shared" si="288"/>
        <v>42064.960127314815</v>
      </c>
      <c r="U3654">
        <f t="shared" si="289"/>
        <v>2015</v>
      </c>
    </row>
    <row r="3655" spans="1:21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9">
        <f t="shared" si="285"/>
        <v>0</v>
      </c>
      <c r="P3655" s="9">
        <f t="shared" si="286"/>
        <v>1</v>
      </c>
      <c r="Q3655" t="s">
        <v>8323</v>
      </c>
      <c r="R3655" t="s">
        <v>8335</v>
      </c>
      <c r="S3655" s="14">
        <f t="shared" si="287"/>
        <v>42590.677152777775</v>
      </c>
      <c r="T3655" s="15">
        <f t="shared" si="288"/>
        <v>42650.632638888885</v>
      </c>
      <c r="U3655">
        <f t="shared" si="289"/>
        <v>2016</v>
      </c>
    </row>
    <row r="3656" spans="1:21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9">
        <f t="shared" si="285"/>
        <v>0</v>
      </c>
      <c r="P3656" s="9">
        <f t="shared" si="286"/>
        <v>1</v>
      </c>
      <c r="Q3656" t="s">
        <v>8323</v>
      </c>
      <c r="R3656" t="s">
        <v>8335</v>
      </c>
      <c r="S3656" s="14">
        <f t="shared" si="287"/>
        <v>42689.029583333337</v>
      </c>
      <c r="T3656" s="15">
        <f t="shared" si="288"/>
        <v>42749.029583333337</v>
      </c>
      <c r="U3656">
        <f t="shared" si="289"/>
        <v>2016</v>
      </c>
    </row>
    <row r="3657" spans="1:21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9">
        <f t="shared" si="285"/>
        <v>0</v>
      </c>
      <c r="P3657" s="9">
        <f t="shared" si="286"/>
        <v>1</v>
      </c>
      <c r="Q3657" t="s">
        <v>8323</v>
      </c>
      <c r="R3657" t="s">
        <v>8324</v>
      </c>
      <c r="S3657" s="14">
        <f t="shared" si="287"/>
        <v>41953.95821759259</v>
      </c>
      <c r="T3657" s="15">
        <f t="shared" si="288"/>
        <v>42013.95821759259</v>
      </c>
      <c r="U3657">
        <f t="shared" si="289"/>
        <v>2014</v>
      </c>
    </row>
    <row r="3658" spans="1:21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9">
        <f t="shared" si="285"/>
        <v>0</v>
      </c>
      <c r="P3658" s="9">
        <f t="shared" si="286"/>
        <v>1</v>
      </c>
      <c r="Q3658" t="s">
        <v>8308</v>
      </c>
      <c r="R3658" t="s">
        <v>8342</v>
      </c>
      <c r="S3658" s="14">
        <f t="shared" si="287"/>
        <v>42411.942997685182</v>
      </c>
      <c r="T3658" s="15">
        <f t="shared" si="288"/>
        <v>42441.942997685182</v>
      </c>
      <c r="U3658">
        <f t="shared" si="289"/>
        <v>2016</v>
      </c>
    </row>
    <row r="3659" spans="1:21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9">
        <f t="shared" si="285"/>
        <v>0</v>
      </c>
      <c r="P3659" s="9">
        <f t="shared" si="286"/>
        <v>1</v>
      </c>
      <c r="Q3659" t="s">
        <v>8327</v>
      </c>
      <c r="R3659" t="s">
        <v>8330</v>
      </c>
      <c r="S3659" s="14">
        <f t="shared" si="287"/>
        <v>42063.869791666672</v>
      </c>
      <c r="T3659" s="15">
        <f t="shared" si="288"/>
        <v>42093.828125</v>
      </c>
      <c r="U3659">
        <f t="shared" si="289"/>
        <v>2015</v>
      </c>
    </row>
    <row r="3660" spans="1:21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9">
        <f t="shared" si="285"/>
        <v>0</v>
      </c>
      <c r="P3660" s="9">
        <f t="shared" si="286"/>
        <v>1</v>
      </c>
      <c r="Q3660" t="s">
        <v>8308</v>
      </c>
      <c r="R3660" t="s">
        <v>8342</v>
      </c>
      <c r="S3660" s="14">
        <f t="shared" si="287"/>
        <v>42009.817199074074</v>
      </c>
      <c r="T3660" s="15">
        <f t="shared" si="288"/>
        <v>42039.817199074074</v>
      </c>
      <c r="U3660">
        <f t="shared" si="289"/>
        <v>2015</v>
      </c>
    </row>
    <row r="3661" spans="1:21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9">
        <f t="shared" si="285"/>
        <v>0</v>
      </c>
      <c r="P3661" s="9">
        <f t="shared" si="286"/>
        <v>1</v>
      </c>
      <c r="Q3661" t="s">
        <v>8311</v>
      </c>
      <c r="R3661" t="s">
        <v>8352</v>
      </c>
      <c r="S3661" s="14">
        <f t="shared" si="287"/>
        <v>41444.64261574074</v>
      </c>
      <c r="T3661" s="15">
        <f t="shared" si="288"/>
        <v>41486.821527777778</v>
      </c>
      <c r="U3661">
        <f t="shared" si="289"/>
        <v>2013</v>
      </c>
    </row>
    <row r="3662" spans="1:21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9">
        <f t="shared" si="285"/>
        <v>0</v>
      </c>
      <c r="P3662" s="9">
        <f t="shared" si="286"/>
        <v>1</v>
      </c>
      <c r="Q3662" t="s">
        <v>8323</v>
      </c>
      <c r="R3662" t="s">
        <v>8326</v>
      </c>
      <c r="S3662" s="14">
        <f t="shared" si="287"/>
        <v>42059.270023148143</v>
      </c>
      <c r="T3662" s="15">
        <f t="shared" si="288"/>
        <v>42119.190972222219</v>
      </c>
      <c r="U3662">
        <f t="shared" si="289"/>
        <v>2015</v>
      </c>
    </row>
    <row r="3663" spans="1:21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9">
        <f t="shared" si="285"/>
        <v>0</v>
      </c>
      <c r="P3663" s="9">
        <f t="shared" si="286"/>
        <v>1</v>
      </c>
      <c r="Q3663" t="s">
        <v>8311</v>
      </c>
      <c r="R3663" t="s">
        <v>8348</v>
      </c>
      <c r="S3663" s="14">
        <f t="shared" si="287"/>
        <v>42486.748414351852</v>
      </c>
      <c r="T3663" s="15">
        <f t="shared" si="288"/>
        <v>42516.748414351852</v>
      </c>
      <c r="U3663">
        <f t="shared" si="289"/>
        <v>2016</v>
      </c>
    </row>
    <row r="3664" spans="1:21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9">
        <f t="shared" si="285"/>
        <v>0</v>
      </c>
      <c r="P3664" s="9">
        <f t="shared" si="286"/>
        <v>1</v>
      </c>
      <c r="Q3664" t="s">
        <v>8321</v>
      </c>
      <c r="R3664" t="s">
        <v>8325</v>
      </c>
      <c r="S3664" s="14">
        <f t="shared" si="287"/>
        <v>42009.64061342593</v>
      </c>
      <c r="T3664" s="15">
        <f t="shared" si="288"/>
        <v>42069.64061342593</v>
      </c>
      <c r="U3664">
        <f t="shared" si="289"/>
        <v>2015</v>
      </c>
    </row>
    <row r="3665" spans="1:21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9">
        <f t="shared" si="285"/>
        <v>0</v>
      </c>
      <c r="P3665" s="9">
        <f t="shared" si="286"/>
        <v>1</v>
      </c>
      <c r="Q3665" t="s">
        <v>8323</v>
      </c>
      <c r="R3665" t="s">
        <v>8326</v>
      </c>
      <c r="S3665" s="14">
        <f t="shared" si="287"/>
        <v>42415.168564814812</v>
      </c>
      <c r="T3665" s="15">
        <f t="shared" si="288"/>
        <v>42445.126898148148</v>
      </c>
      <c r="U3665">
        <f t="shared" si="289"/>
        <v>2016</v>
      </c>
    </row>
    <row r="3666" spans="1:21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9">
        <f t="shared" si="285"/>
        <v>0</v>
      </c>
      <c r="P3666" s="9">
        <f t="shared" si="286"/>
        <v>1</v>
      </c>
      <c r="Q3666" t="s">
        <v>8308</v>
      </c>
      <c r="R3666" t="s">
        <v>8342</v>
      </c>
      <c r="S3666" s="14">
        <f t="shared" si="287"/>
        <v>42052.93850694444</v>
      </c>
      <c r="T3666" s="15">
        <f t="shared" si="288"/>
        <v>42082.896840277783</v>
      </c>
      <c r="U3666">
        <f t="shared" si="289"/>
        <v>2015</v>
      </c>
    </row>
    <row r="3667" spans="1:21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9">
        <f t="shared" si="285"/>
        <v>0</v>
      </c>
      <c r="P3667" s="9">
        <f t="shared" si="286"/>
        <v>1</v>
      </c>
      <c r="Q3667" t="s">
        <v>8308</v>
      </c>
      <c r="R3667" t="s">
        <v>8342</v>
      </c>
      <c r="S3667" s="14">
        <f t="shared" si="287"/>
        <v>42178.614571759259</v>
      </c>
      <c r="T3667" s="15">
        <f t="shared" si="288"/>
        <v>42193.614571759259</v>
      </c>
      <c r="U3667">
        <f t="shared" si="289"/>
        <v>2015</v>
      </c>
    </row>
    <row r="3668" spans="1:21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9">
        <f t="shared" si="285"/>
        <v>0</v>
      </c>
      <c r="P3668" s="9">
        <f t="shared" si="286"/>
        <v>1</v>
      </c>
      <c r="Q3668" t="s">
        <v>8313</v>
      </c>
      <c r="R3668" t="s">
        <v>8351</v>
      </c>
      <c r="S3668" s="14">
        <f t="shared" si="287"/>
        <v>41956.950983796298</v>
      </c>
      <c r="T3668" s="15">
        <f t="shared" si="288"/>
        <v>41986.950983796298</v>
      </c>
      <c r="U3668">
        <f t="shared" si="289"/>
        <v>2014</v>
      </c>
    </row>
    <row r="3669" spans="1:21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9">
        <f t="shared" si="285"/>
        <v>0</v>
      </c>
      <c r="P3669" s="9">
        <f t="shared" si="286"/>
        <v>1</v>
      </c>
      <c r="Q3669" t="s">
        <v>8323</v>
      </c>
      <c r="R3669" t="s">
        <v>8326</v>
      </c>
      <c r="S3669" s="14">
        <f t="shared" si="287"/>
        <v>42611.261064814811</v>
      </c>
      <c r="T3669" s="15">
        <f t="shared" si="288"/>
        <v>42625.707638888889</v>
      </c>
      <c r="U3669">
        <f t="shared" si="289"/>
        <v>2016</v>
      </c>
    </row>
    <row r="3670" spans="1:21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9">
        <f t="shared" si="285"/>
        <v>0</v>
      </c>
      <c r="P3670" s="9">
        <f t="shared" si="286"/>
        <v>1</v>
      </c>
      <c r="Q3670" t="s">
        <v>8323</v>
      </c>
      <c r="R3670" t="s">
        <v>8326</v>
      </c>
      <c r="S3670" s="14">
        <f t="shared" si="287"/>
        <v>42174.780821759254</v>
      </c>
      <c r="T3670" s="15">
        <f t="shared" si="288"/>
        <v>42204.780821759254</v>
      </c>
      <c r="U3670">
        <f t="shared" si="289"/>
        <v>2015</v>
      </c>
    </row>
    <row r="3671" spans="1:21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9">
        <f t="shared" si="285"/>
        <v>0</v>
      </c>
      <c r="P3671" s="9">
        <f t="shared" si="286"/>
        <v>1</v>
      </c>
      <c r="Q3671" t="s">
        <v>8321</v>
      </c>
      <c r="R3671" t="s">
        <v>8325</v>
      </c>
      <c r="S3671" s="14">
        <f t="shared" si="287"/>
        <v>42416.881018518514</v>
      </c>
      <c r="T3671" s="15">
        <f t="shared" si="288"/>
        <v>42476.839351851857</v>
      </c>
      <c r="U3671">
        <f t="shared" si="289"/>
        <v>2016</v>
      </c>
    </row>
    <row r="3672" spans="1:21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9">
        <f t="shared" si="285"/>
        <v>0</v>
      </c>
      <c r="P3672" s="9">
        <f t="shared" si="286"/>
        <v>1</v>
      </c>
      <c r="Q3672" t="s">
        <v>8311</v>
      </c>
      <c r="R3672" t="s">
        <v>8348</v>
      </c>
      <c r="S3672" s="14">
        <f t="shared" si="287"/>
        <v>42479.318518518514</v>
      </c>
      <c r="T3672" s="15">
        <f t="shared" si="288"/>
        <v>42524.318518518514</v>
      </c>
      <c r="U3672">
        <f t="shared" si="289"/>
        <v>2016</v>
      </c>
    </row>
    <row r="3673" spans="1:21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9">
        <f t="shared" si="285"/>
        <v>0</v>
      </c>
      <c r="P3673" s="9">
        <f t="shared" si="286"/>
        <v>1</v>
      </c>
      <c r="Q3673" t="s">
        <v>8319</v>
      </c>
      <c r="R3673" t="s">
        <v>8345</v>
      </c>
      <c r="S3673" s="14">
        <f t="shared" si="287"/>
        <v>42026.687453703707</v>
      </c>
      <c r="T3673" s="15">
        <f t="shared" si="288"/>
        <v>42056.687453703707</v>
      </c>
      <c r="U3673">
        <f t="shared" si="289"/>
        <v>2015</v>
      </c>
    </row>
    <row r="3674" spans="1:21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85"/>
        <v>0</v>
      </c>
      <c r="P3674" s="9">
        <f t="shared" si="286"/>
        <v>1</v>
      </c>
      <c r="Q3674" t="s">
        <v>8308</v>
      </c>
      <c r="R3674" t="s">
        <v>8342</v>
      </c>
      <c r="S3674" s="14">
        <f t="shared" si="287"/>
        <v>42535.68440972222</v>
      </c>
      <c r="T3674" s="15">
        <f t="shared" si="288"/>
        <v>42565.68440972222</v>
      </c>
      <c r="U3674">
        <f t="shared" si="289"/>
        <v>2016</v>
      </c>
    </row>
    <row r="3675" spans="1:21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9">
        <f t="shared" si="285"/>
        <v>0</v>
      </c>
      <c r="P3675" s="9">
        <f t="shared" si="286"/>
        <v>1</v>
      </c>
      <c r="Q3675" t="s">
        <v>8308</v>
      </c>
      <c r="R3675" t="s">
        <v>8342</v>
      </c>
      <c r="S3675" s="14">
        <f t="shared" si="287"/>
        <v>42031.928576388891</v>
      </c>
      <c r="T3675" s="15">
        <f t="shared" si="288"/>
        <v>42061.928576388891</v>
      </c>
      <c r="U3675">
        <f t="shared" si="289"/>
        <v>2015</v>
      </c>
    </row>
    <row r="3676" spans="1:21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9">
        <f t="shared" si="285"/>
        <v>0</v>
      </c>
      <c r="P3676" s="9">
        <f t="shared" si="286"/>
        <v>1</v>
      </c>
      <c r="Q3676" t="s">
        <v>8316</v>
      </c>
      <c r="R3676" t="s">
        <v>8334</v>
      </c>
      <c r="S3676" s="14">
        <f t="shared" si="287"/>
        <v>42397.679513888885</v>
      </c>
      <c r="T3676" s="15">
        <f t="shared" si="288"/>
        <v>42411.679513888885</v>
      </c>
      <c r="U3676">
        <f t="shared" si="289"/>
        <v>2016</v>
      </c>
    </row>
    <row r="3677" spans="1:21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9">
        <f t="shared" si="285"/>
        <v>0</v>
      </c>
      <c r="P3677" s="9">
        <f t="shared" si="286"/>
        <v>1</v>
      </c>
      <c r="Q3677" t="s">
        <v>8323</v>
      </c>
      <c r="R3677" t="s">
        <v>8326</v>
      </c>
      <c r="S3677" s="14">
        <f t="shared" si="287"/>
        <v>42041.743090277778</v>
      </c>
      <c r="T3677" s="15">
        <f t="shared" si="288"/>
        <v>42071.701423611114</v>
      </c>
      <c r="U3677">
        <f t="shared" si="289"/>
        <v>2015</v>
      </c>
    </row>
    <row r="3678" spans="1:21" ht="6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9">
        <f t="shared" si="285"/>
        <v>0</v>
      </c>
      <c r="P3678" s="9">
        <f t="shared" si="286"/>
        <v>1</v>
      </c>
      <c r="Q3678" t="s">
        <v>8323</v>
      </c>
      <c r="R3678" t="s">
        <v>8326</v>
      </c>
      <c r="S3678" s="14">
        <f t="shared" si="287"/>
        <v>41842.201261574075</v>
      </c>
      <c r="T3678" s="15">
        <f t="shared" si="288"/>
        <v>41872.201261574075</v>
      </c>
      <c r="U3678">
        <f t="shared" si="289"/>
        <v>2014</v>
      </c>
    </row>
    <row r="3679" spans="1:21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9">
        <f t="shared" si="285"/>
        <v>0</v>
      </c>
      <c r="P3679" s="9">
        <f t="shared" si="286"/>
        <v>1</v>
      </c>
      <c r="Q3679" t="s">
        <v>8327</v>
      </c>
      <c r="R3679" t="s">
        <v>8330</v>
      </c>
      <c r="S3679" s="14">
        <f t="shared" si="287"/>
        <v>42102.036527777775</v>
      </c>
      <c r="T3679" s="15">
        <f t="shared" si="288"/>
        <v>42132.036527777775</v>
      </c>
      <c r="U3679">
        <f t="shared" si="289"/>
        <v>2015</v>
      </c>
    </row>
    <row r="3680" spans="1:21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85"/>
        <v>0</v>
      </c>
      <c r="P3680" s="9">
        <f t="shared" si="286"/>
        <v>1</v>
      </c>
      <c r="Q3680" t="s">
        <v>8319</v>
      </c>
      <c r="R3680" t="s">
        <v>8345</v>
      </c>
      <c r="S3680" s="14">
        <f t="shared" si="287"/>
        <v>42502.913761574076</v>
      </c>
      <c r="T3680" s="15">
        <f t="shared" si="288"/>
        <v>42517.919444444444</v>
      </c>
      <c r="U3680">
        <f t="shared" si="289"/>
        <v>2016</v>
      </c>
    </row>
    <row r="3681" spans="1:21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9">
        <f t="shared" si="285"/>
        <v>0</v>
      </c>
      <c r="P3681" s="9">
        <f t="shared" si="286"/>
        <v>1</v>
      </c>
      <c r="Q3681" t="s">
        <v>8321</v>
      </c>
      <c r="R3681" t="s">
        <v>8339</v>
      </c>
      <c r="S3681" s="14">
        <f t="shared" si="287"/>
        <v>42753.329039351855</v>
      </c>
      <c r="T3681" s="15">
        <f t="shared" si="288"/>
        <v>42783.329039351855</v>
      </c>
      <c r="U3681">
        <f t="shared" si="289"/>
        <v>2017</v>
      </c>
    </row>
    <row r="3682" spans="1:21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9">
        <f t="shared" si="285"/>
        <v>0</v>
      </c>
      <c r="P3682" s="9">
        <f t="shared" si="286"/>
        <v>1</v>
      </c>
      <c r="Q3682" t="s">
        <v>8321</v>
      </c>
      <c r="R3682" t="s">
        <v>8337</v>
      </c>
      <c r="S3682" s="14">
        <f t="shared" si="287"/>
        <v>42096.704976851848</v>
      </c>
      <c r="T3682" s="15">
        <f t="shared" si="288"/>
        <v>42112.427777777775</v>
      </c>
      <c r="U3682">
        <f t="shared" si="289"/>
        <v>2015</v>
      </c>
    </row>
    <row r="3683" spans="1:21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9">
        <f t="shared" si="285"/>
        <v>0</v>
      </c>
      <c r="P3683" s="9">
        <f t="shared" si="286"/>
        <v>1</v>
      </c>
      <c r="Q3683" t="s">
        <v>8308</v>
      </c>
      <c r="R3683" t="s">
        <v>8342</v>
      </c>
      <c r="S3683" s="14">
        <f t="shared" si="287"/>
        <v>42605.908182870371</v>
      </c>
      <c r="T3683" s="15">
        <f t="shared" si="288"/>
        <v>42635.908182870371</v>
      </c>
      <c r="U3683">
        <f t="shared" si="289"/>
        <v>2016</v>
      </c>
    </row>
    <row r="3684" spans="1:21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9">
        <f t="shared" si="285"/>
        <v>0</v>
      </c>
      <c r="P3684" s="9">
        <f t="shared" si="286"/>
        <v>1</v>
      </c>
      <c r="Q3684" t="s">
        <v>8313</v>
      </c>
      <c r="R3684" t="s">
        <v>8355</v>
      </c>
      <c r="S3684" s="14">
        <f t="shared" si="287"/>
        <v>42031.884652777779</v>
      </c>
      <c r="T3684" s="15">
        <f t="shared" si="288"/>
        <v>42065.886111111111</v>
      </c>
      <c r="U3684">
        <f t="shared" si="289"/>
        <v>2015</v>
      </c>
    </row>
    <row r="3685" spans="1:21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9">
        <f t="shared" si="285"/>
        <v>0</v>
      </c>
      <c r="P3685" s="9">
        <f t="shared" si="286"/>
        <v>1</v>
      </c>
      <c r="Q3685" t="s">
        <v>8327</v>
      </c>
      <c r="R3685" t="s">
        <v>8330</v>
      </c>
      <c r="S3685" s="14">
        <f t="shared" si="287"/>
        <v>42044.927974537044</v>
      </c>
      <c r="T3685" s="15">
        <f t="shared" si="288"/>
        <v>42099.458333333328</v>
      </c>
      <c r="U3685">
        <f t="shared" si="289"/>
        <v>2015</v>
      </c>
    </row>
    <row r="3686" spans="1:21" ht="60" hidden="1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9">
        <f t="shared" si="285"/>
        <v>0</v>
      </c>
      <c r="P3686" s="9">
        <f t="shared" si="286"/>
        <v>1</v>
      </c>
      <c r="Q3686" t="s">
        <v>8323</v>
      </c>
      <c r="R3686" t="s">
        <v>8335</v>
      </c>
      <c r="S3686" s="14">
        <f t="shared" si="287"/>
        <v>41942.84710648148</v>
      </c>
      <c r="T3686" s="15">
        <f t="shared" si="288"/>
        <v>41972.888773148152</v>
      </c>
      <c r="U3686">
        <f t="shared" si="289"/>
        <v>2014</v>
      </c>
    </row>
    <row r="3687" spans="1:21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9">
        <f t="shared" si="285"/>
        <v>0</v>
      </c>
      <c r="P3687" s="9">
        <f t="shared" si="286"/>
        <v>1</v>
      </c>
      <c r="Q3687" t="s">
        <v>8327</v>
      </c>
      <c r="R3687" t="s">
        <v>8330</v>
      </c>
      <c r="S3687" s="14">
        <f t="shared" si="287"/>
        <v>42425.960983796293</v>
      </c>
      <c r="T3687" s="15">
        <f t="shared" si="288"/>
        <v>42463.006944444445</v>
      </c>
      <c r="U3687">
        <f t="shared" si="289"/>
        <v>2016</v>
      </c>
    </row>
    <row r="3688" spans="1:21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9">
        <f t="shared" si="285"/>
        <v>0</v>
      </c>
      <c r="P3688" s="9">
        <f t="shared" si="286"/>
        <v>1</v>
      </c>
      <c r="Q3688" t="s">
        <v>8308</v>
      </c>
      <c r="R3688" t="s">
        <v>8310</v>
      </c>
      <c r="S3688" s="14">
        <f t="shared" si="287"/>
        <v>42639.805601851855</v>
      </c>
      <c r="T3688" s="15">
        <f t="shared" si="288"/>
        <v>42669.805601851855</v>
      </c>
      <c r="U3688">
        <f t="shared" si="289"/>
        <v>2016</v>
      </c>
    </row>
    <row r="3689" spans="1:21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9">
        <f t="shared" si="285"/>
        <v>0</v>
      </c>
      <c r="P3689" s="9">
        <f t="shared" si="286"/>
        <v>1</v>
      </c>
      <c r="Q3689" t="s">
        <v>8316</v>
      </c>
      <c r="R3689" t="s">
        <v>8334</v>
      </c>
      <c r="S3689" s="14">
        <f t="shared" si="287"/>
        <v>42347.203587962969</v>
      </c>
      <c r="T3689" s="15">
        <f t="shared" si="288"/>
        <v>42377.203587962969</v>
      </c>
      <c r="U3689">
        <f t="shared" si="289"/>
        <v>2015</v>
      </c>
    </row>
    <row r="3690" spans="1:21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9">
        <f t="shared" si="285"/>
        <v>0</v>
      </c>
      <c r="P3690" s="9">
        <f t="shared" si="286"/>
        <v>1</v>
      </c>
      <c r="Q3690" t="s">
        <v>8323</v>
      </c>
      <c r="R3690" t="s">
        <v>8326</v>
      </c>
      <c r="S3690" s="14">
        <f t="shared" si="287"/>
        <v>41789.893599537041</v>
      </c>
      <c r="T3690" s="15">
        <f t="shared" si="288"/>
        <v>41815.875</v>
      </c>
      <c r="U3690">
        <f t="shared" si="289"/>
        <v>2014</v>
      </c>
    </row>
    <row r="3691" spans="1:21" ht="6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9">
        <f t="shared" si="285"/>
        <v>0</v>
      </c>
      <c r="P3691" s="9">
        <f t="shared" si="286"/>
        <v>1</v>
      </c>
      <c r="Q3691" t="s">
        <v>8323</v>
      </c>
      <c r="R3691" t="s">
        <v>8326</v>
      </c>
      <c r="S3691" s="14">
        <f t="shared" si="287"/>
        <v>42400.946597222224</v>
      </c>
      <c r="T3691" s="15">
        <f t="shared" si="288"/>
        <v>42428</v>
      </c>
      <c r="U3691">
        <f t="shared" si="289"/>
        <v>2016</v>
      </c>
    </row>
    <row r="3692" spans="1:21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9">
        <f t="shared" si="285"/>
        <v>0</v>
      </c>
      <c r="P3692" s="9">
        <f t="shared" si="286"/>
        <v>1</v>
      </c>
      <c r="Q3692" t="s">
        <v>8346</v>
      </c>
      <c r="R3692" t="s">
        <v>8347</v>
      </c>
      <c r="S3692" s="14">
        <f t="shared" si="287"/>
        <v>41918.818460648145</v>
      </c>
      <c r="T3692" s="15">
        <f t="shared" si="288"/>
        <v>41948.860127314816</v>
      </c>
      <c r="U3692">
        <f t="shared" si="289"/>
        <v>2014</v>
      </c>
    </row>
    <row r="3693" spans="1:21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9">
        <f t="shared" si="285"/>
        <v>0</v>
      </c>
      <c r="P3693" s="9">
        <f t="shared" si="286"/>
        <v>1</v>
      </c>
      <c r="Q3693" t="s">
        <v>8313</v>
      </c>
      <c r="R3693" t="s">
        <v>8353</v>
      </c>
      <c r="S3693" s="14">
        <f t="shared" si="287"/>
        <v>42413.433831018512</v>
      </c>
      <c r="T3693" s="15">
        <f t="shared" si="288"/>
        <v>42443.392164351855</v>
      </c>
      <c r="U3693">
        <f t="shared" si="289"/>
        <v>2016</v>
      </c>
    </row>
    <row r="3694" spans="1:21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9">
        <f t="shared" si="285"/>
        <v>0</v>
      </c>
      <c r="P3694" s="9">
        <f t="shared" si="286"/>
        <v>1</v>
      </c>
      <c r="Q3694" t="s">
        <v>8323</v>
      </c>
      <c r="R3694" t="s">
        <v>8326</v>
      </c>
      <c r="S3694" s="14">
        <f t="shared" si="287"/>
        <v>41905.636469907404</v>
      </c>
      <c r="T3694" s="15">
        <f t="shared" si="288"/>
        <v>41935.636469907404</v>
      </c>
      <c r="U3694">
        <f t="shared" si="289"/>
        <v>2014</v>
      </c>
    </row>
    <row r="3695" spans="1:21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9">
        <f t="shared" si="285"/>
        <v>0</v>
      </c>
      <c r="P3695" s="9">
        <f t="shared" si="286"/>
        <v>1</v>
      </c>
      <c r="Q3695" t="s">
        <v>8321</v>
      </c>
      <c r="R3695" t="s">
        <v>8339</v>
      </c>
      <c r="S3695" s="14">
        <f t="shared" si="287"/>
        <v>42488.848784722228</v>
      </c>
      <c r="T3695" s="15">
        <f t="shared" si="288"/>
        <v>42508.848784722228</v>
      </c>
      <c r="U3695">
        <f t="shared" si="289"/>
        <v>2016</v>
      </c>
    </row>
    <row r="3696" spans="1:21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9">
        <f t="shared" si="285"/>
        <v>0</v>
      </c>
      <c r="P3696" s="9">
        <f t="shared" si="286"/>
        <v>1</v>
      </c>
      <c r="Q3696" t="s">
        <v>8316</v>
      </c>
      <c r="R3696" t="s">
        <v>8344</v>
      </c>
      <c r="S3696" s="14">
        <f t="shared" si="287"/>
        <v>41828.649502314816</v>
      </c>
      <c r="T3696" s="15">
        <f t="shared" si="288"/>
        <v>41858.649502314816</v>
      </c>
      <c r="U3696">
        <f t="shared" si="289"/>
        <v>2014</v>
      </c>
    </row>
    <row r="3697" spans="1:21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9">
        <f t="shared" si="285"/>
        <v>0</v>
      </c>
      <c r="P3697" s="9">
        <f t="shared" si="286"/>
        <v>1</v>
      </c>
      <c r="Q3697" t="s">
        <v>8327</v>
      </c>
      <c r="R3697" t="s">
        <v>8330</v>
      </c>
      <c r="S3697" s="14">
        <f t="shared" si="287"/>
        <v>42435.874212962968</v>
      </c>
      <c r="T3697" s="15">
        <f t="shared" si="288"/>
        <v>42494.832546296297</v>
      </c>
      <c r="U3697">
        <f t="shared" si="289"/>
        <v>2016</v>
      </c>
    </row>
    <row r="3698" spans="1:21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9">
        <f t="shared" si="285"/>
        <v>0</v>
      </c>
      <c r="P3698" s="9">
        <f t="shared" si="286"/>
        <v>1</v>
      </c>
      <c r="Q3698" t="s">
        <v>8308</v>
      </c>
      <c r="R3698" t="s">
        <v>8342</v>
      </c>
      <c r="S3698" s="14">
        <f t="shared" si="287"/>
        <v>42515.727650462963</v>
      </c>
      <c r="T3698" s="15">
        <f t="shared" si="288"/>
        <v>42545.727650462963</v>
      </c>
      <c r="U3698">
        <f t="shared" si="289"/>
        <v>2016</v>
      </c>
    </row>
    <row r="3699" spans="1:21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9">
        <f t="shared" si="285"/>
        <v>0</v>
      </c>
      <c r="P3699" s="9">
        <f t="shared" si="286"/>
        <v>1</v>
      </c>
      <c r="Q3699" t="s">
        <v>8323</v>
      </c>
      <c r="R3699" t="s">
        <v>8324</v>
      </c>
      <c r="S3699" s="14">
        <f t="shared" si="287"/>
        <v>42509.374537037031</v>
      </c>
      <c r="T3699" s="15">
        <f t="shared" si="288"/>
        <v>42517.55</v>
      </c>
      <c r="U3699">
        <f t="shared" si="289"/>
        <v>2016</v>
      </c>
    </row>
    <row r="3700" spans="1:21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9">
        <f t="shared" si="285"/>
        <v>0</v>
      </c>
      <c r="P3700" s="9">
        <f t="shared" si="286"/>
        <v>1</v>
      </c>
      <c r="Q3700" t="s">
        <v>8323</v>
      </c>
      <c r="R3700" t="s">
        <v>8335</v>
      </c>
      <c r="S3700" s="14">
        <f t="shared" si="287"/>
        <v>42665.970347222217</v>
      </c>
      <c r="T3700" s="15">
        <f t="shared" si="288"/>
        <v>42696.012013888889</v>
      </c>
      <c r="U3700">
        <f t="shared" si="289"/>
        <v>2016</v>
      </c>
    </row>
    <row r="3701" spans="1:21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9">
        <f t="shared" si="285"/>
        <v>0</v>
      </c>
      <c r="P3701" s="9">
        <f t="shared" si="286"/>
        <v>1</v>
      </c>
      <c r="Q3701" t="s">
        <v>8313</v>
      </c>
      <c r="R3701" t="s">
        <v>8351</v>
      </c>
      <c r="S3701" s="14">
        <f t="shared" si="287"/>
        <v>42151.667337962965</v>
      </c>
      <c r="T3701" s="15">
        <f t="shared" si="288"/>
        <v>42211.667337962965</v>
      </c>
      <c r="U3701">
        <f t="shared" si="289"/>
        <v>2015</v>
      </c>
    </row>
    <row r="3702" spans="1:21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9">
        <f t="shared" si="285"/>
        <v>0</v>
      </c>
      <c r="P3702" s="9">
        <f t="shared" si="286"/>
        <v>1</v>
      </c>
      <c r="Q3702" t="s">
        <v>8311</v>
      </c>
      <c r="R3702" t="s">
        <v>8356</v>
      </c>
      <c r="S3702" s="14">
        <f t="shared" si="287"/>
        <v>42474.86482638889</v>
      </c>
      <c r="T3702" s="15">
        <f t="shared" si="288"/>
        <v>42484.86482638889</v>
      </c>
      <c r="U3702">
        <f t="shared" si="289"/>
        <v>2016</v>
      </c>
    </row>
    <row r="3703" spans="1:21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9">
        <f t="shared" si="285"/>
        <v>0</v>
      </c>
      <c r="P3703" s="9">
        <f t="shared" si="286"/>
        <v>1</v>
      </c>
      <c r="Q3703" t="s">
        <v>8311</v>
      </c>
      <c r="R3703" t="s">
        <v>8348</v>
      </c>
      <c r="S3703" s="14">
        <f t="shared" si="287"/>
        <v>42708.25309027778</v>
      </c>
      <c r="T3703" s="15">
        <f t="shared" si="288"/>
        <v>42738.25309027778</v>
      </c>
      <c r="U3703">
        <f t="shared" si="289"/>
        <v>2016</v>
      </c>
    </row>
    <row r="3704" spans="1:21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9">
        <f t="shared" si="285"/>
        <v>0</v>
      </c>
      <c r="P3704" s="9">
        <f t="shared" si="286"/>
        <v>1</v>
      </c>
      <c r="Q3704" t="s">
        <v>8319</v>
      </c>
      <c r="R3704" t="s">
        <v>8345</v>
      </c>
      <c r="S3704" s="14">
        <f t="shared" si="287"/>
        <v>42044.724953703699</v>
      </c>
      <c r="T3704" s="15">
        <f t="shared" si="288"/>
        <v>42074.683287037042</v>
      </c>
      <c r="U3704">
        <f t="shared" si="289"/>
        <v>2015</v>
      </c>
    </row>
    <row r="3705" spans="1:2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85"/>
        <v>0</v>
      </c>
      <c r="P3705" s="9">
        <f t="shared" si="286"/>
        <v>1</v>
      </c>
      <c r="Q3705" t="s">
        <v>8323</v>
      </c>
      <c r="R3705" t="s">
        <v>8326</v>
      </c>
      <c r="S3705" s="14">
        <f t="shared" si="287"/>
        <v>41890.16269675926</v>
      </c>
      <c r="T3705" s="15">
        <f t="shared" si="288"/>
        <v>41920.16269675926</v>
      </c>
      <c r="U3705">
        <f t="shared" si="289"/>
        <v>2014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85"/>
        <v>0</v>
      </c>
      <c r="P3706" s="9" t="e">
        <f t="shared" si="286"/>
        <v>#DIV/0!</v>
      </c>
      <c r="Q3706" t="s">
        <v>8321</v>
      </c>
      <c r="R3706" t="s">
        <v>8337</v>
      </c>
      <c r="S3706" s="14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9">
        <f t="shared" si="285"/>
        <v>0</v>
      </c>
      <c r="P3707" s="9" t="e">
        <f t="shared" si="286"/>
        <v>#DIV/0!</v>
      </c>
      <c r="Q3707" t="s">
        <v>8323</v>
      </c>
      <c r="R3707" t="s">
        <v>8324</v>
      </c>
      <c r="S3707" s="14">
        <f t="shared" si="287"/>
        <v>41863.757210648146</v>
      </c>
      <c r="T3707" s="15">
        <f t="shared" si="288"/>
        <v>41893.757210648146</v>
      </c>
      <c r="U3707">
        <f t="shared" si="289"/>
        <v>2014</v>
      </c>
    </row>
    <row r="3708" spans="1:21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9">
        <f t="shared" si="285"/>
        <v>0</v>
      </c>
      <c r="P3708" s="9" t="e">
        <f t="shared" si="286"/>
        <v>#DIV/0!</v>
      </c>
      <c r="Q3708" t="s">
        <v>8311</v>
      </c>
      <c r="R3708" t="s">
        <v>8348</v>
      </c>
      <c r="S3708" s="14">
        <f t="shared" si="287"/>
        <v>41915.896967592591</v>
      </c>
      <c r="T3708" s="15">
        <f t="shared" si="288"/>
        <v>41973.989583333328</v>
      </c>
      <c r="U3708">
        <f t="shared" si="289"/>
        <v>2014</v>
      </c>
    </row>
    <row r="3709" spans="1:21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9">
        <f t="shared" si="285"/>
        <v>0</v>
      </c>
      <c r="P3709" s="9" t="e">
        <f t="shared" si="286"/>
        <v>#DIV/0!</v>
      </c>
      <c r="Q3709" t="s">
        <v>8321</v>
      </c>
      <c r="R3709" t="s">
        <v>8339</v>
      </c>
      <c r="S3709" s="14">
        <f t="shared" si="287"/>
        <v>42596.03506944445</v>
      </c>
      <c r="T3709" s="15">
        <f t="shared" si="288"/>
        <v>42656.03506944445</v>
      </c>
      <c r="U3709">
        <f t="shared" si="289"/>
        <v>2016</v>
      </c>
    </row>
    <row r="3710" spans="1:21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9">
        <f t="shared" si="285"/>
        <v>0</v>
      </c>
      <c r="P3710" s="9" t="e">
        <f t="shared" si="286"/>
        <v>#DIV/0!</v>
      </c>
      <c r="Q3710" t="s">
        <v>8321</v>
      </c>
      <c r="R3710" t="s">
        <v>8325</v>
      </c>
      <c r="S3710" s="14">
        <f t="shared" si="287"/>
        <v>42135.235254629632</v>
      </c>
      <c r="T3710" s="15">
        <f t="shared" si="288"/>
        <v>42195.235254629632</v>
      </c>
      <c r="U3710">
        <f t="shared" si="289"/>
        <v>2015</v>
      </c>
    </row>
    <row r="3711" spans="1:21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9">
        <f t="shared" si="285"/>
        <v>0</v>
      </c>
      <c r="P3711" s="9" t="e">
        <f t="shared" si="286"/>
        <v>#DIV/0!</v>
      </c>
      <c r="Q3711" t="s">
        <v>8323</v>
      </c>
      <c r="R3711" t="s">
        <v>8324</v>
      </c>
      <c r="S3711" s="14">
        <f t="shared" si="287"/>
        <v>42362.36518518519</v>
      </c>
      <c r="T3711" s="15">
        <f t="shared" si="288"/>
        <v>42392.36518518519</v>
      </c>
      <c r="U3711">
        <f t="shared" si="289"/>
        <v>2015</v>
      </c>
    </row>
    <row r="3712" spans="1:21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9">
        <f t="shared" si="285"/>
        <v>0</v>
      </c>
      <c r="P3712" s="9" t="e">
        <f t="shared" si="286"/>
        <v>#DIV/0!</v>
      </c>
      <c r="Q3712" t="s">
        <v>8321</v>
      </c>
      <c r="R3712" t="s">
        <v>8325</v>
      </c>
      <c r="S3712" s="14">
        <f t="shared" si="287"/>
        <v>42243.961273148147</v>
      </c>
      <c r="T3712" s="15">
        <f t="shared" si="288"/>
        <v>42278</v>
      </c>
      <c r="U3712">
        <f t="shared" si="289"/>
        <v>2015</v>
      </c>
    </row>
    <row r="3713" spans="1:21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9">
        <f t="shared" si="285"/>
        <v>0</v>
      </c>
      <c r="P3713" s="9" t="e">
        <f t="shared" si="286"/>
        <v>#DIV/0!</v>
      </c>
      <c r="Q3713" t="s">
        <v>8321</v>
      </c>
      <c r="R3713" t="s">
        <v>8325</v>
      </c>
      <c r="S3713" s="14">
        <f t="shared" si="287"/>
        <v>42135.67050925926</v>
      </c>
      <c r="T3713" s="15">
        <f t="shared" si="288"/>
        <v>42195.67050925926</v>
      </c>
      <c r="U3713">
        <f t="shared" si="289"/>
        <v>2015</v>
      </c>
    </row>
    <row r="3714" spans="1:21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9">
        <f t="shared" si="285"/>
        <v>0</v>
      </c>
      <c r="P3714" s="9" t="e">
        <f t="shared" si="286"/>
        <v>#DIV/0!</v>
      </c>
      <c r="Q3714" t="s">
        <v>8321</v>
      </c>
      <c r="R3714" t="s">
        <v>8325</v>
      </c>
      <c r="S3714" s="14">
        <f t="shared" si="287"/>
        <v>42482.048032407409</v>
      </c>
      <c r="T3714" s="15">
        <f t="shared" si="288"/>
        <v>42512.045138888891</v>
      </c>
      <c r="U3714">
        <f t="shared" si="289"/>
        <v>2016</v>
      </c>
    </row>
    <row r="3715" spans="1:21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9">
        <f t="shared" ref="O3715:O3778" si="290">ROUND(E3715/D3715*100,0)</f>
        <v>0</v>
      </c>
      <c r="P3715" s="9" t="e">
        <f t="shared" ref="P3715:P3778" si="291">ROUND(E3715/L3715,2)</f>
        <v>#DIV/0!</v>
      </c>
      <c r="Q3715" t="s">
        <v>8321</v>
      </c>
      <c r="R3715" t="s">
        <v>8325</v>
      </c>
      <c r="S3715" s="14">
        <f t="shared" ref="S3715:S3778" si="292">(((J3715/60)/60)/24)+DATE(1970,1,1)</f>
        <v>42341.958923611113</v>
      </c>
      <c r="T3715" s="15">
        <f t="shared" ref="T3715:T3778" si="293">(((I3715/60)/60)/24)+DATE(1970,1,1)</f>
        <v>42371.958923611113</v>
      </c>
      <c r="U3715">
        <f t="shared" ref="U3715:U3778" si="294">YEAR(S:S)</f>
        <v>2015</v>
      </c>
    </row>
    <row r="3716" spans="1:21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9">
        <f t="shared" si="290"/>
        <v>0</v>
      </c>
      <c r="P3716" s="9" t="e">
        <f t="shared" si="291"/>
        <v>#DIV/0!</v>
      </c>
      <c r="Q3716" t="s">
        <v>8323</v>
      </c>
      <c r="R3716" t="s">
        <v>8324</v>
      </c>
      <c r="S3716" s="14">
        <f t="shared" si="292"/>
        <v>42346.20685185185</v>
      </c>
      <c r="T3716" s="15">
        <f t="shared" si="293"/>
        <v>42376.20685185185</v>
      </c>
      <c r="U3716">
        <f t="shared" si="294"/>
        <v>2015</v>
      </c>
    </row>
    <row r="3717" spans="1:21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9">
        <f t="shared" si="290"/>
        <v>0</v>
      </c>
      <c r="P3717" s="9" t="e">
        <f t="shared" si="291"/>
        <v>#DIV/0!</v>
      </c>
      <c r="Q3717" t="s">
        <v>8323</v>
      </c>
      <c r="R3717" t="s">
        <v>8324</v>
      </c>
      <c r="S3717" s="14">
        <f t="shared" si="292"/>
        <v>41834.784120370372</v>
      </c>
      <c r="T3717" s="15">
        <f t="shared" si="293"/>
        <v>41864.784120370372</v>
      </c>
      <c r="U3717">
        <f t="shared" si="294"/>
        <v>2014</v>
      </c>
    </row>
    <row r="3718" spans="1:21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9">
        <f t="shared" si="290"/>
        <v>0</v>
      </c>
      <c r="P3718" s="9" t="e">
        <f t="shared" si="291"/>
        <v>#DIV/0!</v>
      </c>
      <c r="Q3718" t="s">
        <v>8308</v>
      </c>
      <c r="R3718" t="s">
        <v>8342</v>
      </c>
      <c r="S3718" s="14">
        <f t="shared" si="292"/>
        <v>41968.262314814812</v>
      </c>
      <c r="T3718" s="15">
        <f t="shared" si="293"/>
        <v>42008.262314814812</v>
      </c>
      <c r="U3718">
        <f t="shared" si="294"/>
        <v>2014</v>
      </c>
    </row>
    <row r="3719" spans="1:21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90"/>
        <v>0</v>
      </c>
      <c r="P3719" s="9" t="e">
        <f t="shared" si="291"/>
        <v>#DIV/0!</v>
      </c>
      <c r="Q3719" t="s">
        <v>8321</v>
      </c>
      <c r="R3719" t="s">
        <v>8325</v>
      </c>
      <c r="S3719" s="14">
        <f t="shared" si="292"/>
        <v>42304.955381944441</v>
      </c>
      <c r="T3719" s="15">
        <f t="shared" si="293"/>
        <v>42334.997048611112</v>
      </c>
      <c r="U3719">
        <f t="shared" si="294"/>
        <v>2015</v>
      </c>
    </row>
    <row r="3720" spans="1:21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9">
        <f t="shared" si="290"/>
        <v>0</v>
      </c>
      <c r="P3720" s="9" t="e">
        <f t="shared" si="291"/>
        <v>#DIV/0!</v>
      </c>
      <c r="Q3720" t="s">
        <v>8308</v>
      </c>
      <c r="R3720" t="s">
        <v>8310</v>
      </c>
      <c r="S3720" s="14">
        <f t="shared" si="292"/>
        <v>42189.673263888893</v>
      </c>
      <c r="T3720" s="15">
        <f t="shared" si="293"/>
        <v>42219.673263888893</v>
      </c>
      <c r="U3720">
        <f t="shared" si="294"/>
        <v>2015</v>
      </c>
    </row>
    <row r="3721" spans="1:21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9">
        <f t="shared" si="290"/>
        <v>0</v>
      </c>
      <c r="P3721" s="9" t="e">
        <f t="shared" si="291"/>
        <v>#DIV/0!</v>
      </c>
      <c r="Q3721" t="s">
        <v>8327</v>
      </c>
      <c r="R3721" t="s">
        <v>8354</v>
      </c>
      <c r="S3721" s="14">
        <f t="shared" si="292"/>
        <v>40568.972569444442</v>
      </c>
      <c r="T3721" s="15">
        <f t="shared" si="293"/>
        <v>40598.972569444442</v>
      </c>
      <c r="U3721">
        <f t="shared" si="294"/>
        <v>2011</v>
      </c>
    </row>
    <row r="3722" spans="1:21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9">
        <f t="shared" si="290"/>
        <v>0</v>
      </c>
      <c r="P3722" s="9" t="e">
        <f t="shared" si="291"/>
        <v>#DIV/0!</v>
      </c>
      <c r="Q3722" t="s">
        <v>8308</v>
      </c>
      <c r="R3722" t="s">
        <v>8315</v>
      </c>
      <c r="S3722" s="14">
        <f t="shared" si="292"/>
        <v>42536.246620370366</v>
      </c>
      <c r="T3722" s="15">
        <f t="shared" si="293"/>
        <v>42566.289583333331</v>
      </c>
      <c r="U3722">
        <f t="shared" si="294"/>
        <v>2016</v>
      </c>
    </row>
    <row r="3723" spans="1:21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9">
        <f t="shared" si="290"/>
        <v>0</v>
      </c>
      <c r="P3723" s="9" t="e">
        <f t="shared" si="291"/>
        <v>#DIV/0!</v>
      </c>
      <c r="Q3723" t="s">
        <v>8308</v>
      </c>
      <c r="R3723" t="s">
        <v>8342</v>
      </c>
      <c r="S3723" s="14">
        <f t="shared" si="292"/>
        <v>42198.775787037041</v>
      </c>
      <c r="T3723" s="15">
        <f t="shared" si="293"/>
        <v>42227.775787037041</v>
      </c>
      <c r="U3723">
        <f t="shared" si="294"/>
        <v>2015</v>
      </c>
    </row>
    <row r="3724" spans="1:21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9">
        <f t="shared" si="290"/>
        <v>0</v>
      </c>
      <c r="P3724" s="9" t="e">
        <f t="shared" si="291"/>
        <v>#DIV/0!</v>
      </c>
      <c r="Q3724" t="s">
        <v>8323</v>
      </c>
      <c r="R3724" t="s">
        <v>8335</v>
      </c>
      <c r="S3724" s="14">
        <f t="shared" si="292"/>
        <v>42469.951284722221</v>
      </c>
      <c r="T3724" s="15">
        <f t="shared" si="293"/>
        <v>42499.951284722221</v>
      </c>
      <c r="U3724">
        <f t="shared" si="294"/>
        <v>2016</v>
      </c>
    </row>
    <row r="3725" spans="1:21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90"/>
        <v>0</v>
      </c>
      <c r="P3725" s="9" t="e">
        <f t="shared" si="291"/>
        <v>#DIV/0!</v>
      </c>
      <c r="Q3725" t="s">
        <v>8321</v>
      </c>
      <c r="R3725" t="s">
        <v>8325</v>
      </c>
      <c r="S3725" s="14">
        <f t="shared" si="292"/>
        <v>42612.911712962959</v>
      </c>
      <c r="T3725" s="15">
        <f t="shared" si="293"/>
        <v>42642.911712962959</v>
      </c>
      <c r="U3725">
        <f t="shared" si="294"/>
        <v>2016</v>
      </c>
    </row>
    <row r="3726" spans="1:21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9">
        <f t="shared" si="290"/>
        <v>0</v>
      </c>
      <c r="P3726" s="9" t="e">
        <f t="shared" si="291"/>
        <v>#DIV/0!</v>
      </c>
      <c r="Q3726" t="s">
        <v>8327</v>
      </c>
      <c r="R3726" t="s">
        <v>8330</v>
      </c>
      <c r="S3726" s="14">
        <f t="shared" si="292"/>
        <v>42796.069571759261</v>
      </c>
      <c r="T3726" s="15">
        <f t="shared" si="293"/>
        <v>42826.027905092589</v>
      </c>
      <c r="U3726">
        <f t="shared" si="294"/>
        <v>2017</v>
      </c>
    </row>
    <row r="3727" spans="1:21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9">
        <f t="shared" si="290"/>
        <v>0</v>
      </c>
      <c r="P3727" s="9" t="e">
        <f t="shared" si="291"/>
        <v>#DIV/0!</v>
      </c>
      <c r="Q3727" t="s">
        <v>8316</v>
      </c>
      <c r="R3727" t="s">
        <v>8344</v>
      </c>
      <c r="S3727" s="14">
        <f t="shared" si="292"/>
        <v>42000.300243055557</v>
      </c>
      <c r="T3727" s="15">
        <f t="shared" si="293"/>
        <v>42030.300243055557</v>
      </c>
      <c r="U3727">
        <f t="shared" si="294"/>
        <v>2014</v>
      </c>
    </row>
    <row r="3728" spans="1:21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9">
        <f t="shared" si="290"/>
        <v>0</v>
      </c>
      <c r="P3728" s="9" t="e">
        <f t="shared" si="291"/>
        <v>#DIV/0!</v>
      </c>
      <c r="Q3728" t="s">
        <v>8321</v>
      </c>
      <c r="R3728" t="s">
        <v>8337</v>
      </c>
      <c r="S3728" s="14">
        <f t="shared" si="292"/>
        <v>42053.198287037041</v>
      </c>
      <c r="T3728" s="15">
        <f t="shared" si="293"/>
        <v>42083.15662037037</v>
      </c>
      <c r="U3728">
        <f t="shared" si="294"/>
        <v>2015</v>
      </c>
    </row>
    <row r="3729" spans="1:21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9">
        <f t="shared" si="290"/>
        <v>0</v>
      </c>
      <c r="P3729" s="9" t="e">
        <f t="shared" si="291"/>
        <v>#DIV/0!</v>
      </c>
      <c r="Q3729" t="s">
        <v>8311</v>
      </c>
      <c r="R3729" t="s">
        <v>8348</v>
      </c>
      <c r="S3729" s="14">
        <f t="shared" si="292"/>
        <v>42115.936550925922</v>
      </c>
      <c r="T3729" s="15">
        <f t="shared" si="293"/>
        <v>42146.225694444445</v>
      </c>
      <c r="U3729">
        <f t="shared" si="294"/>
        <v>2015</v>
      </c>
    </row>
    <row r="3730" spans="1:21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9">
        <f t="shared" si="290"/>
        <v>0</v>
      </c>
      <c r="P3730" s="9" t="e">
        <f t="shared" si="291"/>
        <v>#DIV/0!</v>
      </c>
      <c r="Q3730" t="s">
        <v>8313</v>
      </c>
      <c r="R3730" t="s">
        <v>8353</v>
      </c>
      <c r="S3730" s="14">
        <f t="shared" si="292"/>
        <v>42678.586655092593</v>
      </c>
      <c r="T3730" s="15">
        <f t="shared" si="293"/>
        <v>42708.628321759257</v>
      </c>
      <c r="U3730">
        <f t="shared" si="294"/>
        <v>2016</v>
      </c>
    </row>
    <row r="3731" spans="1:21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9">
        <f t="shared" si="290"/>
        <v>0</v>
      </c>
      <c r="P3731" s="9" t="e">
        <f t="shared" si="291"/>
        <v>#DIV/0!</v>
      </c>
      <c r="Q3731" t="s">
        <v>8319</v>
      </c>
      <c r="R3731" t="s">
        <v>8357</v>
      </c>
      <c r="S3731" s="14">
        <f t="shared" si="292"/>
        <v>42732.00681712963</v>
      </c>
      <c r="T3731" s="15">
        <f t="shared" si="293"/>
        <v>42792.00681712963</v>
      </c>
      <c r="U3731">
        <f t="shared" si="294"/>
        <v>2016</v>
      </c>
    </row>
    <row r="3732" spans="1:21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9">
        <f t="shared" si="290"/>
        <v>0</v>
      </c>
      <c r="P3732" s="9" t="e">
        <f t="shared" si="291"/>
        <v>#DIV/0!</v>
      </c>
      <c r="Q3732" t="s">
        <v>8308</v>
      </c>
      <c r="R3732" t="s">
        <v>8342</v>
      </c>
      <c r="S3732" s="14">
        <f t="shared" si="292"/>
        <v>42322.011574074073</v>
      </c>
      <c r="T3732" s="15">
        <f t="shared" si="293"/>
        <v>42367.011574074073</v>
      </c>
      <c r="U3732">
        <f t="shared" si="294"/>
        <v>2015</v>
      </c>
    </row>
    <row r="3733" spans="1:21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90"/>
        <v>0</v>
      </c>
      <c r="P3733" s="9" t="e">
        <f t="shared" si="291"/>
        <v>#DIV/0!</v>
      </c>
      <c r="Q3733" t="s">
        <v>8321</v>
      </c>
      <c r="R3733" t="s">
        <v>8325</v>
      </c>
      <c r="S3733" s="14">
        <f t="shared" si="292"/>
        <v>42321.08447916666</v>
      </c>
      <c r="T3733" s="15">
        <f t="shared" si="293"/>
        <v>42374</v>
      </c>
      <c r="U3733">
        <f t="shared" si="294"/>
        <v>2015</v>
      </c>
    </row>
    <row r="3734" spans="1:21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9">
        <f t="shared" si="290"/>
        <v>0</v>
      </c>
      <c r="P3734" s="9" t="e">
        <f t="shared" si="291"/>
        <v>#DIV/0!</v>
      </c>
      <c r="Q3734" t="s">
        <v>8323</v>
      </c>
      <c r="R3734" t="s">
        <v>8326</v>
      </c>
      <c r="S3734" s="14">
        <f t="shared" si="292"/>
        <v>42171.743969907402</v>
      </c>
      <c r="T3734" s="15">
        <f t="shared" si="293"/>
        <v>42201.743969907402</v>
      </c>
      <c r="U3734">
        <f t="shared" si="294"/>
        <v>2015</v>
      </c>
    </row>
    <row r="3735" spans="1:21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9">
        <f t="shared" si="290"/>
        <v>0</v>
      </c>
      <c r="P3735" s="9" t="e">
        <f t="shared" si="291"/>
        <v>#DIV/0!</v>
      </c>
      <c r="Q3735" t="s">
        <v>8323</v>
      </c>
      <c r="R3735" t="s">
        <v>8335</v>
      </c>
      <c r="S3735" s="14">
        <f t="shared" si="292"/>
        <v>42226.694780092599</v>
      </c>
      <c r="T3735" s="15">
        <f t="shared" si="293"/>
        <v>42261.694780092599</v>
      </c>
      <c r="U3735">
        <f t="shared" si="294"/>
        <v>2015</v>
      </c>
    </row>
    <row r="3736" spans="1:21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9">
        <f t="shared" si="290"/>
        <v>0</v>
      </c>
      <c r="P3736" s="9" t="e">
        <f t="shared" si="291"/>
        <v>#DIV/0!</v>
      </c>
      <c r="Q3736" t="s">
        <v>8313</v>
      </c>
      <c r="R3736" t="s">
        <v>8353</v>
      </c>
      <c r="S3736" s="14">
        <f t="shared" si="292"/>
        <v>41800.819571759261</v>
      </c>
      <c r="T3736" s="15">
        <f t="shared" si="293"/>
        <v>41830.819571759261</v>
      </c>
      <c r="U3736">
        <f t="shared" si="294"/>
        <v>2014</v>
      </c>
    </row>
    <row r="3737" spans="1:21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9">
        <f t="shared" si="290"/>
        <v>0</v>
      </c>
      <c r="P3737" s="9" t="e">
        <f t="shared" si="291"/>
        <v>#DIV/0!</v>
      </c>
      <c r="Q3737" t="s">
        <v>8311</v>
      </c>
      <c r="R3737" t="s">
        <v>8348</v>
      </c>
      <c r="S3737" s="14">
        <f t="shared" si="292"/>
        <v>42139.542303240742</v>
      </c>
      <c r="T3737" s="15">
        <f t="shared" si="293"/>
        <v>42169.542303240742</v>
      </c>
      <c r="U3737">
        <f t="shared" si="294"/>
        <v>2015</v>
      </c>
    </row>
    <row r="3738" spans="1:21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9">
        <f t="shared" si="290"/>
        <v>0</v>
      </c>
      <c r="P3738" s="9" t="e">
        <f t="shared" si="291"/>
        <v>#DIV/0!</v>
      </c>
      <c r="Q3738" t="s">
        <v>8327</v>
      </c>
      <c r="R3738" t="s">
        <v>8330</v>
      </c>
      <c r="S3738" s="14">
        <f t="shared" si="292"/>
        <v>42796.207870370374</v>
      </c>
      <c r="T3738" s="15">
        <f t="shared" si="293"/>
        <v>42820.147916666669</v>
      </c>
      <c r="U3738">
        <f t="shared" si="294"/>
        <v>2017</v>
      </c>
    </row>
    <row r="3739" spans="1:21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9">
        <f t="shared" si="290"/>
        <v>0</v>
      </c>
      <c r="P3739" s="9" t="e">
        <f t="shared" si="291"/>
        <v>#DIV/0!</v>
      </c>
      <c r="Q3739" t="s">
        <v>8308</v>
      </c>
      <c r="R3739" t="s">
        <v>8342</v>
      </c>
      <c r="S3739" s="14">
        <f t="shared" si="292"/>
        <v>41976.88490740741</v>
      </c>
      <c r="T3739" s="15">
        <f t="shared" si="293"/>
        <v>42006.88490740741</v>
      </c>
      <c r="U3739">
        <f t="shared" si="294"/>
        <v>2014</v>
      </c>
    </row>
    <row r="3740" spans="1:21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9">
        <f t="shared" si="290"/>
        <v>0</v>
      </c>
      <c r="P3740" s="9" t="e">
        <f t="shared" si="291"/>
        <v>#DIV/0!</v>
      </c>
      <c r="Q3740" t="s">
        <v>8308</v>
      </c>
      <c r="R3740" t="s">
        <v>8342</v>
      </c>
      <c r="S3740" s="14">
        <f t="shared" si="292"/>
        <v>42213.013078703705</v>
      </c>
      <c r="T3740" s="15">
        <f t="shared" si="293"/>
        <v>42242.013078703705</v>
      </c>
      <c r="U3740">
        <f t="shared" si="294"/>
        <v>2015</v>
      </c>
    </row>
    <row r="3741" spans="1:21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9">
        <f t="shared" si="290"/>
        <v>0</v>
      </c>
      <c r="P3741" s="9" t="e">
        <f t="shared" si="291"/>
        <v>#DIV/0!</v>
      </c>
      <c r="Q3741" t="s">
        <v>8321</v>
      </c>
      <c r="R3741" t="s">
        <v>8339</v>
      </c>
      <c r="S3741" s="14">
        <f t="shared" si="292"/>
        <v>40705.126631944448</v>
      </c>
      <c r="T3741" s="15">
        <f t="shared" si="293"/>
        <v>40765.126631944448</v>
      </c>
      <c r="U3741">
        <f t="shared" si="294"/>
        <v>2011</v>
      </c>
    </row>
    <row r="3742" spans="1:21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9">
        <f t="shared" si="290"/>
        <v>0</v>
      </c>
      <c r="P3742" s="9" t="e">
        <f t="shared" si="291"/>
        <v>#DIV/0!</v>
      </c>
      <c r="Q3742" t="s">
        <v>8308</v>
      </c>
      <c r="R3742" t="s">
        <v>8342</v>
      </c>
      <c r="S3742" s="14">
        <f t="shared" si="292"/>
        <v>42055.739803240736</v>
      </c>
      <c r="T3742" s="15">
        <f t="shared" si="293"/>
        <v>42078.75</v>
      </c>
      <c r="U3742">
        <f t="shared" si="294"/>
        <v>2015</v>
      </c>
    </row>
    <row r="3743" spans="1:21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9">
        <f t="shared" si="290"/>
        <v>0</v>
      </c>
      <c r="P3743" s="9" t="e">
        <f t="shared" si="291"/>
        <v>#DIV/0!</v>
      </c>
      <c r="Q3743" t="s">
        <v>8308</v>
      </c>
      <c r="R3743" t="s">
        <v>8342</v>
      </c>
      <c r="S3743" s="14">
        <f t="shared" si="292"/>
        <v>42762.962013888886</v>
      </c>
      <c r="T3743" s="15">
        <f t="shared" si="293"/>
        <v>42791.961111111115</v>
      </c>
      <c r="U3743">
        <f t="shared" si="294"/>
        <v>2017</v>
      </c>
    </row>
    <row r="3744" spans="1:21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9">
        <f t="shared" si="290"/>
        <v>0</v>
      </c>
      <c r="P3744" s="9" t="e">
        <f t="shared" si="291"/>
        <v>#DIV/0!</v>
      </c>
      <c r="Q3744" t="s">
        <v>8308</v>
      </c>
      <c r="R3744" t="s">
        <v>8310</v>
      </c>
      <c r="S3744" s="14">
        <f t="shared" si="292"/>
        <v>42676.995173611111</v>
      </c>
      <c r="T3744" s="15">
        <f t="shared" si="293"/>
        <v>42718.777083333334</v>
      </c>
      <c r="U3744">
        <f t="shared" si="294"/>
        <v>2016</v>
      </c>
    </row>
    <row r="3745" spans="1:21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9">
        <f t="shared" si="290"/>
        <v>0</v>
      </c>
      <c r="P3745" s="9" t="e">
        <f t="shared" si="291"/>
        <v>#DIV/0!</v>
      </c>
      <c r="Q3745" t="s">
        <v>8327</v>
      </c>
      <c r="R3745" t="s">
        <v>8350</v>
      </c>
      <c r="S3745" s="14">
        <f t="shared" si="292"/>
        <v>41642.005150462966</v>
      </c>
      <c r="T3745" s="15">
        <f t="shared" si="293"/>
        <v>41663.005150462966</v>
      </c>
      <c r="U3745">
        <f t="shared" si="294"/>
        <v>2014</v>
      </c>
    </row>
    <row r="3746" spans="1:21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9">
        <f t="shared" si="290"/>
        <v>0</v>
      </c>
      <c r="P3746" s="9" t="e">
        <f t="shared" si="291"/>
        <v>#DIV/0!</v>
      </c>
      <c r="Q3746" t="s">
        <v>8319</v>
      </c>
      <c r="R3746" t="s">
        <v>8357</v>
      </c>
      <c r="S3746" s="14">
        <f t="shared" si="292"/>
        <v>42371.446909722217</v>
      </c>
      <c r="T3746" s="15">
        <f t="shared" si="293"/>
        <v>42401.446909722217</v>
      </c>
      <c r="U3746">
        <f t="shared" si="294"/>
        <v>2016</v>
      </c>
    </row>
    <row r="3747" spans="1:21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9">
        <f t="shared" si="290"/>
        <v>0</v>
      </c>
      <c r="P3747" s="9" t="e">
        <f t="shared" si="291"/>
        <v>#DIV/0!</v>
      </c>
      <c r="Q3747" t="s">
        <v>8319</v>
      </c>
      <c r="R3747" t="s">
        <v>8357</v>
      </c>
      <c r="S3747" s="14">
        <f t="shared" si="292"/>
        <v>42612.600520833337</v>
      </c>
      <c r="T3747" s="15">
        <f t="shared" si="293"/>
        <v>42658.806249999994</v>
      </c>
      <c r="U3747">
        <f t="shared" si="294"/>
        <v>2016</v>
      </c>
    </row>
    <row r="3748" spans="1:21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9">
        <f t="shared" si="290"/>
        <v>0</v>
      </c>
      <c r="P3748" s="9" t="e">
        <f t="shared" si="291"/>
        <v>#DIV/0!</v>
      </c>
      <c r="Q3748" t="s">
        <v>8319</v>
      </c>
      <c r="R3748" t="s">
        <v>8345</v>
      </c>
      <c r="S3748" s="14">
        <f t="shared" si="292"/>
        <v>42260.528807870374</v>
      </c>
      <c r="T3748" s="15">
        <f t="shared" si="293"/>
        <v>42290.528807870374</v>
      </c>
      <c r="U3748">
        <f t="shared" si="294"/>
        <v>2015</v>
      </c>
    </row>
    <row r="3749" spans="1:21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9">
        <f t="shared" si="290"/>
        <v>0</v>
      </c>
      <c r="P3749" s="9" t="e">
        <f t="shared" si="291"/>
        <v>#DIV/0!</v>
      </c>
      <c r="Q3749" t="s">
        <v>8311</v>
      </c>
      <c r="R3749" t="s">
        <v>8356</v>
      </c>
      <c r="S3749" s="14">
        <f t="shared" si="292"/>
        <v>42774.447777777779</v>
      </c>
      <c r="T3749" s="15">
        <f t="shared" si="293"/>
        <v>42804.447777777779</v>
      </c>
      <c r="U3749">
        <f t="shared" si="294"/>
        <v>2017</v>
      </c>
    </row>
    <row r="3750" spans="1:21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9">
        <f t="shared" si="290"/>
        <v>0</v>
      </c>
      <c r="P3750" s="9" t="e">
        <f t="shared" si="291"/>
        <v>#DIV/0!</v>
      </c>
      <c r="Q3750" t="s">
        <v>8323</v>
      </c>
      <c r="R3750" t="s">
        <v>8324</v>
      </c>
      <c r="S3750" s="14">
        <f t="shared" si="292"/>
        <v>42034.856817129628</v>
      </c>
      <c r="T3750" s="15">
        <f t="shared" si="293"/>
        <v>42064.856817129628</v>
      </c>
      <c r="U3750">
        <f t="shared" si="294"/>
        <v>2015</v>
      </c>
    </row>
    <row r="3751" spans="1:21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9">
        <f t="shared" si="290"/>
        <v>0</v>
      </c>
      <c r="P3751" s="9" t="e">
        <f t="shared" si="291"/>
        <v>#DIV/0!</v>
      </c>
      <c r="Q3751" t="s">
        <v>8323</v>
      </c>
      <c r="R3751" t="s">
        <v>8335</v>
      </c>
      <c r="S3751" s="14">
        <f t="shared" si="292"/>
        <v>42291.833287037036</v>
      </c>
      <c r="T3751" s="15">
        <f t="shared" si="293"/>
        <v>42351.874953703707</v>
      </c>
      <c r="U3751">
        <f t="shared" si="294"/>
        <v>2015</v>
      </c>
    </row>
    <row r="3752" spans="1:21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9">
        <f t="shared" si="290"/>
        <v>0</v>
      </c>
      <c r="P3752" s="9" t="e">
        <f t="shared" si="291"/>
        <v>#DIV/0!</v>
      </c>
      <c r="Q3752" t="s">
        <v>8321</v>
      </c>
      <c r="R3752" t="s">
        <v>8325</v>
      </c>
      <c r="S3752" s="14">
        <f t="shared" si="292"/>
        <v>42047.394942129627</v>
      </c>
      <c r="T3752" s="15">
        <f t="shared" si="293"/>
        <v>42082.353275462956</v>
      </c>
      <c r="U3752">
        <f t="shared" si="294"/>
        <v>2015</v>
      </c>
    </row>
    <row r="3753" spans="1:21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9">
        <f t="shared" si="290"/>
        <v>0</v>
      </c>
      <c r="P3753" s="9" t="e">
        <f t="shared" si="291"/>
        <v>#DIV/0!</v>
      </c>
      <c r="Q3753" t="s">
        <v>8319</v>
      </c>
      <c r="R3753" t="s">
        <v>8345</v>
      </c>
      <c r="S3753" s="14">
        <f t="shared" si="292"/>
        <v>41986.108726851846</v>
      </c>
      <c r="T3753" s="15">
        <f t="shared" si="293"/>
        <v>42016.108726851846</v>
      </c>
      <c r="U3753">
        <f t="shared" si="294"/>
        <v>2014</v>
      </c>
    </row>
    <row r="3754" spans="1:21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9">
        <f t="shared" si="290"/>
        <v>0</v>
      </c>
      <c r="P3754" s="9" t="e">
        <f t="shared" si="291"/>
        <v>#DIV/0!</v>
      </c>
      <c r="Q3754" t="s">
        <v>8308</v>
      </c>
      <c r="R3754" t="s">
        <v>8342</v>
      </c>
      <c r="S3754" s="14">
        <f t="shared" si="292"/>
        <v>42328.560613425929</v>
      </c>
      <c r="T3754" s="15">
        <f t="shared" si="293"/>
        <v>42388.560613425929</v>
      </c>
      <c r="U3754">
        <f t="shared" si="294"/>
        <v>2015</v>
      </c>
    </row>
    <row r="3755" spans="1:21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9">
        <f t="shared" si="290"/>
        <v>0</v>
      </c>
      <c r="P3755" s="9" t="e">
        <f t="shared" si="291"/>
        <v>#DIV/0!</v>
      </c>
      <c r="Q3755" t="s">
        <v>8323</v>
      </c>
      <c r="R3755" t="s">
        <v>8324</v>
      </c>
      <c r="S3755" s="14">
        <f t="shared" si="292"/>
        <v>42438.779131944444</v>
      </c>
      <c r="T3755" s="15">
        <f t="shared" si="293"/>
        <v>42498.73746527778</v>
      </c>
      <c r="U3755">
        <f t="shared" si="294"/>
        <v>2016</v>
      </c>
    </row>
    <row r="3756" spans="1:21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9">
        <f t="shared" si="290"/>
        <v>0</v>
      </c>
      <c r="P3756" s="9" t="e">
        <f t="shared" si="291"/>
        <v>#DIV/0!</v>
      </c>
      <c r="Q3756" t="s">
        <v>8308</v>
      </c>
      <c r="R3756" t="s">
        <v>8342</v>
      </c>
      <c r="S3756" s="14">
        <f t="shared" si="292"/>
        <v>42122.009224537032</v>
      </c>
      <c r="T3756" s="15">
        <f t="shared" si="293"/>
        <v>42152.009224537032</v>
      </c>
      <c r="U3756">
        <f t="shared" si="294"/>
        <v>2015</v>
      </c>
    </row>
    <row r="3757" spans="1:21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9">
        <f t="shared" si="290"/>
        <v>0</v>
      </c>
      <c r="P3757" s="9" t="e">
        <f t="shared" si="291"/>
        <v>#DIV/0!</v>
      </c>
      <c r="Q3757" t="s">
        <v>8323</v>
      </c>
      <c r="R3757" t="s">
        <v>8324</v>
      </c>
      <c r="S3757" s="14">
        <f t="shared" si="292"/>
        <v>41843.632523148146</v>
      </c>
      <c r="T3757" s="15">
        <f t="shared" si="293"/>
        <v>41903.632523148146</v>
      </c>
      <c r="U3757">
        <f t="shared" si="294"/>
        <v>2014</v>
      </c>
    </row>
    <row r="3758" spans="1:21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9">
        <f t="shared" si="290"/>
        <v>0</v>
      </c>
      <c r="P3758" s="9" t="e">
        <f t="shared" si="291"/>
        <v>#DIV/0!</v>
      </c>
      <c r="Q3758" t="s">
        <v>8323</v>
      </c>
      <c r="R3758" t="s">
        <v>8326</v>
      </c>
      <c r="S3758" s="14">
        <f t="shared" si="292"/>
        <v>42495.722187499996</v>
      </c>
      <c r="T3758" s="15">
        <f t="shared" si="293"/>
        <v>42525.722187499996</v>
      </c>
      <c r="U3758">
        <f t="shared" si="294"/>
        <v>2016</v>
      </c>
    </row>
    <row r="3759" spans="1:21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9">
        <f t="shared" si="290"/>
        <v>0</v>
      </c>
      <c r="P3759" s="9" t="e">
        <f t="shared" si="291"/>
        <v>#DIV/0!</v>
      </c>
      <c r="Q3759" t="s">
        <v>8321</v>
      </c>
      <c r="R3759" t="s">
        <v>8337</v>
      </c>
      <c r="S3759" s="14">
        <f t="shared" si="292"/>
        <v>42491.80768518518</v>
      </c>
      <c r="T3759" s="15">
        <f t="shared" si="293"/>
        <v>42521.729861111111</v>
      </c>
      <c r="U3759">
        <f t="shared" si="294"/>
        <v>2016</v>
      </c>
    </row>
    <row r="3760" spans="1:21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9">
        <f t="shared" si="290"/>
        <v>0</v>
      </c>
      <c r="P3760" s="9" t="e">
        <f t="shared" si="291"/>
        <v>#DIV/0!</v>
      </c>
      <c r="Q3760" t="s">
        <v>8308</v>
      </c>
      <c r="R3760" t="s">
        <v>8342</v>
      </c>
      <c r="S3760" s="14">
        <f t="shared" si="292"/>
        <v>42143.79415509259</v>
      </c>
      <c r="T3760" s="15">
        <f t="shared" si="293"/>
        <v>42173.79415509259</v>
      </c>
      <c r="U3760">
        <f t="shared" si="294"/>
        <v>2015</v>
      </c>
    </row>
    <row r="3761" spans="1:21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9">
        <f t="shared" si="290"/>
        <v>0</v>
      </c>
      <c r="P3761" s="9" t="e">
        <f t="shared" si="291"/>
        <v>#DIV/0!</v>
      </c>
      <c r="Q3761" t="s">
        <v>8321</v>
      </c>
      <c r="R3761" t="s">
        <v>8337</v>
      </c>
      <c r="S3761" s="14">
        <f t="shared" si="292"/>
        <v>42239.573993055557</v>
      </c>
      <c r="T3761" s="15">
        <f t="shared" si="293"/>
        <v>42289.573993055557</v>
      </c>
      <c r="U3761">
        <f t="shared" si="294"/>
        <v>2015</v>
      </c>
    </row>
    <row r="3762" spans="1:21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9">
        <f t="shared" si="290"/>
        <v>0</v>
      </c>
      <c r="P3762" s="9" t="e">
        <f t="shared" si="291"/>
        <v>#DIV/0!</v>
      </c>
      <c r="Q3762" t="s">
        <v>8321</v>
      </c>
      <c r="R3762" t="s">
        <v>8325</v>
      </c>
      <c r="S3762" s="14">
        <f t="shared" si="292"/>
        <v>41959.369988425926</v>
      </c>
      <c r="T3762" s="15">
        <f t="shared" si="293"/>
        <v>41989.369988425926</v>
      </c>
      <c r="U3762">
        <f t="shared" si="294"/>
        <v>2014</v>
      </c>
    </row>
    <row r="3763" spans="1:21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9">
        <f t="shared" si="290"/>
        <v>0</v>
      </c>
      <c r="P3763" s="9" t="e">
        <f t="shared" si="291"/>
        <v>#DIV/0!</v>
      </c>
      <c r="Q3763" t="s">
        <v>8321</v>
      </c>
      <c r="R3763" t="s">
        <v>8325</v>
      </c>
      <c r="S3763" s="14">
        <f t="shared" si="292"/>
        <v>42031.837546296301</v>
      </c>
      <c r="T3763" s="15">
        <f t="shared" si="293"/>
        <v>42091.79587962963</v>
      </c>
      <c r="U3763">
        <f t="shared" si="294"/>
        <v>2015</v>
      </c>
    </row>
    <row r="3764" spans="1:21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90"/>
        <v>0</v>
      </c>
      <c r="P3764" s="9" t="e">
        <f t="shared" si="291"/>
        <v>#DIV/0!</v>
      </c>
      <c r="Q3764" t="s">
        <v>8321</v>
      </c>
      <c r="R3764" t="s">
        <v>8339</v>
      </c>
      <c r="S3764" s="14">
        <f t="shared" si="292"/>
        <v>42669.594837962963</v>
      </c>
      <c r="T3764" s="15">
        <f t="shared" si="293"/>
        <v>42729.636504629627</v>
      </c>
      <c r="U3764">
        <f t="shared" si="294"/>
        <v>2016</v>
      </c>
    </row>
    <row r="3765" spans="1:21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9">
        <f t="shared" si="290"/>
        <v>0</v>
      </c>
      <c r="P3765" s="9" t="e">
        <f t="shared" si="291"/>
        <v>#DIV/0!</v>
      </c>
      <c r="Q3765" t="s">
        <v>8308</v>
      </c>
      <c r="R3765" t="s">
        <v>8342</v>
      </c>
      <c r="S3765" s="14">
        <f t="shared" si="292"/>
        <v>42692.389062500006</v>
      </c>
      <c r="T3765" s="15">
        <f t="shared" si="293"/>
        <v>42722.389062500006</v>
      </c>
      <c r="U3765">
        <f t="shared" si="294"/>
        <v>2016</v>
      </c>
    </row>
    <row r="3766" spans="1:21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9">
        <f t="shared" si="290"/>
        <v>0</v>
      </c>
      <c r="P3766" s="9" t="e">
        <f t="shared" si="291"/>
        <v>#DIV/0!</v>
      </c>
      <c r="Q3766" t="s">
        <v>8327</v>
      </c>
      <c r="R3766" t="s">
        <v>8354</v>
      </c>
      <c r="S3766" s="14">
        <f t="shared" si="292"/>
        <v>42007.788680555561</v>
      </c>
      <c r="T3766" s="15">
        <f t="shared" si="293"/>
        <v>42037.788680555561</v>
      </c>
      <c r="U3766">
        <f t="shared" si="294"/>
        <v>2015</v>
      </c>
    </row>
    <row r="3767" spans="1:21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9">
        <f t="shared" si="290"/>
        <v>0</v>
      </c>
      <c r="P3767" s="9" t="e">
        <f t="shared" si="291"/>
        <v>#DIV/0!</v>
      </c>
      <c r="Q3767" t="s">
        <v>8311</v>
      </c>
      <c r="R3767" t="s">
        <v>8348</v>
      </c>
      <c r="S3767" s="14">
        <f t="shared" si="292"/>
        <v>42299.926145833335</v>
      </c>
      <c r="T3767" s="15">
        <f t="shared" si="293"/>
        <v>42329.967812499999</v>
      </c>
      <c r="U3767">
        <f t="shared" si="294"/>
        <v>2015</v>
      </c>
    </row>
    <row r="3768" spans="1:21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9">
        <f t="shared" si="290"/>
        <v>0</v>
      </c>
      <c r="P3768" s="9" t="e">
        <f t="shared" si="291"/>
        <v>#DIV/0!</v>
      </c>
      <c r="Q3768" t="s">
        <v>8308</v>
      </c>
      <c r="R3768" t="s">
        <v>8342</v>
      </c>
      <c r="S3768" s="14">
        <f t="shared" si="292"/>
        <v>42708.842245370368</v>
      </c>
      <c r="T3768" s="15">
        <f t="shared" si="293"/>
        <v>42738.842245370368</v>
      </c>
      <c r="U3768">
        <f t="shared" si="294"/>
        <v>2016</v>
      </c>
    </row>
    <row r="3769" spans="1:21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9">
        <f t="shared" si="290"/>
        <v>0</v>
      </c>
      <c r="P3769" s="9" t="e">
        <f t="shared" si="291"/>
        <v>#DIV/0!</v>
      </c>
      <c r="Q3769" t="s">
        <v>8308</v>
      </c>
      <c r="R3769" t="s">
        <v>8342</v>
      </c>
      <c r="S3769" s="14">
        <f t="shared" si="292"/>
        <v>42444.268101851849</v>
      </c>
      <c r="T3769" s="15">
        <f t="shared" si="293"/>
        <v>42474.268101851849</v>
      </c>
      <c r="U3769">
        <f t="shared" si="294"/>
        <v>2016</v>
      </c>
    </row>
    <row r="3770" spans="1:21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9">
        <f t="shared" si="290"/>
        <v>0</v>
      </c>
      <c r="P3770" s="9" t="e">
        <f t="shared" si="291"/>
        <v>#DIV/0!</v>
      </c>
      <c r="Q3770" t="s">
        <v>8323</v>
      </c>
      <c r="R3770" t="s">
        <v>8326</v>
      </c>
      <c r="S3770" s="14">
        <f t="shared" si="292"/>
        <v>42037.986284722225</v>
      </c>
      <c r="T3770" s="15">
        <f t="shared" si="293"/>
        <v>42097.944618055553</v>
      </c>
      <c r="U3770">
        <f t="shared" si="294"/>
        <v>2015</v>
      </c>
    </row>
    <row r="3771" spans="1:21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9">
        <f t="shared" si="290"/>
        <v>0</v>
      </c>
      <c r="P3771" s="9" t="e">
        <f t="shared" si="291"/>
        <v>#DIV/0!</v>
      </c>
      <c r="Q3771" t="s">
        <v>8323</v>
      </c>
      <c r="R3771" t="s">
        <v>8324</v>
      </c>
      <c r="S3771" s="14">
        <f t="shared" si="292"/>
        <v>42118.139583333337</v>
      </c>
      <c r="T3771" s="15">
        <f t="shared" si="293"/>
        <v>42148.139583333337</v>
      </c>
      <c r="U3771">
        <f t="shared" si="294"/>
        <v>2015</v>
      </c>
    </row>
    <row r="3772" spans="1:21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9">
        <f t="shared" si="290"/>
        <v>0</v>
      </c>
      <c r="P3772" s="9" t="e">
        <f t="shared" si="291"/>
        <v>#DIV/0!</v>
      </c>
      <c r="Q3772" t="s">
        <v>8323</v>
      </c>
      <c r="R3772" t="s">
        <v>8324</v>
      </c>
      <c r="S3772" s="14">
        <f t="shared" si="292"/>
        <v>42433.650590277779</v>
      </c>
      <c r="T3772" s="15">
        <f t="shared" si="293"/>
        <v>42463.608923611115</v>
      </c>
      <c r="U3772">
        <f t="shared" si="294"/>
        <v>2016</v>
      </c>
    </row>
    <row r="3773" spans="1:21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9">
        <f t="shared" si="290"/>
        <v>0</v>
      </c>
      <c r="P3773" s="9" t="e">
        <f t="shared" si="291"/>
        <v>#DIV/0!</v>
      </c>
      <c r="Q3773" t="s">
        <v>8308</v>
      </c>
      <c r="R3773" t="s">
        <v>8342</v>
      </c>
      <c r="S3773" s="14">
        <f t="shared" si="292"/>
        <v>42318.616851851853</v>
      </c>
      <c r="T3773" s="15">
        <f t="shared" si="293"/>
        <v>42378.616851851853</v>
      </c>
      <c r="U3773">
        <f t="shared" si="294"/>
        <v>2015</v>
      </c>
    </row>
    <row r="3774" spans="1:21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9">
        <f t="shared" si="290"/>
        <v>0</v>
      </c>
      <c r="P3774" s="9" t="e">
        <f t="shared" si="291"/>
        <v>#DIV/0!</v>
      </c>
      <c r="Q3774" t="s">
        <v>8319</v>
      </c>
      <c r="R3774" t="s">
        <v>8357</v>
      </c>
      <c r="S3774" s="14">
        <f t="shared" si="292"/>
        <v>42105.072962962964</v>
      </c>
      <c r="T3774" s="15">
        <f t="shared" si="293"/>
        <v>42135.072962962964</v>
      </c>
      <c r="U3774">
        <f t="shared" si="294"/>
        <v>2015</v>
      </c>
    </row>
    <row r="3775" spans="1:21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9">
        <f t="shared" si="290"/>
        <v>0</v>
      </c>
      <c r="P3775" s="9" t="e">
        <f t="shared" si="291"/>
        <v>#DIV/0!</v>
      </c>
      <c r="Q3775" t="s">
        <v>8346</v>
      </c>
      <c r="R3775" t="s">
        <v>8347</v>
      </c>
      <c r="S3775" s="14">
        <f t="shared" si="292"/>
        <v>42047.900960648149</v>
      </c>
      <c r="T3775" s="15">
        <f t="shared" si="293"/>
        <v>42089</v>
      </c>
      <c r="U3775">
        <f t="shared" si="294"/>
        <v>2015</v>
      </c>
    </row>
    <row r="3776" spans="1:21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9">
        <f t="shared" si="290"/>
        <v>0</v>
      </c>
      <c r="P3776" s="9" t="e">
        <f t="shared" si="291"/>
        <v>#DIV/0!</v>
      </c>
      <c r="Q3776" t="s">
        <v>8316</v>
      </c>
      <c r="R3776" t="s">
        <v>8344</v>
      </c>
      <c r="S3776" s="14">
        <f t="shared" si="292"/>
        <v>42332.908194444448</v>
      </c>
      <c r="T3776" s="15">
        <f t="shared" si="293"/>
        <v>42362.908194444448</v>
      </c>
      <c r="U3776">
        <f t="shared" si="294"/>
        <v>2015</v>
      </c>
    </row>
    <row r="3777" spans="1:21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9">
        <f t="shared" si="290"/>
        <v>0</v>
      </c>
      <c r="P3777" s="9" t="e">
        <f t="shared" si="291"/>
        <v>#DIV/0!</v>
      </c>
      <c r="Q3777" t="s">
        <v>8311</v>
      </c>
      <c r="R3777" t="s">
        <v>8348</v>
      </c>
      <c r="S3777" s="14">
        <f t="shared" si="292"/>
        <v>42175.780416666668</v>
      </c>
      <c r="T3777" s="15">
        <f t="shared" si="293"/>
        <v>42205.780416666668</v>
      </c>
      <c r="U3777">
        <f t="shared" si="294"/>
        <v>2015</v>
      </c>
    </row>
    <row r="3778" spans="1:21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9">
        <f t="shared" si="290"/>
        <v>0</v>
      </c>
      <c r="P3778" s="9" t="e">
        <f t="shared" si="291"/>
        <v>#DIV/0!</v>
      </c>
      <c r="Q3778" t="s">
        <v>8319</v>
      </c>
      <c r="R3778" t="s">
        <v>8345</v>
      </c>
      <c r="S3778" s="14">
        <f t="shared" si="292"/>
        <v>41822.040497685186</v>
      </c>
      <c r="T3778" s="15">
        <f t="shared" si="293"/>
        <v>41852.040497685186</v>
      </c>
      <c r="U3778">
        <f t="shared" si="294"/>
        <v>2014</v>
      </c>
    </row>
    <row r="3779" spans="1:21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9">
        <f t="shared" ref="O3779:O3842" si="295">ROUND(E3779/D3779*100,0)</f>
        <v>0</v>
      </c>
      <c r="P3779" s="9" t="e">
        <f t="shared" ref="P3779:P3842" si="296">ROUND(E3779/L3779,2)</f>
        <v>#DIV/0!</v>
      </c>
      <c r="Q3779" t="s">
        <v>8311</v>
      </c>
      <c r="R3779" t="s">
        <v>8348</v>
      </c>
      <c r="S3779" s="14">
        <f t="shared" ref="S3779:S3842" si="297">(((J3779/60)/60)/24)+DATE(1970,1,1)</f>
        <v>42312.204814814817</v>
      </c>
      <c r="T3779" s="15">
        <f t="shared" ref="T3779:T3842" si="298">(((I3779/60)/60)/24)+DATE(1970,1,1)</f>
        <v>42340.725694444445</v>
      </c>
      <c r="U3779">
        <f t="shared" ref="U3779:U3842" si="299">YEAR(S:S)</f>
        <v>2015</v>
      </c>
    </row>
    <row r="3780" spans="1:21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9">
        <f t="shared" si="295"/>
        <v>0</v>
      </c>
      <c r="P3780" s="9" t="e">
        <f t="shared" si="296"/>
        <v>#DIV/0!</v>
      </c>
      <c r="Q3780" t="s">
        <v>8319</v>
      </c>
      <c r="R3780" t="s">
        <v>8357</v>
      </c>
      <c r="S3780" s="14">
        <f t="shared" si="297"/>
        <v>41928.015439814815</v>
      </c>
      <c r="T3780" s="15">
        <f t="shared" si="298"/>
        <v>41958.057106481487</v>
      </c>
      <c r="U3780">
        <f t="shared" si="299"/>
        <v>2014</v>
      </c>
    </row>
    <row r="3781" spans="1:21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9">
        <f t="shared" si="295"/>
        <v>0</v>
      </c>
      <c r="P3781" s="9" t="e">
        <f t="shared" si="296"/>
        <v>#DIV/0!</v>
      </c>
      <c r="Q3781" t="s">
        <v>8319</v>
      </c>
      <c r="R3781" t="s">
        <v>8345</v>
      </c>
      <c r="S3781" s="14">
        <f t="shared" si="297"/>
        <v>41842.980879629627</v>
      </c>
      <c r="T3781" s="15">
        <f t="shared" si="298"/>
        <v>41872.980879629627</v>
      </c>
      <c r="U3781">
        <f t="shared" si="299"/>
        <v>2014</v>
      </c>
    </row>
    <row r="3782" spans="1:21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95"/>
        <v>0</v>
      </c>
      <c r="P3782" s="9" t="e">
        <f t="shared" si="296"/>
        <v>#DIV/0!</v>
      </c>
      <c r="Q3782" t="s">
        <v>8308</v>
      </c>
      <c r="R3782" t="s">
        <v>8342</v>
      </c>
      <c r="S3782" s="14">
        <f t="shared" si="297"/>
        <v>42717.121377314819</v>
      </c>
      <c r="T3782" s="15">
        <f t="shared" si="298"/>
        <v>42745.372916666667</v>
      </c>
      <c r="U3782">
        <f t="shared" si="299"/>
        <v>2016</v>
      </c>
    </row>
    <row r="3783" spans="1:21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9">
        <f t="shared" si="295"/>
        <v>0</v>
      </c>
      <c r="P3783" s="9" t="e">
        <f t="shared" si="296"/>
        <v>#DIV/0!</v>
      </c>
      <c r="Q3783" t="s">
        <v>8321</v>
      </c>
      <c r="R3783" t="s">
        <v>8339</v>
      </c>
      <c r="S3783" s="14">
        <f t="shared" si="297"/>
        <v>42114.726134259254</v>
      </c>
      <c r="T3783" s="15">
        <f t="shared" si="298"/>
        <v>42144.726134259254</v>
      </c>
      <c r="U3783">
        <f t="shared" si="299"/>
        <v>2015</v>
      </c>
    </row>
    <row r="3784" spans="1:21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9">
        <f t="shared" si="295"/>
        <v>0</v>
      </c>
      <c r="P3784" s="9" t="e">
        <f t="shared" si="296"/>
        <v>#DIV/0!</v>
      </c>
      <c r="Q3784" t="s">
        <v>8311</v>
      </c>
      <c r="R3784" t="s">
        <v>8349</v>
      </c>
      <c r="S3784" s="14">
        <f t="shared" si="297"/>
        <v>41389.679560185185</v>
      </c>
      <c r="T3784" s="15">
        <f t="shared" si="298"/>
        <v>41419.679560185185</v>
      </c>
      <c r="U3784">
        <f t="shared" si="299"/>
        <v>2013</v>
      </c>
    </row>
    <row r="3785" spans="1:21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95"/>
        <v>0</v>
      </c>
      <c r="P3785" s="9" t="e">
        <f t="shared" si="296"/>
        <v>#DIV/0!</v>
      </c>
      <c r="Q3785" t="s">
        <v>8308</v>
      </c>
      <c r="R3785" t="s">
        <v>8342</v>
      </c>
      <c r="S3785" s="14">
        <f t="shared" si="297"/>
        <v>42237.016388888893</v>
      </c>
      <c r="T3785" s="15">
        <f t="shared" si="298"/>
        <v>42282.016388888893</v>
      </c>
      <c r="U3785">
        <f t="shared" si="299"/>
        <v>2015</v>
      </c>
    </row>
    <row r="3786" spans="1:21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95"/>
        <v>0</v>
      </c>
      <c r="P3786" s="9" t="e">
        <f t="shared" si="296"/>
        <v>#DIV/0!</v>
      </c>
      <c r="Q3786" t="s">
        <v>8308</v>
      </c>
      <c r="R3786" t="s">
        <v>8342</v>
      </c>
      <c r="S3786" s="14">
        <f t="shared" si="297"/>
        <v>41954.838240740741</v>
      </c>
      <c r="T3786" s="15">
        <f t="shared" si="298"/>
        <v>42014.838240740741</v>
      </c>
      <c r="U3786">
        <f t="shared" si="299"/>
        <v>2014</v>
      </c>
    </row>
    <row r="3787" spans="1:21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9">
        <f t="shared" si="295"/>
        <v>0</v>
      </c>
      <c r="P3787" s="9" t="e">
        <f t="shared" si="296"/>
        <v>#DIV/0!</v>
      </c>
      <c r="Q3787" t="s">
        <v>8319</v>
      </c>
      <c r="R3787" t="s">
        <v>8345</v>
      </c>
      <c r="S3787" s="14">
        <f t="shared" si="297"/>
        <v>42077.119409722218</v>
      </c>
      <c r="T3787" s="15">
        <f t="shared" si="298"/>
        <v>42107.119409722218</v>
      </c>
      <c r="U3787">
        <f t="shared" si="299"/>
        <v>2015</v>
      </c>
    </row>
    <row r="3788" spans="1:21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9">
        <f t="shared" si="295"/>
        <v>0</v>
      </c>
      <c r="P3788" s="9" t="e">
        <f t="shared" si="296"/>
        <v>#DIV/0!</v>
      </c>
      <c r="Q3788" t="s">
        <v>8319</v>
      </c>
      <c r="R3788" t="s">
        <v>8345</v>
      </c>
      <c r="S3788" s="14">
        <f t="shared" si="297"/>
        <v>41892.974803240737</v>
      </c>
      <c r="T3788" s="15">
        <f t="shared" si="298"/>
        <v>41912.974803240737</v>
      </c>
      <c r="U3788">
        <f t="shared" si="299"/>
        <v>2014</v>
      </c>
    </row>
    <row r="3789" spans="1:21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9">
        <f t="shared" si="295"/>
        <v>0</v>
      </c>
      <c r="P3789" s="9" t="e">
        <f t="shared" si="296"/>
        <v>#DIV/0!</v>
      </c>
      <c r="Q3789" t="s">
        <v>8323</v>
      </c>
      <c r="R3789" t="s">
        <v>8326</v>
      </c>
      <c r="S3789" s="14">
        <f t="shared" si="297"/>
        <v>41922.535185185188</v>
      </c>
      <c r="T3789" s="15">
        <f t="shared" si="298"/>
        <v>41930.207638888889</v>
      </c>
      <c r="U3789">
        <f t="shared" si="299"/>
        <v>2014</v>
      </c>
    </row>
    <row r="3790" spans="1:21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9">
        <f t="shared" si="295"/>
        <v>0</v>
      </c>
      <c r="P3790" s="9" t="e">
        <f t="shared" si="296"/>
        <v>#DIV/0!</v>
      </c>
      <c r="Q3790" t="s">
        <v>8323</v>
      </c>
      <c r="R3790" t="s">
        <v>8335</v>
      </c>
      <c r="S3790" s="14">
        <f t="shared" si="297"/>
        <v>42615.346817129626</v>
      </c>
      <c r="T3790" s="15">
        <f t="shared" si="298"/>
        <v>42616.416666666672</v>
      </c>
      <c r="U3790">
        <f t="shared" si="299"/>
        <v>2016</v>
      </c>
    </row>
    <row r="3791" spans="1:21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9">
        <f t="shared" si="295"/>
        <v>0</v>
      </c>
      <c r="P3791" s="9" t="e">
        <f t="shared" si="296"/>
        <v>#DIV/0!</v>
      </c>
      <c r="Q3791" t="s">
        <v>8323</v>
      </c>
      <c r="R3791" t="s">
        <v>8335</v>
      </c>
      <c r="S3791" s="14">
        <f t="shared" si="297"/>
        <v>42373.983449074076</v>
      </c>
      <c r="T3791" s="15">
        <f t="shared" si="298"/>
        <v>42400.960416666669</v>
      </c>
      <c r="U3791">
        <f t="shared" si="299"/>
        <v>2016</v>
      </c>
    </row>
    <row r="3792" spans="1:21" ht="60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9">
        <f t="shared" si="295"/>
        <v>0</v>
      </c>
      <c r="P3792" s="9" t="e">
        <f t="shared" si="296"/>
        <v>#DIV/0!</v>
      </c>
      <c r="Q3792" t="s">
        <v>8323</v>
      </c>
      <c r="R3792" t="s">
        <v>8326</v>
      </c>
      <c r="S3792" s="14">
        <f t="shared" si="297"/>
        <v>41829.325497685182</v>
      </c>
      <c r="T3792" s="15">
        <f t="shared" si="298"/>
        <v>41889.325497685182</v>
      </c>
      <c r="U3792">
        <f t="shared" si="299"/>
        <v>2014</v>
      </c>
    </row>
    <row r="3793" spans="1:21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9">
        <f t="shared" si="295"/>
        <v>0</v>
      </c>
      <c r="P3793" s="9" t="e">
        <f t="shared" si="296"/>
        <v>#DIV/0!</v>
      </c>
      <c r="Q3793" t="s">
        <v>8321</v>
      </c>
      <c r="R3793" t="s">
        <v>8325</v>
      </c>
      <c r="S3793" s="14">
        <f t="shared" si="297"/>
        <v>42164.893993055557</v>
      </c>
      <c r="T3793" s="15">
        <f t="shared" si="298"/>
        <v>42194.893993055557</v>
      </c>
      <c r="U3793">
        <f t="shared" si="299"/>
        <v>2015</v>
      </c>
    </row>
    <row r="3794" spans="1:21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95"/>
        <v>0</v>
      </c>
      <c r="P3794" s="9" t="e">
        <f t="shared" si="296"/>
        <v>#DIV/0!</v>
      </c>
      <c r="Q3794" t="s">
        <v>8308</v>
      </c>
      <c r="R3794" t="s">
        <v>8342</v>
      </c>
      <c r="S3794" s="14">
        <f t="shared" si="297"/>
        <v>42264.620115740734</v>
      </c>
      <c r="T3794" s="15">
        <f t="shared" si="298"/>
        <v>42294.620115740734</v>
      </c>
      <c r="U3794">
        <f t="shared" si="299"/>
        <v>2015</v>
      </c>
    </row>
    <row r="3795" spans="1:21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9">
        <f t="shared" si="295"/>
        <v>0</v>
      </c>
      <c r="P3795" s="9" t="e">
        <f t="shared" si="296"/>
        <v>#DIV/0!</v>
      </c>
      <c r="Q3795" t="s">
        <v>8321</v>
      </c>
      <c r="R3795" t="s">
        <v>8325</v>
      </c>
      <c r="S3795" s="14">
        <f t="shared" si="297"/>
        <v>42713.962499999994</v>
      </c>
      <c r="T3795" s="15">
        <f t="shared" si="298"/>
        <v>42734.375</v>
      </c>
      <c r="U3795">
        <f t="shared" si="299"/>
        <v>2016</v>
      </c>
    </row>
    <row r="3796" spans="1:21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9">
        <f t="shared" si="295"/>
        <v>0</v>
      </c>
      <c r="P3796" s="9" t="e">
        <f t="shared" si="296"/>
        <v>#DIV/0!</v>
      </c>
      <c r="Q3796" t="s">
        <v>8321</v>
      </c>
      <c r="R3796" t="s">
        <v>8325</v>
      </c>
      <c r="S3796" s="14">
        <f t="shared" si="297"/>
        <v>42165.922858796301</v>
      </c>
      <c r="T3796" s="15">
        <f t="shared" si="298"/>
        <v>42195.922858796301</v>
      </c>
      <c r="U3796">
        <f t="shared" si="299"/>
        <v>2015</v>
      </c>
    </row>
    <row r="3797" spans="1:21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95"/>
        <v>0</v>
      </c>
      <c r="P3797" s="9" t="e">
        <f t="shared" si="296"/>
        <v>#DIV/0!</v>
      </c>
      <c r="Q3797" t="s">
        <v>8308</v>
      </c>
      <c r="R3797" t="s">
        <v>8342</v>
      </c>
      <c r="S3797" s="14">
        <f t="shared" si="297"/>
        <v>42165.785289351858</v>
      </c>
      <c r="T3797" s="15">
        <f t="shared" si="298"/>
        <v>42195.785289351858</v>
      </c>
      <c r="U3797">
        <f t="shared" si="299"/>
        <v>2015</v>
      </c>
    </row>
    <row r="3798" spans="1:21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95"/>
        <v>0</v>
      </c>
      <c r="P3798" s="9" t="e">
        <f t="shared" si="296"/>
        <v>#DIV/0!</v>
      </c>
      <c r="Q3798" t="s">
        <v>8308</v>
      </c>
      <c r="R3798" t="s">
        <v>8342</v>
      </c>
      <c r="S3798" s="14">
        <f t="shared" si="297"/>
        <v>42790.895567129628</v>
      </c>
      <c r="T3798" s="15">
        <f t="shared" si="298"/>
        <v>42820.853900462964</v>
      </c>
      <c r="U3798">
        <f t="shared" si="299"/>
        <v>2017</v>
      </c>
    </row>
    <row r="3799" spans="1:21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9">
        <f t="shared" si="295"/>
        <v>0</v>
      </c>
      <c r="P3799" s="9" t="e">
        <f t="shared" si="296"/>
        <v>#DIV/0!</v>
      </c>
      <c r="Q3799" t="s">
        <v>8316</v>
      </c>
      <c r="R3799" t="s">
        <v>8334</v>
      </c>
      <c r="S3799" s="14">
        <f t="shared" si="297"/>
        <v>40799.872685185182</v>
      </c>
      <c r="T3799" s="15">
        <f t="shared" si="298"/>
        <v>40844.872685185182</v>
      </c>
      <c r="U3799">
        <f t="shared" si="299"/>
        <v>2011</v>
      </c>
    </row>
    <row r="3800" spans="1:21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9">
        <f t="shared" si="295"/>
        <v>0</v>
      </c>
      <c r="P3800" s="9" t="e">
        <f t="shared" si="296"/>
        <v>#DIV/0!</v>
      </c>
      <c r="Q3800" t="s">
        <v>8319</v>
      </c>
      <c r="R3800" t="s">
        <v>8345</v>
      </c>
      <c r="S3800" s="14">
        <f t="shared" si="297"/>
        <v>41871.972025462965</v>
      </c>
      <c r="T3800" s="15">
        <f t="shared" si="298"/>
        <v>41931.972025462965</v>
      </c>
      <c r="U3800">
        <f t="shared" si="299"/>
        <v>2014</v>
      </c>
    </row>
    <row r="3801" spans="1:21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9">
        <f t="shared" si="295"/>
        <v>0</v>
      </c>
      <c r="P3801" s="9" t="e">
        <f t="shared" si="296"/>
        <v>#DIV/0!</v>
      </c>
      <c r="Q3801" t="s">
        <v>8319</v>
      </c>
      <c r="R3801" t="s">
        <v>8345</v>
      </c>
      <c r="S3801" s="14">
        <f t="shared" si="297"/>
        <v>42224.102581018517</v>
      </c>
      <c r="T3801" s="15">
        <f t="shared" si="298"/>
        <v>42254.102581018517</v>
      </c>
      <c r="U3801">
        <f t="shared" si="299"/>
        <v>2015</v>
      </c>
    </row>
    <row r="3802" spans="1:21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9">
        <f t="shared" si="295"/>
        <v>0</v>
      </c>
      <c r="P3802" s="9" t="e">
        <f t="shared" si="296"/>
        <v>#DIV/0!</v>
      </c>
      <c r="Q3802" t="s">
        <v>8327</v>
      </c>
      <c r="R3802" t="s">
        <v>8354</v>
      </c>
      <c r="S3802" s="14">
        <f t="shared" si="297"/>
        <v>41125.283159722225</v>
      </c>
      <c r="T3802" s="15">
        <f t="shared" si="298"/>
        <v>41145.283159722225</v>
      </c>
      <c r="U3802">
        <f t="shared" si="299"/>
        <v>2012</v>
      </c>
    </row>
    <row r="3803" spans="1:21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9">
        <f t="shared" si="295"/>
        <v>0</v>
      </c>
      <c r="P3803" s="9" t="e">
        <f t="shared" si="296"/>
        <v>#DIV/0!</v>
      </c>
      <c r="Q3803" t="s">
        <v>8311</v>
      </c>
      <c r="R3803" t="s">
        <v>8348</v>
      </c>
      <c r="S3803" s="14">
        <f t="shared" si="297"/>
        <v>42795.696145833332</v>
      </c>
      <c r="T3803" s="15">
        <f t="shared" si="298"/>
        <v>42840.654479166667</v>
      </c>
      <c r="U3803">
        <f t="shared" si="299"/>
        <v>2017</v>
      </c>
    </row>
    <row r="3804" spans="1:21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9">
        <f t="shared" si="295"/>
        <v>0</v>
      </c>
      <c r="P3804" s="9" t="e">
        <f t="shared" si="296"/>
        <v>#DIV/0!</v>
      </c>
      <c r="Q3804" t="s">
        <v>8308</v>
      </c>
      <c r="R3804" t="s">
        <v>8342</v>
      </c>
      <c r="S3804" s="14">
        <f t="shared" si="297"/>
        <v>42380.812627314815</v>
      </c>
      <c r="T3804" s="15">
        <f t="shared" si="298"/>
        <v>42410.812627314815</v>
      </c>
      <c r="U3804">
        <f t="shared" si="299"/>
        <v>2016</v>
      </c>
    </row>
    <row r="3805" spans="1:21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9">
        <f t="shared" si="295"/>
        <v>0</v>
      </c>
      <c r="P3805" s="9" t="e">
        <f t="shared" si="296"/>
        <v>#DIV/0!</v>
      </c>
      <c r="Q3805" t="s">
        <v>8323</v>
      </c>
      <c r="R3805" t="s">
        <v>8324</v>
      </c>
      <c r="S3805" s="14">
        <f t="shared" si="297"/>
        <v>41851.636388888888</v>
      </c>
      <c r="T3805" s="15">
        <f t="shared" si="298"/>
        <v>41911.636388888888</v>
      </c>
      <c r="U3805">
        <f t="shared" si="299"/>
        <v>2014</v>
      </c>
    </row>
    <row r="3806" spans="1:21" ht="45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9">
        <f t="shared" si="295"/>
        <v>0</v>
      </c>
      <c r="P3806" s="9" t="e">
        <f t="shared" si="296"/>
        <v>#DIV/0!</v>
      </c>
      <c r="Q3806" t="s">
        <v>8323</v>
      </c>
      <c r="R3806" t="s">
        <v>8326</v>
      </c>
      <c r="S3806" s="14">
        <f t="shared" si="297"/>
        <v>42762.040902777779</v>
      </c>
      <c r="T3806" s="15">
        <f t="shared" si="298"/>
        <v>42821.999236111107</v>
      </c>
      <c r="U3806">
        <f t="shared" si="299"/>
        <v>2017</v>
      </c>
    </row>
    <row r="3807" spans="1:21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9">
        <f t="shared" si="295"/>
        <v>0</v>
      </c>
      <c r="P3807" s="9" t="e">
        <f t="shared" si="296"/>
        <v>#DIV/0!</v>
      </c>
      <c r="Q3807" t="s">
        <v>8323</v>
      </c>
      <c r="R3807" t="s">
        <v>8335</v>
      </c>
      <c r="S3807" s="14">
        <f t="shared" si="297"/>
        <v>42285.143969907411</v>
      </c>
      <c r="T3807" s="15">
        <f t="shared" si="298"/>
        <v>42325.185636574075</v>
      </c>
      <c r="U3807">
        <f t="shared" si="299"/>
        <v>2015</v>
      </c>
    </row>
    <row r="3808" spans="1:21" ht="60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9">
        <f t="shared" si="295"/>
        <v>0</v>
      </c>
      <c r="P3808" s="9" t="e">
        <f t="shared" si="296"/>
        <v>#DIV/0!</v>
      </c>
      <c r="Q3808" t="s">
        <v>8323</v>
      </c>
      <c r="R3808" t="s">
        <v>8326</v>
      </c>
      <c r="S3808" s="14">
        <f t="shared" si="297"/>
        <v>41774.651203703703</v>
      </c>
      <c r="T3808" s="15">
        <f t="shared" si="298"/>
        <v>41834.651203703703</v>
      </c>
      <c r="U3808">
        <f t="shared" si="299"/>
        <v>2014</v>
      </c>
    </row>
    <row r="3809" spans="1:21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9">
        <f t="shared" si="295"/>
        <v>0</v>
      </c>
      <c r="P3809" s="9" t="e">
        <f t="shared" si="296"/>
        <v>#DIV/0!</v>
      </c>
      <c r="Q3809" t="s">
        <v>8319</v>
      </c>
      <c r="R3809" t="s">
        <v>8357</v>
      </c>
      <c r="S3809" s="14">
        <f t="shared" si="297"/>
        <v>41942.653379629628</v>
      </c>
      <c r="T3809" s="15">
        <f t="shared" si="298"/>
        <v>41972.6950462963</v>
      </c>
      <c r="U3809">
        <f t="shared" si="299"/>
        <v>2014</v>
      </c>
    </row>
    <row r="3810" spans="1:21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9">
        <f t="shared" si="295"/>
        <v>0</v>
      </c>
      <c r="P3810" s="9" t="e">
        <f t="shared" si="296"/>
        <v>#DIV/0!</v>
      </c>
      <c r="Q3810" t="s">
        <v>8321</v>
      </c>
      <c r="R3810" t="s">
        <v>8337</v>
      </c>
      <c r="S3810" s="14">
        <f t="shared" si="297"/>
        <v>41882.937303240738</v>
      </c>
      <c r="T3810" s="15">
        <f t="shared" si="298"/>
        <v>41942.937303240738</v>
      </c>
      <c r="U3810">
        <f t="shared" si="299"/>
        <v>2014</v>
      </c>
    </row>
    <row r="3811" spans="1:21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9">
        <f t="shared" si="295"/>
        <v>0</v>
      </c>
      <c r="P3811" s="9" t="e">
        <f t="shared" si="296"/>
        <v>#DIV/0!</v>
      </c>
      <c r="Q3811" t="s">
        <v>8321</v>
      </c>
      <c r="R3811" t="s">
        <v>8339</v>
      </c>
      <c r="S3811" s="14">
        <f t="shared" si="297"/>
        <v>41634.715173611112</v>
      </c>
      <c r="T3811" s="15">
        <f t="shared" si="298"/>
        <v>41664.715173611112</v>
      </c>
      <c r="U3811">
        <f t="shared" si="299"/>
        <v>2013</v>
      </c>
    </row>
    <row r="3812" spans="1:21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9">
        <f t="shared" si="295"/>
        <v>0</v>
      </c>
      <c r="P3812" s="9" t="e">
        <f t="shared" si="296"/>
        <v>#DIV/0!</v>
      </c>
      <c r="Q3812" t="s">
        <v>8321</v>
      </c>
      <c r="R3812" t="s">
        <v>8339</v>
      </c>
      <c r="S3812" s="14">
        <f t="shared" si="297"/>
        <v>41837.767500000002</v>
      </c>
      <c r="T3812" s="15">
        <f t="shared" si="298"/>
        <v>41867.767500000002</v>
      </c>
      <c r="U3812">
        <f t="shared" si="299"/>
        <v>2014</v>
      </c>
    </row>
    <row r="3813" spans="1:21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9">
        <f t="shared" si="295"/>
        <v>0</v>
      </c>
      <c r="P3813" s="9" t="e">
        <f t="shared" si="296"/>
        <v>#DIV/0!</v>
      </c>
      <c r="Q3813" t="s">
        <v>8308</v>
      </c>
      <c r="R3813" t="s">
        <v>8342</v>
      </c>
      <c r="S3813" s="14">
        <f t="shared" si="297"/>
        <v>42303.659317129626</v>
      </c>
      <c r="T3813" s="15">
        <f t="shared" si="298"/>
        <v>42333.700983796298</v>
      </c>
      <c r="U3813">
        <f t="shared" si="299"/>
        <v>2015</v>
      </c>
    </row>
    <row r="3814" spans="1:21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9">
        <f t="shared" si="295"/>
        <v>0</v>
      </c>
      <c r="P3814" s="9" t="e">
        <f t="shared" si="296"/>
        <v>#DIV/0!</v>
      </c>
      <c r="Q3814" t="s">
        <v>8327</v>
      </c>
      <c r="R3814" t="s">
        <v>8350</v>
      </c>
      <c r="S3814" s="14">
        <f t="shared" si="297"/>
        <v>41013.822858796295</v>
      </c>
      <c r="T3814" s="15">
        <f t="shared" si="298"/>
        <v>41043.822858796295</v>
      </c>
      <c r="U3814">
        <f t="shared" si="299"/>
        <v>2012</v>
      </c>
    </row>
    <row r="3815" spans="1:21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9">
        <f t="shared" si="295"/>
        <v>0</v>
      </c>
      <c r="P3815" s="9" t="e">
        <f t="shared" si="296"/>
        <v>#DIV/0!</v>
      </c>
      <c r="Q3815" t="s">
        <v>8313</v>
      </c>
      <c r="R3815" t="s">
        <v>8355</v>
      </c>
      <c r="S3815" s="14">
        <f t="shared" si="297"/>
        <v>42188.252199074079</v>
      </c>
      <c r="T3815" s="15">
        <f t="shared" si="298"/>
        <v>42218.252199074079</v>
      </c>
      <c r="U3815">
        <f t="shared" si="299"/>
        <v>2015</v>
      </c>
    </row>
    <row r="3816" spans="1:21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9">
        <f t="shared" si="295"/>
        <v>0</v>
      </c>
      <c r="P3816" s="9" t="e">
        <f t="shared" si="296"/>
        <v>#DIV/0!</v>
      </c>
      <c r="Q3816" t="s">
        <v>8319</v>
      </c>
      <c r="R3816" t="s">
        <v>8345</v>
      </c>
      <c r="S3816" s="14">
        <f t="shared" si="297"/>
        <v>42164.170046296291</v>
      </c>
      <c r="T3816" s="15">
        <f t="shared" si="298"/>
        <v>42224.170046296291</v>
      </c>
      <c r="U3816">
        <f t="shared" si="299"/>
        <v>2015</v>
      </c>
    </row>
    <row r="3817" spans="1:21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9">
        <f t="shared" si="295"/>
        <v>0</v>
      </c>
      <c r="P3817" s="9" t="e">
        <f t="shared" si="296"/>
        <v>#DIV/0!</v>
      </c>
      <c r="Q3817" t="s">
        <v>8319</v>
      </c>
      <c r="R3817" t="s">
        <v>8357</v>
      </c>
      <c r="S3817" s="14">
        <f t="shared" si="297"/>
        <v>41835.951782407406</v>
      </c>
      <c r="T3817" s="15">
        <f t="shared" si="298"/>
        <v>41865.951782407406</v>
      </c>
      <c r="U3817">
        <f t="shared" si="299"/>
        <v>2014</v>
      </c>
    </row>
    <row r="3818" spans="1:21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9">
        <f t="shared" si="295"/>
        <v>0</v>
      </c>
      <c r="P3818" s="9" t="e">
        <f t="shared" si="296"/>
        <v>#DIV/0!</v>
      </c>
      <c r="Q3818" t="s">
        <v>8319</v>
      </c>
      <c r="R3818" t="s">
        <v>8345</v>
      </c>
      <c r="S3818" s="14">
        <f t="shared" si="297"/>
        <v>42155.139479166668</v>
      </c>
      <c r="T3818" s="15">
        <f t="shared" si="298"/>
        <v>42215.139479166668</v>
      </c>
      <c r="U3818">
        <f t="shared" si="299"/>
        <v>2015</v>
      </c>
    </row>
    <row r="3819" spans="1:21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9">
        <f t="shared" si="295"/>
        <v>0</v>
      </c>
      <c r="P3819" s="9" t="e">
        <f t="shared" si="296"/>
        <v>#DIV/0!</v>
      </c>
      <c r="Q3819" t="s">
        <v>8323</v>
      </c>
      <c r="R3819" t="s">
        <v>8326</v>
      </c>
      <c r="S3819" s="14">
        <f t="shared" si="297"/>
        <v>42325.920717592591</v>
      </c>
      <c r="T3819" s="15">
        <f t="shared" si="298"/>
        <v>42355.920717592591</v>
      </c>
      <c r="U3819">
        <f t="shared" si="299"/>
        <v>2015</v>
      </c>
    </row>
    <row r="3820" spans="1:21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9">
        <f t="shared" si="295"/>
        <v>0</v>
      </c>
      <c r="P3820" s="9" t="e">
        <f t="shared" si="296"/>
        <v>#DIV/0!</v>
      </c>
      <c r="Q3820" t="s">
        <v>8323</v>
      </c>
      <c r="R3820" t="s">
        <v>8326</v>
      </c>
      <c r="S3820" s="14">
        <f t="shared" si="297"/>
        <v>42675.262962962966</v>
      </c>
      <c r="T3820" s="15">
        <f t="shared" si="298"/>
        <v>42705.304629629631</v>
      </c>
      <c r="U3820">
        <f t="shared" si="299"/>
        <v>2016</v>
      </c>
    </row>
    <row r="3821" spans="1:21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9">
        <f t="shared" si="295"/>
        <v>0</v>
      </c>
      <c r="P3821" s="9" t="e">
        <f t="shared" si="296"/>
        <v>#DIV/0!</v>
      </c>
      <c r="Q3821" t="s">
        <v>8323</v>
      </c>
      <c r="R3821" t="s">
        <v>8326</v>
      </c>
      <c r="S3821" s="14">
        <f t="shared" si="297"/>
        <v>42322.025115740747</v>
      </c>
      <c r="T3821" s="15">
        <f t="shared" si="298"/>
        <v>42352.025115740747</v>
      </c>
      <c r="U3821">
        <f t="shared" si="299"/>
        <v>2015</v>
      </c>
    </row>
    <row r="3822" spans="1:21" ht="60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9">
        <f t="shared" si="295"/>
        <v>0</v>
      </c>
      <c r="P3822" s="9" t="e">
        <f t="shared" si="296"/>
        <v>#DIV/0!</v>
      </c>
      <c r="Q3822" t="s">
        <v>8323</v>
      </c>
      <c r="R3822" t="s">
        <v>8326</v>
      </c>
      <c r="S3822" s="14">
        <f t="shared" si="297"/>
        <v>42700.804756944446</v>
      </c>
      <c r="T3822" s="15">
        <f t="shared" si="298"/>
        <v>42730.804756944446</v>
      </c>
      <c r="U3822">
        <f t="shared" si="299"/>
        <v>2016</v>
      </c>
    </row>
    <row r="3823" spans="1:21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9">
        <f t="shared" si="295"/>
        <v>0</v>
      </c>
      <c r="P3823" s="9" t="e">
        <f t="shared" si="296"/>
        <v>#DIV/0!</v>
      </c>
      <c r="Q3823" t="s">
        <v>8311</v>
      </c>
      <c r="R3823" t="s">
        <v>8356</v>
      </c>
      <c r="S3823" s="14">
        <f t="shared" si="297"/>
        <v>41257.531712962962</v>
      </c>
      <c r="T3823" s="15">
        <f t="shared" si="298"/>
        <v>41306.708333333336</v>
      </c>
      <c r="U3823">
        <f t="shared" si="299"/>
        <v>2012</v>
      </c>
    </row>
    <row r="3824" spans="1:21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9">
        <f t="shared" si="295"/>
        <v>0</v>
      </c>
      <c r="P3824" s="9" t="e">
        <f t="shared" si="296"/>
        <v>#DIV/0!</v>
      </c>
      <c r="Q3824" t="s">
        <v>8319</v>
      </c>
      <c r="R3824" t="s">
        <v>8345</v>
      </c>
      <c r="S3824" s="14">
        <f t="shared" si="297"/>
        <v>42122.629502314812</v>
      </c>
      <c r="T3824" s="15">
        <f t="shared" si="298"/>
        <v>42143.629502314812</v>
      </c>
      <c r="U3824">
        <f t="shared" si="299"/>
        <v>2015</v>
      </c>
    </row>
    <row r="3825" spans="1:21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9">
        <f t="shared" si="295"/>
        <v>0</v>
      </c>
      <c r="P3825" s="9" t="e">
        <f t="shared" si="296"/>
        <v>#DIV/0!</v>
      </c>
      <c r="Q3825" t="s">
        <v>8323</v>
      </c>
      <c r="R3825" t="s">
        <v>8326</v>
      </c>
      <c r="S3825" s="14">
        <f t="shared" si="297"/>
        <v>42550.048449074078</v>
      </c>
      <c r="T3825" s="15">
        <f t="shared" si="298"/>
        <v>42580.978472222225</v>
      </c>
      <c r="U3825">
        <f t="shared" si="299"/>
        <v>2016</v>
      </c>
    </row>
    <row r="3826" spans="1:21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9">
        <f t="shared" si="295"/>
        <v>0</v>
      </c>
      <c r="P3826" s="9" t="e">
        <f t="shared" si="296"/>
        <v>#DIV/0!</v>
      </c>
      <c r="Q3826" t="s">
        <v>8311</v>
      </c>
      <c r="R3826" t="s">
        <v>8352</v>
      </c>
      <c r="S3826" s="14">
        <f t="shared" si="297"/>
        <v>41289.999641203707</v>
      </c>
      <c r="T3826" s="15">
        <f t="shared" si="298"/>
        <v>41329.999641203707</v>
      </c>
      <c r="U3826">
        <f t="shared" si="299"/>
        <v>2013</v>
      </c>
    </row>
    <row r="3827" spans="1:21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9">
        <f t="shared" si="295"/>
        <v>0</v>
      </c>
      <c r="P3827" s="9" t="e">
        <f t="shared" si="296"/>
        <v>#DIV/0!</v>
      </c>
      <c r="Q3827" t="s">
        <v>8321</v>
      </c>
      <c r="R3827" t="s">
        <v>8325</v>
      </c>
      <c r="S3827" s="14">
        <f t="shared" si="297"/>
        <v>42351.658842592587</v>
      </c>
      <c r="T3827" s="15">
        <f t="shared" si="298"/>
        <v>42381.658842592587</v>
      </c>
      <c r="U3827">
        <f t="shared" si="299"/>
        <v>2015</v>
      </c>
    </row>
    <row r="3828" spans="1:21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9">
        <f t="shared" si="295"/>
        <v>0</v>
      </c>
      <c r="P3828" s="9" t="e">
        <f t="shared" si="296"/>
        <v>#DIV/0!</v>
      </c>
      <c r="Q3828" t="s">
        <v>8327</v>
      </c>
      <c r="R3828" t="s">
        <v>8350</v>
      </c>
      <c r="S3828" s="14">
        <f t="shared" si="297"/>
        <v>41681.189699074072</v>
      </c>
      <c r="T3828" s="15">
        <f t="shared" si="298"/>
        <v>41711.148032407407</v>
      </c>
      <c r="U3828">
        <f t="shared" si="299"/>
        <v>2014</v>
      </c>
    </row>
    <row r="3829" spans="1:21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9">
        <f t="shared" si="295"/>
        <v>0</v>
      </c>
      <c r="P3829" s="9" t="e">
        <f t="shared" si="296"/>
        <v>#DIV/0!</v>
      </c>
      <c r="Q3829" t="s">
        <v>8313</v>
      </c>
      <c r="R3829" t="s">
        <v>8351</v>
      </c>
      <c r="S3829" s="14">
        <f t="shared" si="297"/>
        <v>42603.354131944448</v>
      </c>
      <c r="T3829" s="15">
        <f t="shared" si="298"/>
        <v>42633.354131944448</v>
      </c>
      <c r="U3829">
        <f t="shared" si="299"/>
        <v>2016</v>
      </c>
    </row>
    <row r="3830" spans="1:21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9">
        <f t="shared" si="295"/>
        <v>0</v>
      </c>
      <c r="P3830" s="9" t="e">
        <f t="shared" si="296"/>
        <v>#DIV/0!</v>
      </c>
      <c r="Q3830" t="s">
        <v>8313</v>
      </c>
      <c r="R3830" t="s">
        <v>8314</v>
      </c>
      <c r="S3830" s="14">
        <f t="shared" si="297"/>
        <v>42067.234375</v>
      </c>
      <c r="T3830" s="15">
        <f t="shared" si="298"/>
        <v>42097.192708333328</v>
      </c>
      <c r="U3830">
        <f t="shared" si="299"/>
        <v>2015</v>
      </c>
    </row>
    <row r="3831" spans="1:21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9">
        <f t="shared" si="295"/>
        <v>0</v>
      </c>
      <c r="P3831" s="9" t="e">
        <f t="shared" si="296"/>
        <v>#DIV/0!</v>
      </c>
      <c r="Q3831" t="s">
        <v>8316</v>
      </c>
      <c r="R3831" t="s">
        <v>8334</v>
      </c>
      <c r="S3831" s="14">
        <f t="shared" si="297"/>
        <v>41927.235636574071</v>
      </c>
      <c r="T3831" s="15">
        <f t="shared" si="298"/>
        <v>41957.277303240742</v>
      </c>
      <c r="U3831">
        <f t="shared" si="299"/>
        <v>2014</v>
      </c>
    </row>
    <row r="3832" spans="1:21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9">
        <f t="shared" si="295"/>
        <v>0</v>
      </c>
      <c r="P3832" s="9" t="e">
        <f t="shared" si="296"/>
        <v>#DIV/0!</v>
      </c>
      <c r="Q3832" t="s">
        <v>8319</v>
      </c>
      <c r="R3832" t="s">
        <v>8345</v>
      </c>
      <c r="S3832" s="14">
        <f t="shared" si="297"/>
        <v>42342.03943287037</v>
      </c>
      <c r="T3832" s="15">
        <f t="shared" si="298"/>
        <v>42372.03943287037</v>
      </c>
      <c r="U3832">
        <f t="shared" si="299"/>
        <v>2015</v>
      </c>
    </row>
    <row r="3833" spans="1:21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9">
        <f t="shared" si="295"/>
        <v>0</v>
      </c>
      <c r="P3833" s="9" t="e">
        <f t="shared" si="296"/>
        <v>#DIV/0!</v>
      </c>
      <c r="Q3833" t="s">
        <v>8319</v>
      </c>
      <c r="R3833" t="s">
        <v>8345</v>
      </c>
      <c r="S3833" s="14">
        <f t="shared" si="297"/>
        <v>42224.408275462964</v>
      </c>
      <c r="T3833" s="15">
        <f t="shared" si="298"/>
        <v>42254.408275462964</v>
      </c>
      <c r="U3833">
        <f t="shared" si="299"/>
        <v>2015</v>
      </c>
    </row>
    <row r="3834" spans="1:21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9">
        <f t="shared" si="295"/>
        <v>0</v>
      </c>
      <c r="P3834" s="9" t="e">
        <f t="shared" si="296"/>
        <v>#DIV/0!</v>
      </c>
      <c r="Q3834" t="s">
        <v>8319</v>
      </c>
      <c r="R3834" t="s">
        <v>8345</v>
      </c>
      <c r="S3834" s="14">
        <f t="shared" si="297"/>
        <v>41830.820567129631</v>
      </c>
      <c r="T3834" s="15">
        <f t="shared" si="298"/>
        <v>41855.820567129631</v>
      </c>
      <c r="U3834">
        <f t="shared" si="299"/>
        <v>2014</v>
      </c>
    </row>
    <row r="3835" spans="1:21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9">
        <f t="shared" si="295"/>
        <v>0</v>
      </c>
      <c r="P3835" s="9" t="e">
        <f t="shared" si="296"/>
        <v>#DIV/0!</v>
      </c>
      <c r="Q3835" t="s">
        <v>8319</v>
      </c>
      <c r="R3835" t="s">
        <v>8345</v>
      </c>
      <c r="S3835" s="14">
        <f t="shared" si="297"/>
        <v>42154.64025462963</v>
      </c>
      <c r="T3835" s="15">
        <f t="shared" si="298"/>
        <v>42184.64025462963</v>
      </c>
      <c r="U3835">
        <f t="shared" si="299"/>
        <v>2015</v>
      </c>
    </row>
    <row r="3836" spans="1:21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9">
        <f t="shared" si="295"/>
        <v>0</v>
      </c>
      <c r="P3836" s="9" t="e">
        <f t="shared" si="296"/>
        <v>#DIV/0!</v>
      </c>
      <c r="Q3836" t="s">
        <v>8323</v>
      </c>
      <c r="R3836" t="s">
        <v>8324</v>
      </c>
      <c r="S3836" s="14">
        <f t="shared" si="297"/>
        <v>42790.583368055552</v>
      </c>
      <c r="T3836" s="15">
        <f t="shared" si="298"/>
        <v>42810.541701388895</v>
      </c>
      <c r="U3836">
        <f t="shared" si="299"/>
        <v>2017</v>
      </c>
    </row>
    <row r="3837" spans="1:21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9">
        <f t="shared" si="295"/>
        <v>0</v>
      </c>
      <c r="P3837" s="9" t="e">
        <f t="shared" si="296"/>
        <v>#DIV/0!</v>
      </c>
      <c r="Q3837" t="s">
        <v>8323</v>
      </c>
      <c r="R3837" t="s">
        <v>8335</v>
      </c>
      <c r="S3837" s="14">
        <f t="shared" si="297"/>
        <v>42666.666932870372</v>
      </c>
      <c r="T3837" s="15">
        <f t="shared" si="298"/>
        <v>42696.708599537036</v>
      </c>
      <c r="U3837">
        <f t="shared" si="299"/>
        <v>2016</v>
      </c>
    </row>
    <row r="3838" spans="1:21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9">
        <f t="shared" si="295"/>
        <v>0</v>
      </c>
      <c r="P3838" s="9" t="e">
        <f t="shared" si="296"/>
        <v>#DIV/0!</v>
      </c>
      <c r="Q3838" t="s">
        <v>8323</v>
      </c>
      <c r="R3838" t="s">
        <v>8335</v>
      </c>
      <c r="S3838" s="14">
        <f t="shared" si="297"/>
        <v>42180.145787037036</v>
      </c>
      <c r="T3838" s="15">
        <f t="shared" si="298"/>
        <v>42230.145787037036</v>
      </c>
      <c r="U3838">
        <f t="shared" si="299"/>
        <v>2015</v>
      </c>
    </row>
    <row r="3839" spans="1:21" ht="45" hidden="1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9">
        <f t="shared" si="295"/>
        <v>0</v>
      </c>
      <c r="P3839" s="9" t="e">
        <f t="shared" si="296"/>
        <v>#DIV/0!</v>
      </c>
      <c r="Q3839" t="s">
        <v>8323</v>
      </c>
      <c r="R3839" t="s">
        <v>8335</v>
      </c>
      <c r="S3839" s="14">
        <f t="shared" si="297"/>
        <v>41999.861064814817</v>
      </c>
      <c r="T3839" s="15">
        <f t="shared" si="298"/>
        <v>42029.861064814817</v>
      </c>
      <c r="U3839">
        <f t="shared" si="299"/>
        <v>2014</v>
      </c>
    </row>
    <row r="3840" spans="1:21" ht="60" hidden="1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9">
        <f t="shared" si="295"/>
        <v>0</v>
      </c>
      <c r="P3840" s="9" t="e">
        <f t="shared" si="296"/>
        <v>#DIV/0!</v>
      </c>
      <c r="Q3840" t="s">
        <v>8323</v>
      </c>
      <c r="R3840" t="s">
        <v>8335</v>
      </c>
      <c r="S3840" s="14">
        <f t="shared" si="297"/>
        <v>41854.602650462963</v>
      </c>
      <c r="T3840" s="15">
        <f t="shared" si="298"/>
        <v>41884.602650462963</v>
      </c>
      <c r="U3840">
        <f t="shared" si="299"/>
        <v>2014</v>
      </c>
    </row>
    <row r="3841" spans="1:21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9">
        <f t="shared" si="295"/>
        <v>0</v>
      </c>
      <c r="P3841" s="9" t="e">
        <f t="shared" si="296"/>
        <v>#DIV/0!</v>
      </c>
      <c r="Q3841" t="s">
        <v>8321</v>
      </c>
      <c r="R3841" t="s">
        <v>8339</v>
      </c>
      <c r="S3841" s="14">
        <f t="shared" si="297"/>
        <v>42400.176377314812</v>
      </c>
      <c r="T3841" s="15">
        <f t="shared" si="298"/>
        <v>42430.176377314812</v>
      </c>
      <c r="U3841">
        <f t="shared" si="299"/>
        <v>2016</v>
      </c>
    </row>
    <row r="3842" spans="1:21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9">
        <f t="shared" si="295"/>
        <v>0</v>
      </c>
      <c r="P3842" s="9" t="e">
        <f t="shared" si="296"/>
        <v>#DIV/0!</v>
      </c>
      <c r="Q3842" t="s">
        <v>8311</v>
      </c>
      <c r="R3842" t="s">
        <v>8348</v>
      </c>
      <c r="S3842" s="14">
        <f t="shared" si="297"/>
        <v>41818.703275462962</v>
      </c>
      <c r="T3842" s="15">
        <f t="shared" si="298"/>
        <v>41848.703275462962</v>
      </c>
      <c r="U3842">
        <f t="shared" si="299"/>
        <v>2014</v>
      </c>
    </row>
    <row r="3843" spans="1:21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9">
        <f t="shared" ref="O3843:O3906" si="300">ROUND(E3843/D3843*100,0)</f>
        <v>0</v>
      </c>
      <c r="P3843" s="9" t="e">
        <f t="shared" ref="P3843:P3906" si="301">ROUND(E3843/L3843,2)</f>
        <v>#DIV/0!</v>
      </c>
      <c r="Q3843" t="s">
        <v>8308</v>
      </c>
      <c r="R3843" t="s">
        <v>8342</v>
      </c>
      <c r="S3843" s="14">
        <f t="shared" ref="S3843:S3906" si="302">(((J3843/60)/60)/24)+DATE(1970,1,1)</f>
        <v>42086.83085648148</v>
      </c>
      <c r="T3843" s="15">
        <f t="shared" ref="T3843:T3906" si="303">(((I3843/60)/60)/24)+DATE(1970,1,1)</f>
        <v>42116.83085648148</v>
      </c>
      <c r="U3843">
        <f t="shared" ref="U3843:U3906" si="304">YEAR(S:S)</f>
        <v>2015</v>
      </c>
    </row>
    <row r="3844" spans="1:21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9">
        <f t="shared" si="300"/>
        <v>0</v>
      </c>
      <c r="P3844" s="9" t="e">
        <f t="shared" si="301"/>
        <v>#DIV/0!</v>
      </c>
      <c r="Q3844" t="s">
        <v>8311</v>
      </c>
      <c r="R3844" t="s">
        <v>8348</v>
      </c>
      <c r="S3844" s="14">
        <f t="shared" si="302"/>
        <v>42093.131469907406</v>
      </c>
      <c r="T3844" s="15">
        <f t="shared" si="303"/>
        <v>42123.131469907406</v>
      </c>
      <c r="U3844">
        <f t="shared" si="304"/>
        <v>2015</v>
      </c>
    </row>
    <row r="3845" spans="1:21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9">
        <f t="shared" si="300"/>
        <v>0</v>
      </c>
      <c r="P3845" s="9" t="e">
        <f t="shared" si="301"/>
        <v>#DIV/0!</v>
      </c>
      <c r="Q3845" t="s">
        <v>8311</v>
      </c>
      <c r="R3845" t="s">
        <v>8348</v>
      </c>
      <c r="S3845" s="14">
        <f t="shared" si="302"/>
        <v>42707.926030092596</v>
      </c>
      <c r="T3845" s="15">
        <f t="shared" si="303"/>
        <v>42737.926030092596</v>
      </c>
      <c r="U3845">
        <f t="shared" si="304"/>
        <v>2016</v>
      </c>
    </row>
    <row r="3846" spans="1:21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9">
        <f t="shared" si="300"/>
        <v>0</v>
      </c>
      <c r="P3846" s="9" t="e">
        <f t="shared" si="301"/>
        <v>#DIV/0!</v>
      </c>
      <c r="Q3846" t="s">
        <v>8308</v>
      </c>
      <c r="R3846" t="s">
        <v>8342</v>
      </c>
      <c r="S3846" s="14">
        <f t="shared" si="302"/>
        <v>41956.853078703702</v>
      </c>
      <c r="T3846" s="15">
        <f t="shared" si="303"/>
        <v>41991.853078703702</v>
      </c>
      <c r="U3846">
        <f t="shared" si="304"/>
        <v>2014</v>
      </c>
    </row>
    <row r="3847" spans="1:21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9">
        <f t="shared" si="300"/>
        <v>0</v>
      </c>
      <c r="P3847" s="9" t="e">
        <f t="shared" si="301"/>
        <v>#DIV/0!</v>
      </c>
      <c r="Q3847" t="s">
        <v>8321</v>
      </c>
      <c r="R3847" t="s">
        <v>8325</v>
      </c>
      <c r="S3847" s="14">
        <f t="shared" si="302"/>
        <v>42567.004432870366</v>
      </c>
      <c r="T3847" s="15">
        <f t="shared" si="303"/>
        <v>42588.004432870366</v>
      </c>
      <c r="U3847">
        <f t="shared" si="304"/>
        <v>2016</v>
      </c>
    </row>
    <row r="3848" spans="1:21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9">
        <f t="shared" si="300"/>
        <v>0</v>
      </c>
      <c r="P3848" s="9" t="e">
        <f t="shared" si="301"/>
        <v>#DIV/0!</v>
      </c>
      <c r="Q3848" t="s">
        <v>8321</v>
      </c>
      <c r="R3848" t="s">
        <v>8339</v>
      </c>
      <c r="S3848" s="14">
        <f t="shared" si="302"/>
        <v>42714.054398148146</v>
      </c>
      <c r="T3848" s="15">
        <f t="shared" si="303"/>
        <v>42744.054398148146</v>
      </c>
      <c r="U3848">
        <f t="shared" si="304"/>
        <v>2016</v>
      </c>
    </row>
    <row r="3849" spans="1:21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9">
        <f t="shared" si="300"/>
        <v>0</v>
      </c>
      <c r="P3849" s="9" t="e">
        <f t="shared" si="301"/>
        <v>#DIV/0!</v>
      </c>
      <c r="Q3849" t="s">
        <v>8346</v>
      </c>
      <c r="R3849" t="s">
        <v>8347</v>
      </c>
      <c r="S3849" s="14">
        <f t="shared" si="302"/>
        <v>42382.431076388893</v>
      </c>
      <c r="T3849" s="15">
        <f t="shared" si="303"/>
        <v>42412.431076388893</v>
      </c>
      <c r="U3849">
        <f t="shared" si="304"/>
        <v>2016</v>
      </c>
    </row>
    <row r="3850" spans="1:21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9">
        <f t="shared" si="300"/>
        <v>0</v>
      </c>
      <c r="P3850" s="9" t="e">
        <f t="shared" si="301"/>
        <v>#DIV/0!</v>
      </c>
      <c r="Q3850" t="s">
        <v>8323</v>
      </c>
      <c r="R3850" t="s">
        <v>8335</v>
      </c>
      <c r="S3850" s="14">
        <f t="shared" si="302"/>
        <v>42182.062476851846</v>
      </c>
      <c r="T3850" s="15">
        <f t="shared" si="303"/>
        <v>42212.062476851846</v>
      </c>
      <c r="U3850">
        <f t="shared" si="304"/>
        <v>2015</v>
      </c>
    </row>
    <row r="3851" spans="1:21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9">
        <f t="shared" si="300"/>
        <v>0</v>
      </c>
      <c r="P3851" s="9" t="e">
        <f t="shared" si="301"/>
        <v>#DIV/0!</v>
      </c>
      <c r="Q3851" t="s">
        <v>8308</v>
      </c>
      <c r="R3851" t="s">
        <v>8310</v>
      </c>
      <c r="S3851" s="14">
        <f t="shared" si="302"/>
        <v>42732.060277777782</v>
      </c>
      <c r="T3851" s="15">
        <f t="shared" si="303"/>
        <v>42762.060277777782</v>
      </c>
      <c r="U3851">
        <f t="shared" si="304"/>
        <v>2016</v>
      </c>
    </row>
    <row r="3852" spans="1:21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9">
        <f t="shared" si="300"/>
        <v>0</v>
      </c>
      <c r="P3852" s="9" t="e">
        <f t="shared" si="301"/>
        <v>#DIV/0!</v>
      </c>
      <c r="Q3852" t="s">
        <v>8321</v>
      </c>
      <c r="R3852" t="s">
        <v>8325</v>
      </c>
      <c r="S3852" s="14">
        <f t="shared" si="302"/>
        <v>42584.123865740738</v>
      </c>
      <c r="T3852" s="15">
        <f t="shared" si="303"/>
        <v>42614.123865740738</v>
      </c>
      <c r="U3852">
        <f t="shared" si="304"/>
        <v>2016</v>
      </c>
    </row>
    <row r="3853" spans="1:21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9">
        <f t="shared" si="300"/>
        <v>0</v>
      </c>
      <c r="P3853" s="9" t="e">
        <f t="shared" si="301"/>
        <v>#DIV/0!</v>
      </c>
      <c r="Q3853" t="s">
        <v>8321</v>
      </c>
      <c r="R3853" t="s">
        <v>8325</v>
      </c>
      <c r="S3853" s="14">
        <f t="shared" si="302"/>
        <v>42164.908530092594</v>
      </c>
      <c r="T3853" s="15">
        <f t="shared" si="303"/>
        <v>42194.908530092594</v>
      </c>
      <c r="U3853">
        <f t="shared" si="304"/>
        <v>2015</v>
      </c>
    </row>
    <row r="3854" spans="1:21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9">
        <f t="shared" si="300"/>
        <v>0</v>
      </c>
      <c r="P3854" s="9" t="e">
        <f t="shared" si="301"/>
        <v>#DIV/0!</v>
      </c>
      <c r="Q3854" t="s">
        <v>8321</v>
      </c>
      <c r="R3854" t="s">
        <v>8339</v>
      </c>
      <c r="S3854" s="14">
        <f t="shared" si="302"/>
        <v>42065.910983796297</v>
      </c>
      <c r="T3854" s="15">
        <f t="shared" si="303"/>
        <v>42095.869317129633</v>
      </c>
      <c r="U3854">
        <f t="shared" si="304"/>
        <v>2015</v>
      </c>
    </row>
    <row r="3855" spans="1:21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9">
        <f t="shared" si="300"/>
        <v>0</v>
      </c>
      <c r="P3855" s="9" t="e">
        <f t="shared" si="301"/>
        <v>#DIV/0!</v>
      </c>
      <c r="Q3855" t="s">
        <v>8321</v>
      </c>
      <c r="R3855" t="s">
        <v>8339</v>
      </c>
      <c r="S3855" s="14">
        <f t="shared" si="302"/>
        <v>42366.982627314821</v>
      </c>
      <c r="T3855" s="15">
        <f t="shared" si="303"/>
        <v>42396.982627314821</v>
      </c>
      <c r="U3855">
        <f t="shared" si="304"/>
        <v>2015</v>
      </c>
    </row>
    <row r="3856" spans="1:21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9">
        <f t="shared" si="300"/>
        <v>0</v>
      </c>
      <c r="P3856" s="9" t="e">
        <f t="shared" si="301"/>
        <v>#DIV/0!</v>
      </c>
      <c r="Q3856" t="s">
        <v>8321</v>
      </c>
      <c r="R3856" t="s">
        <v>8339</v>
      </c>
      <c r="S3856" s="14">
        <f t="shared" si="302"/>
        <v>40703.234386574077</v>
      </c>
      <c r="T3856" s="15">
        <f t="shared" si="303"/>
        <v>40733.234386574077</v>
      </c>
      <c r="U3856">
        <f t="shared" si="304"/>
        <v>2011</v>
      </c>
    </row>
    <row r="3857" spans="1:21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9">
        <f t="shared" si="300"/>
        <v>0</v>
      </c>
      <c r="P3857" s="9" t="e">
        <f t="shared" si="301"/>
        <v>#DIV/0!</v>
      </c>
      <c r="Q3857" t="s">
        <v>8308</v>
      </c>
      <c r="R3857" t="s">
        <v>8342</v>
      </c>
      <c r="S3857" s="14">
        <f t="shared" si="302"/>
        <v>41975.842523148152</v>
      </c>
      <c r="T3857" s="15">
        <f t="shared" si="303"/>
        <v>42005.842523148152</v>
      </c>
      <c r="U3857">
        <f t="shared" si="304"/>
        <v>2014</v>
      </c>
    </row>
    <row r="3858" spans="1:21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9">
        <f t="shared" si="300"/>
        <v>0</v>
      </c>
      <c r="P3858" s="9" t="e">
        <f t="shared" si="301"/>
        <v>#DIV/0!</v>
      </c>
      <c r="Q3858" t="s">
        <v>8308</v>
      </c>
      <c r="R3858" t="s">
        <v>8342</v>
      </c>
      <c r="S3858" s="14">
        <f t="shared" si="302"/>
        <v>42585.031782407401</v>
      </c>
      <c r="T3858" s="15">
        <f t="shared" si="303"/>
        <v>42615.031782407401</v>
      </c>
      <c r="U3858">
        <f t="shared" si="304"/>
        <v>2016</v>
      </c>
    </row>
    <row r="3859" spans="1:21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9">
        <f t="shared" si="300"/>
        <v>0</v>
      </c>
      <c r="P3859" s="9" t="e">
        <f t="shared" si="301"/>
        <v>#DIV/0!</v>
      </c>
      <c r="Q3859" t="s">
        <v>8308</v>
      </c>
      <c r="R3859" t="s">
        <v>8342</v>
      </c>
      <c r="S3859" s="14">
        <f t="shared" si="302"/>
        <v>42515.061805555553</v>
      </c>
      <c r="T3859" s="15">
        <f t="shared" si="303"/>
        <v>42545.061805555553</v>
      </c>
      <c r="U3859">
        <f t="shared" si="304"/>
        <v>2016</v>
      </c>
    </row>
    <row r="3860" spans="1:21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9">
        <f t="shared" si="300"/>
        <v>0</v>
      </c>
      <c r="P3860" s="9" t="e">
        <f t="shared" si="301"/>
        <v>#DIV/0!</v>
      </c>
      <c r="Q3860" t="s">
        <v>8346</v>
      </c>
      <c r="R3860" t="s">
        <v>8347</v>
      </c>
      <c r="S3860" s="14">
        <f t="shared" si="302"/>
        <v>42058.719641203701</v>
      </c>
      <c r="T3860" s="15">
        <f t="shared" si="303"/>
        <v>42118.677974537044</v>
      </c>
      <c r="U3860">
        <f t="shared" si="304"/>
        <v>2015</v>
      </c>
    </row>
    <row r="3861" spans="1:21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9">
        <f t="shared" si="300"/>
        <v>0</v>
      </c>
      <c r="P3861" s="9" t="e">
        <f t="shared" si="301"/>
        <v>#DIV/0!</v>
      </c>
      <c r="Q3861" t="s">
        <v>8346</v>
      </c>
      <c r="R3861" t="s">
        <v>8347</v>
      </c>
      <c r="S3861" s="14">
        <f t="shared" si="302"/>
        <v>42678.871331018512</v>
      </c>
      <c r="T3861" s="15">
        <f t="shared" si="303"/>
        <v>42708.912997685184</v>
      </c>
      <c r="U3861">
        <f t="shared" si="304"/>
        <v>2016</v>
      </c>
    </row>
    <row r="3862" spans="1:21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9">
        <f t="shared" si="300"/>
        <v>0</v>
      </c>
      <c r="P3862" s="9" t="e">
        <f t="shared" si="301"/>
        <v>#DIV/0!</v>
      </c>
      <c r="Q3862" t="s">
        <v>8316</v>
      </c>
      <c r="R3862" t="s">
        <v>8334</v>
      </c>
      <c r="S3862" s="14">
        <f t="shared" si="302"/>
        <v>41813.861388888887</v>
      </c>
      <c r="T3862" s="15">
        <f t="shared" si="303"/>
        <v>41843.861388888887</v>
      </c>
      <c r="U3862">
        <f t="shared" si="304"/>
        <v>2014</v>
      </c>
    </row>
    <row r="3863" spans="1:21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300"/>
        <v>0</v>
      </c>
      <c r="P3863" s="9" t="e">
        <f t="shared" si="301"/>
        <v>#DIV/0!</v>
      </c>
      <c r="Q3863" t="s">
        <v>8319</v>
      </c>
      <c r="R3863" t="s">
        <v>8345</v>
      </c>
      <c r="S3863" s="14">
        <f t="shared" si="302"/>
        <v>42509.724328703705</v>
      </c>
      <c r="T3863" s="15">
        <f t="shared" si="303"/>
        <v>42539.724328703705</v>
      </c>
      <c r="U3863">
        <f t="shared" si="304"/>
        <v>2016</v>
      </c>
    </row>
    <row r="3864" spans="1:21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9">
        <f t="shared" si="300"/>
        <v>0</v>
      </c>
      <c r="P3864" s="9" t="e">
        <f t="shared" si="301"/>
        <v>#DIV/0!</v>
      </c>
      <c r="Q3864" t="s">
        <v>8311</v>
      </c>
      <c r="R3864" t="s">
        <v>8348</v>
      </c>
      <c r="S3864" s="14">
        <f t="shared" si="302"/>
        <v>42074.060671296291</v>
      </c>
      <c r="T3864" s="15">
        <f t="shared" si="303"/>
        <v>42104.060671296291</v>
      </c>
      <c r="U3864">
        <f t="shared" si="304"/>
        <v>2015</v>
      </c>
    </row>
    <row r="3865" spans="1:21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9">
        <f t="shared" si="300"/>
        <v>0</v>
      </c>
      <c r="P3865" s="9" t="e">
        <f t="shared" si="301"/>
        <v>#DIV/0!</v>
      </c>
      <c r="Q3865" t="s">
        <v>8311</v>
      </c>
      <c r="R3865" t="s">
        <v>8352</v>
      </c>
      <c r="S3865" s="14">
        <f t="shared" si="302"/>
        <v>42554.917488425926</v>
      </c>
      <c r="T3865" s="15">
        <f t="shared" si="303"/>
        <v>42584.917488425926</v>
      </c>
      <c r="U3865">
        <f t="shared" si="304"/>
        <v>2016</v>
      </c>
    </row>
    <row r="3866" spans="1:21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9">
        <f t="shared" si="300"/>
        <v>0</v>
      </c>
      <c r="P3866" s="9" t="e">
        <f t="shared" si="301"/>
        <v>#DIV/0!</v>
      </c>
      <c r="Q3866" t="s">
        <v>8327</v>
      </c>
      <c r="R3866" t="s">
        <v>8330</v>
      </c>
      <c r="S3866" s="14">
        <f t="shared" si="302"/>
        <v>42471.052152777775</v>
      </c>
      <c r="T3866" s="15">
        <f t="shared" si="303"/>
        <v>42531.052152777775</v>
      </c>
      <c r="U3866">
        <f t="shared" si="304"/>
        <v>2016</v>
      </c>
    </row>
    <row r="3867" spans="1:21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9">
        <f t="shared" si="300"/>
        <v>0</v>
      </c>
      <c r="P3867" s="9" t="e">
        <f t="shared" si="301"/>
        <v>#DIV/0!</v>
      </c>
      <c r="Q3867" t="s">
        <v>8327</v>
      </c>
      <c r="R3867" t="s">
        <v>8330</v>
      </c>
      <c r="S3867" s="14">
        <f t="shared" si="302"/>
        <v>42614.675625000003</v>
      </c>
      <c r="T3867" s="15">
        <f t="shared" si="303"/>
        <v>42626.895833333328</v>
      </c>
      <c r="U3867">
        <f t="shared" si="304"/>
        <v>2016</v>
      </c>
    </row>
    <row r="3868" spans="1:21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9">
        <f t="shared" si="300"/>
        <v>0</v>
      </c>
      <c r="P3868" s="9" t="e">
        <f t="shared" si="301"/>
        <v>#DIV/0!</v>
      </c>
      <c r="Q3868" t="s">
        <v>8316</v>
      </c>
      <c r="R3868" t="s">
        <v>8344</v>
      </c>
      <c r="S3868" s="14">
        <f t="shared" si="302"/>
        <v>42709.002881944441</v>
      </c>
      <c r="T3868" s="15">
        <f t="shared" si="303"/>
        <v>42739.002881944441</v>
      </c>
      <c r="U3868">
        <f t="shared" si="304"/>
        <v>2016</v>
      </c>
    </row>
    <row r="3869" spans="1:21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9">
        <f t="shared" si="300"/>
        <v>0</v>
      </c>
      <c r="P3869" s="9" t="e">
        <f t="shared" si="301"/>
        <v>#DIV/0!</v>
      </c>
      <c r="Q3869" t="s">
        <v>8308</v>
      </c>
      <c r="R3869" t="s">
        <v>8342</v>
      </c>
      <c r="S3869" s="14">
        <f t="shared" si="302"/>
        <v>42130.78361111111</v>
      </c>
      <c r="T3869" s="15">
        <f t="shared" si="303"/>
        <v>42160.78361111111</v>
      </c>
      <c r="U3869">
        <f t="shared" si="304"/>
        <v>2015</v>
      </c>
    </row>
    <row r="3870" spans="1:21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9">
        <f t="shared" si="300"/>
        <v>0</v>
      </c>
      <c r="P3870" s="9" t="e">
        <f t="shared" si="301"/>
        <v>#DIV/0!</v>
      </c>
      <c r="Q3870" t="s">
        <v>8308</v>
      </c>
      <c r="R3870" t="s">
        <v>8342</v>
      </c>
      <c r="S3870" s="14">
        <f t="shared" si="302"/>
        <v>42592.836076388892</v>
      </c>
      <c r="T3870" s="15">
        <f t="shared" si="303"/>
        <v>42622.836076388892</v>
      </c>
      <c r="U3870">
        <f t="shared" si="304"/>
        <v>2016</v>
      </c>
    </row>
    <row r="3871" spans="1:21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9">
        <f t="shared" si="300"/>
        <v>0</v>
      </c>
      <c r="P3871" s="9" t="e">
        <f t="shared" si="301"/>
        <v>#DIV/0!</v>
      </c>
      <c r="Q3871" t="s">
        <v>8319</v>
      </c>
      <c r="R3871" t="s">
        <v>8345</v>
      </c>
      <c r="S3871" s="14">
        <f t="shared" si="302"/>
        <v>42397.89980324074</v>
      </c>
      <c r="T3871" s="15">
        <f t="shared" si="303"/>
        <v>42427.89980324074</v>
      </c>
      <c r="U3871">
        <f t="shared" si="304"/>
        <v>2016</v>
      </c>
    </row>
    <row r="3872" spans="1:21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9">
        <f t="shared" si="300"/>
        <v>0</v>
      </c>
      <c r="P3872" s="9" t="e">
        <f t="shared" si="301"/>
        <v>#DIV/0!</v>
      </c>
      <c r="Q3872" t="s">
        <v>8319</v>
      </c>
      <c r="R3872" t="s">
        <v>8345</v>
      </c>
      <c r="S3872" s="14">
        <f t="shared" si="302"/>
        <v>42265.818622685183</v>
      </c>
      <c r="T3872" s="15">
        <f t="shared" si="303"/>
        <v>42295.818622685183</v>
      </c>
      <c r="U3872">
        <f t="shared" si="304"/>
        <v>2015</v>
      </c>
    </row>
    <row r="3873" spans="1:21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9">
        <f t="shared" si="300"/>
        <v>0</v>
      </c>
      <c r="P3873" s="9" t="e">
        <f t="shared" si="301"/>
        <v>#DIV/0!</v>
      </c>
      <c r="Q3873" t="s">
        <v>8319</v>
      </c>
      <c r="R3873" t="s">
        <v>8357</v>
      </c>
      <c r="S3873" s="14">
        <f t="shared" si="302"/>
        <v>42498.899398148147</v>
      </c>
      <c r="T3873" s="15">
        <f t="shared" si="303"/>
        <v>42528.879166666666</v>
      </c>
      <c r="U3873">
        <f t="shared" si="304"/>
        <v>2016</v>
      </c>
    </row>
    <row r="3874" spans="1:21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9">
        <f t="shared" si="300"/>
        <v>0</v>
      </c>
      <c r="P3874" s="9" t="e">
        <f t="shared" si="301"/>
        <v>#DIV/0!</v>
      </c>
      <c r="Q3874" t="s">
        <v>8319</v>
      </c>
      <c r="R3874" t="s">
        <v>8345</v>
      </c>
      <c r="S3874" s="14">
        <f t="shared" si="302"/>
        <v>42487.825752314813</v>
      </c>
      <c r="T3874" s="15">
        <f t="shared" si="303"/>
        <v>42508.825752314813</v>
      </c>
      <c r="U3874">
        <f t="shared" si="304"/>
        <v>2016</v>
      </c>
    </row>
    <row r="3875" spans="1:21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9">
        <f t="shared" si="300"/>
        <v>0</v>
      </c>
      <c r="P3875" s="9" t="e">
        <f t="shared" si="301"/>
        <v>#DIV/0!</v>
      </c>
      <c r="Q3875" t="s">
        <v>8319</v>
      </c>
      <c r="R3875" t="s">
        <v>8345</v>
      </c>
      <c r="S3875" s="14">
        <f t="shared" si="302"/>
        <v>42060.00980324074</v>
      </c>
      <c r="T3875" s="15">
        <f t="shared" si="303"/>
        <v>42104.968136574069</v>
      </c>
      <c r="U3875">
        <f t="shared" si="304"/>
        <v>2015</v>
      </c>
    </row>
    <row r="3876" spans="1:21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9">
        <f t="shared" si="300"/>
        <v>0</v>
      </c>
      <c r="P3876" s="9" t="e">
        <f t="shared" si="301"/>
        <v>#DIV/0!</v>
      </c>
      <c r="Q3876" t="s">
        <v>8319</v>
      </c>
      <c r="R3876" t="s">
        <v>8345</v>
      </c>
      <c r="S3876" s="14">
        <f t="shared" si="302"/>
        <v>42140.173252314817</v>
      </c>
      <c r="T3876" s="15">
        <f t="shared" si="303"/>
        <v>42170.173252314817</v>
      </c>
      <c r="U3876">
        <f t="shared" si="304"/>
        <v>2015</v>
      </c>
    </row>
    <row r="3877" spans="1:21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9">
        <f t="shared" si="300"/>
        <v>0</v>
      </c>
      <c r="P3877" s="9" t="e">
        <f t="shared" si="301"/>
        <v>#DIV/0!</v>
      </c>
      <c r="Q3877" t="s">
        <v>8319</v>
      </c>
      <c r="R3877" t="s">
        <v>8345</v>
      </c>
      <c r="S3877" s="14">
        <f t="shared" si="302"/>
        <v>42089.84520833334</v>
      </c>
      <c r="T3877" s="15">
        <f t="shared" si="303"/>
        <v>42119.84520833334</v>
      </c>
      <c r="U3877">
        <f t="shared" si="304"/>
        <v>2015</v>
      </c>
    </row>
    <row r="3878" spans="1:21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9">
        <f t="shared" si="300"/>
        <v>0</v>
      </c>
      <c r="P3878" s="9" t="e">
        <f t="shared" si="301"/>
        <v>#DIV/0!</v>
      </c>
      <c r="Q3878" t="s">
        <v>8311</v>
      </c>
      <c r="R3878" t="s">
        <v>8356</v>
      </c>
      <c r="S3878" s="14">
        <f t="shared" si="302"/>
        <v>41863.636006944449</v>
      </c>
      <c r="T3878" s="15">
        <f t="shared" si="303"/>
        <v>41893.636006944449</v>
      </c>
      <c r="U3878">
        <f t="shared" si="304"/>
        <v>2014</v>
      </c>
    </row>
    <row r="3879" spans="1:21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9">
        <f t="shared" si="300"/>
        <v>0</v>
      </c>
      <c r="P3879" s="9" t="e">
        <f t="shared" si="301"/>
        <v>#DIV/0!</v>
      </c>
      <c r="Q3879" t="s">
        <v>8323</v>
      </c>
      <c r="R3879" t="s">
        <v>8326</v>
      </c>
      <c r="S3879" s="14">
        <f t="shared" si="302"/>
        <v>42515.078217592592</v>
      </c>
      <c r="T3879" s="15">
        <f t="shared" si="303"/>
        <v>42575.078217592592</v>
      </c>
      <c r="U3879">
        <f t="shared" si="304"/>
        <v>2016</v>
      </c>
    </row>
    <row r="3880" spans="1:21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9">
        <f t="shared" si="300"/>
        <v>0</v>
      </c>
      <c r="P3880" s="9" t="e">
        <f t="shared" si="301"/>
        <v>#DIV/0!</v>
      </c>
      <c r="Q3880" t="s">
        <v>8323</v>
      </c>
      <c r="R3880" t="s">
        <v>8324</v>
      </c>
      <c r="S3880" s="14">
        <f t="shared" si="302"/>
        <v>42498.008391203708</v>
      </c>
      <c r="T3880" s="15">
        <f t="shared" si="303"/>
        <v>42528.008391203708</v>
      </c>
      <c r="U3880">
        <f t="shared" si="304"/>
        <v>2016</v>
      </c>
    </row>
    <row r="3881" spans="1:21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9" t="e">
        <f t="shared" si="301"/>
        <v>#DIV/0!</v>
      </c>
      <c r="Q3881" t="s">
        <v>8323</v>
      </c>
      <c r="R3881" t="s">
        <v>8335</v>
      </c>
      <c r="S3881" s="14">
        <f t="shared" si="302"/>
        <v>42065.791574074072</v>
      </c>
      <c r="T3881" s="15">
        <f t="shared" si="303"/>
        <v>42090.749907407408</v>
      </c>
      <c r="U3881">
        <f t="shared" si="304"/>
        <v>2015</v>
      </c>
    </row>
    <row r="3882" spans="1:21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9">
        <f t="shared" si="300"/>
        <v>0</v>
      </c>
      <c r="P3882" s="9" t="e">
        <f t="shared" si="301"/>
        <v>#DIV/0!</v>
      </c>
      <c r="Q3882" t="s">
        <v>8323</v>
      </c>
      <c r="R3882" t="s">
        <v>8335</v>
      </c>
      <c r="S3882" s="14">
        <f t="shared" si="302"/>
        <v>41954.228032407409</v>
      </c>
      <c r="T3882" s="15">
        <f t="shared" si="303"/>
        <v>41984.228032407409</v>
      </c>
      <c r="U3882">
        <f t="shared" si="304"/>
        <v>2014</v>
      </c>
    </row>
    <row r="3883" spans="1:21" ht="60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9">
        <f t="shared" si="300"/>
        <v>0</v>
      </c>
      <c r="P3883" s="9" t="e">
        <f t="shared" si="301"/>
        <v>#DIV/0!</v>
      </c>
      <c r="Q3883" t="s">
        <v>8323</v>
      </c>
      <c r="R3883" t="s">
        <v>8326</v>
      </c>
      <c r="S3883" s="14">
        <f t="shared" si="302"/>
        <v>42433.338749999995</v>
      </c>
      <c r="T3883" s="15">
        <f t="shared" si="303"/>
        <v>42461.25</v>
      </c>
      <c r="U3883">
        <f t="shared" si="304"/>
        <v>2016</v>
      </c>
    </row>
    <row r="3884" spans="1:21" ht="60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9">
        <f t="shared" si="300"/>
        <v>0</v>
      </c>
      <c r="P3884" s="9" t="e">
        <f t="shared" si="301"/>
        <v>#DIV/0!</v>
      </c>
      <c r="Q3884" t="s">
        <v>8323</v>
      </c>
      <c r="R3884" t="s">
        <v>8326</v>
      </c>
      <c r="S3884" s="14">
        <f t="shared" si="302"/>
        <v>42296.154131944444</v>
      </c>
      <c r="T3884" s="15">
        <f t="shared" si="303"/>
        <v>42326.195798611108</v>
      </c>
      <c r="U3884">
        <f t="shared" si="304"/>
        <v>2015</v>
      </c>
    </row>
    <row r="3885" spans="1:21" ht="60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9">
        <f t="shared" si="300"/>
        <v>0</v>
      </c>
      <c r="P3885" s="9" t="e">
        <f t="shared" si="301"/>
        <v>#DIV/0!</v>
      </c>
      <c r="Q3885" t="s">
        <v>8323</v>
      </c>
      <c r="R3885" t="s">
        <v>8326</v>
      </c>
      <c r="S3885" s="14">
        <f t="shared" si="302"/>
        <v>42344.824502314819</v>
      </c>
      <c r="T3885" s="15">
        <f t="shared" si="303"/>
        <v>42400.996527777781</v>
      </c>
      <c r="U3885">
        <f t="shared" si="304"/>
        <v>2015</v>
      </c>
    </row>
    <row r="3886" spans="1:2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9">
        <f t="shared" si="300"/>
        <v>0</v>
      </c>
      <c r="P3886" s="9" t="e">
        <f t="shared" si="301"/>
        <v>#DIV/0!</v>
      </c>
      <c r="Q3886" t="s">
        <v>8323</v>
      </c>
      <c r="R3886" t="s">
        <v>8326</v>
      </c>
      <c r="S3886" s="14">
        <f t="shared" si="302"/>
        <v>42538.742893518516</v>
      </c>
      <c r="T3886" s="15">
        <f t="shared" si="303"/>
        <v>42568.742893518516</v>
      </c>
      <c r="U3886">
        <f t="shared" si="304"/>
        <v>2016</v>
      </c>
    </row>
    <row r="3887" spans="1:21" ht="60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9">
        <f t="shared" si="300"/>
        <v>0</v>
      </c>
      <c r="P3887" s="9" t="e">
        <f t="shared" si="301"/>
        <v>#DIV/0!</v>
      </c>
      <c r="Q3887" t="s">
        <v>8323</v>
      </c>
      <c r="R3887" t="s">
        <v>8326</v>
      </c>
      <c r="S3887" s="14">
        <f t="shared" si="302"/>
        <v>41836.190937499996</v>
      </c>
      <c r="T3887" s="15">
        <f t="shared" si="303"/>
        <v>41896.190937499996</v>
      </c>
      <c r="U3887">
        <f t="shared" si="304"/>
        <v>2014</v>
      </c>
    </row>
    <row r="3888" spans="1:21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9">
        <f t="shared" si="300"/>
        <v>0</v>
      </c>
      <c r="P3888" s="9" t="e">
        <f t="shared" si="301"/>
        <v>#DIV/0!</v>
      </c>
      <c r="Q3888" t="s">
        <v>8319</v>
      </c>
      <c r="R3888" t="s">
        <v>8345</v>
      </c>
      <c r="S3888" s="14">
        <f t="shared" si="302"/>
        <v>42093.181944444441</v>
      </c>
      <c r="T3888" s="15">
        <f t="shared" si="303"/>
        <v>42123.181944444441</v>
      </c>
      <c r="U3888">
        <f t="shared" si="304"/>
        <v>2015</v>
      </c>
    </row>
    <row r="3889" spans="1:21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9">
        <f t="shared" si="300"/>
        <v>0</v>
      </c>
      <c r="P3889" s="9" t="e">
        <f t="shared" si="301"/>
        <v>#DIV/0!</v>
      </c>
      <c r="Q3889" t="s">
        <v>8308</v>
      </c>
      <c r="R3889" t="s">
        <v>8342</v>
      </c>
      <c r="S3889" s="14">
        <f t="shared" si="302"/>
        <v>42283.3909375</v>
      </c>
      <c r="T3889" s="15">
        <f t="shared" si="303"/>
        <v>42339</v>
      </c>
      <c r="U3889">
        <f t="shared" si="304"/>
        <v>2015</v>
      </c>
    </row>
    <row r="3890" spans="1:21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9">
        <f t="shared" si="300"/>
        <v>0</v>
      </c>
      <c r="P3890" s="9" t="e">
        <f t="shared" si="301"/>
        <v>#DIV/0!</v>
      </c>
      <c r="Q3890" t="s">
        <v>8319</v>
      </c>
      <c r="R3890" t="s">
        <v>8345</v>
      </c>
      <c r="S3890" s="14">
        <f t="shared" si="302"/>
        <v>41841.682314814818</v>
      </c>
      <c r="T3890" s="15">
        <f t="shared" si="303"/>
        <v>41871.682314814818</v>
      </c>
      <c r="U3890">
        <f t="shared" si="304"/>
        <v>2014</v>
      </c>
    </row>
    <row r="3891" spans="1:21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9">
        <f t="shared" si="300"/>
        <v>0</v>
      </c>
      <c r="P3891" s="9" t="e">
        <f t="shared" si="301"/>
        <v>#DIV/0!</v>
      </c>
      <c r="Q3891" t="s">
        <v>8323</v>
      </c>
      <c r="R3891" t="s">
        <v>8324</v>
      </c>
      <c r="S3891" s="14">
        <f t="shared" si="302"/>
        <v>42293.922986111109</v>
      </c>
      <c r="T3891" s="15">
        <f t="shared" si="303"/>
        <v>42323.96465277778</v>
      </c>
      <c r="U3891">
        <f t="shared" si="304"/>
        <v>2015</v>
      </c>
    </row>
    <row r="3892" spans="1:21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9">
        <f t="shared" si="300"/>
        <v>0</v>
      </c>
      <c r="P3892" s="9" t="e">
        <f t="shared" si="301"/>
        <v>#DIV/0!</v>
      </c>
      <c r="Q3892" t="s">
        <v>8323</v>
      </c>
      <c r="R3892" t="s">
        <v>8326</v>
      </c>
      <c r="S3892" s="14">
        <f t="shared" si="302"/>
        <v>42419.246168981481</v>
      </c>
      <c r="T3892" s="15">
        <f t="shared" si="303"/>
        <v>42434.246168981481</v>
      </c>
      <c r="U3892">
        <f t="shared" si="304"/>
        <v>2016</v>
      </c>
    </row>
    <row r="3893" spans="1:21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9">
        <f t="shared" si="300"/>
        <v>0</v>
      </c>
      <c r="P3893" s="9" t="e">
        <f t="shared" si="301"/>
        <v>#DIV/0!</v>
      </c>
      <c r="Q3893" t="s">
        <v>8311</v>
      </c>
      <c r="R3893" t="s">
        <v>8348</v>
      </c>
      <c r="S3893" s="14">
        <f t="shared" si="302"/>
        <v>42086.811400462961</v>
      </c>
      <c r="T3893" s="15">
        <f t="shared" si="303"/>
        <v>42134.811400462961</v>
      </c>
      <c r="U3893">
        <f t="shared" si="304"/>
        <v>2015</v>
      </c>
    </row>
    <row r="3894" spans="1:21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9" t="e">
        <f t="shared" si="301"/>
        <v>#DIV/0!</v>
      </c>
      <c r="Q3894" t="s">
        <v>8323</v>
      </c>
      <c r="R3894" t="s">
        <v>8326</v>
      </c>
      <c r="S3894" s="14">
        <f t="shared" si="302"/>
        <v>42613.841261574074</v>
      </c>
      <c r="T3894" s="15">
        <f t="shared" si="303"/>
        <v>42644.166666666672</v>
      </c>
      <c r="U3894">
        <f t="shared" si="304"/>
        <v>2016</v>
      </c>
    </row>
    <row r="3895" spans="1:21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9">
        <f t="shared" si="300"/>
        <v>0</v>
      </c>
      <c r="P3895" s="9" t="e">
        <f t="shared" si="301"/>
        <v>#DIV/0!</v>
      </c>
      <c r="Q3895" t="s">
        <v>8313</v>
      </c>
      <c r="R3895" t="s">
        <v>8314</v>
      </c>
      <c r="S3895" s="14">
        <f t="shared" si="302"/>
        <v>41829.889027777775</v>
      </c>
      <c r="T3895" s="15">
        <f t="shared" si="303"/>
        <v>41859.889027777775</v>
      </c>
      <c r="U3895">
        <f t="shared" si="304"/>
        <v>2014</v>
      </c>
    </row>
    <row r="3896" spans="1:21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9">
        <f t="shared" si="300"/>
        <v>0</v>
      </c>
      <c r="P3896" s="9" t="e">
        <f t="shared" si="301"/>
        <v>#DIV/0!</v>
      </c>
      <c r="Q3896" t="s">
        <v>8321</v>
      </c>
      <c r="R3896" t="s">
        <v>8325</v>
      </c>
      <c r="S3896" s="14">
        <f t="shared" si="302"/>
        <v>42096.686400462961</v>
      </c>
      <c r="T3896" s="15">
        <f t="shared" si="303"/>
        <v>42156.686400462961</v>
      </c>
      <c r="U3896">
        <f t="shared" si="304"/>
        <v>2015</v>
      </c>
    </row>
    <row r="3897" spans="1:21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9">
        <f t="shared" si="300"/>
        <v>0</v>
      </c>
      <c r="P3897" s="9" t="e">
        <f t="shared" si="301"/>
        <v>#DIV/0!</v>
      </c>
      <c r="Q3897" t="s">
        <v>8316</v>
      </c>
      <c r="R3897" t="s">
        <v>8344</v>
      </c>
      <c r="S3897" s="14">
        <f t="shared" si="302"/>
        <v>41773.008738425924</v>
      </c>
      <c r="T3897" s="15">
        <f t="shared" si="303"/>
        <v>41803.008738425924</v>
      </c>
      <c r="U3897">
        <f t="shared" si="304"/>
        <v>2014</v>
      </c>
    </row>
    <row r="3898" spans="1:21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9">
        <f t="shared" si="300"/>
        <v>0</v>
      </c>
      <c r="P3898" s="9" t="e">
        <f t="shared" si="301"/>
        <v>#DIV/0!</v>
      </c>
      <c r="Q3898" t="s">
        <v>8319</v>
      </c>
      <c r="R3898" t="s">
        <v>8345</v>
      </c>
      <c r="S3898" s="14">
        <f t="shared" si="302"/>
        <v>42655.736956018518</v>
      </c>
      <c r="T3898" s="15">
        <f t="shared" si="303"/>
        <v>42700.778622685189</v>
      </c>
      <c r="U3898">
        <f t="shared" si="304"/>
        <v>2016</v>
      </c>
    </row>
    <row r="3899" spans="1:21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9">
        <f t="shared" si="300"/>
        <v>0</v>
      </c>
      <c r="P3899" s="9" t="e">
        <f t="shared" si="301"/>
        <v>#DIV/0!</v>
      </c>
      <c r="Q3899" t="s">
        <v>8319</v>
      </c>
      <c r="R3899" t="s">
        <v>8345</v>
      </c>
      <c r="S3899" s="14">
        <f t="shared" si="302"/>
        <v>42031.965138888889</v>
      </c>
      <c r="T3899" s="15">
        <f t="shared" si="303"/>
        <v>42080.75</v>
      </c>
      <c r="U3899">
        <f t="shared" si="304"/>
        <v>2015</v>
      </c>
    </row>
    <row r="3900" spans="1:21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9">
        <f t="shared" si="300"/>
        <v>0</v>
      </c>
      <c r="P3900" s="9" t="e">
        <f t="shared" si="301"/>
        <v>#DIV/0!</v>
      </c>
      <c r="Q3900" t="s">
        <v>8319</v>
      </c>
      <c r="R3900" t="s">
        <v>8345</v>
      </c>
      <c r="S3900" s="14">
        <f t="shared" si="302"/>
        <v>41829.592002314814</v>
      </c>
      <c r="T3900" s="15">
        <f t="shared" si="303"/>
        <v>41874.592002314814</v>
      </c>
      <c r="U3900">
        <f t="shared" si="304"/>
        <v>2014</v>
      </c>
    </row>
    <row r="3901" spans="1:21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9">
        <f t="shared" si="300"/>
        <v>0</v>
      </c>
      <c r="P3901" s="9" t="e">
        <f t="shared" si="301"/>
        <v>#DIV/0!</v>
      </c>
      <c r="Q3901" t="s">
        <v>8311</v>
      </c>
      <c r="R3901" t="s">
        <v>8356</v>
      </c>
      <c r="S3901" s="14">
        <f t="shared" si="302"/>
        <v>41537.869143518517</v>
      </c>
      <c r="T3901" s="15">
        <f t="shared" si="303"/>
        <v>41552.869143518517</v>
      </c>
      <c r="U3901">
        <f t="shared" si="304"/>
        <v>2013</v>
      </c>
    </row>
    <row r="3902" spans="1:21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9">
        <f t="shared" si="300"/>
        <v>0</v>
      </c>
      <c r="P3902" s="9" t="e">
        <f t="shared" si="301"/>
        <v>#DIV/0!</v>
      </c>
      <c r="Q3902" t="s">
        <v>8323</v>
      </c>
      <c r="R3902" t="s">
        <v>8326</v>
      </c>
      <c r="S3902" s="14">
        <f t="shared" si="302"/>
        <v>42108.692060185189</v>
      </c>
      <c r="T3902" s="15">
        <f t="shared" si="303"/>
        <v>42153.692060185189</v>
      </c>
      <c r="U3902">
        <f t="shared" si="304"/>
        <v>2015</v>
      </c>
    </row>
    <row r="3903" spans="1:21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9">
        <f t="shared" si="300"/>
        <v>0</v>
      </c>
      <c r="P3903" s="9" t="e">
        <f t="shared" si="301"/>
        <v>#DIV/0!</v>
      </c>
      <c r="Q3903" t="s">
        <v>8323</v>
      </c>
      <c r="R3903" t="s">
        <v>8335</v>
      </c>
      <c r="S3903" s="14">
        <f t="shared" si="302"/>
        <v>42527.00953703704</v>
      </c>
      <c r="T3903" s="15">
        <f t="shared" si="303"/>
        <v>42582.291666666672</v>
      </c>
      <c r="U3903">
        <f t="shared" si="304"/>
        <v>2016</v>
      </c>
    </row>
    <row r="3904" spans="1:21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9">
        <f t="shared" si="300"/>
        <v>0</v>
      </c>
      <c r="P3904" s="9" t="e">
        <f t="shared" si="301"/>
        <v>#DIV/0!</v>
      </c>
      <c r="Q3904" t="s">
        <v>8323</v>
      </c>
      <c r="R3904" t="s">
        <v>8326</v>
      </c>
      <c r="S3904" s="14">
        <f t="shared" si="302"/>
        <v>42228.151701388888</v>
      </c>
      <c r="T3904" s="15">
        <f t="shared" si="303"/>
        <v>42253.151701388888</v>
      </c>
      <c r="U3904">
        <f t="shared" si="304"/>
        <v>2015</v>
      </c>
    </row>
    <row r="3905" spans="1:21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300"/>
        <v>0</v>
      </c>
      <c r="P3905" s="9" t="e">
        <f t="shared" si="301"/>
        <v>#DIV/0!</v>
      </c>
      <c r="Q3905" t="s">
        <v>8321</v>
      </c>
      <c r="R3905" t="s">
        <v>8339</v>
      </c>
      <c r="S3905" s="14">
        <f t="shared" si="302"/>
        <v>41041.167627314811</v>
      </c>
      <c r="T3905" s="15">
        <f t="shared" si="303"/>
        <v>41101.160474537035</v>
      </c>
      <c r="U3905">
        <f t="shared" si="304"/>
        <v>2012</v>
      </c>
    </row>
    <row r="3906" spans="1:21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9">
        <f t="shared" si="300"/>
        <v>0</v>
      </c>
      <c r="P3906" s="9" t="e">
        <f t="shared" si="301"/>
        <v>#DIV/0!</v>
      </c>
      <c r="Q3906" t="s">
        <v>8308</v>
      </c>
      <c r="R3906" t="s">
        <v>8342</v>
      </c>
      <c r="S3906" s="14">
        <f t="shared" si="302"/>
        <v>42380.696342592593</v>
      </c>
      <c r="T3906" s="15">
        <f t="shared" si="303"/>
        <v>42410.696342592593</v>
      </c>
      <c r="U3906">
        <f t="shared" si="304"/>
        <v>2016</v>
      </c>
    </row>
    <row r="3907" spans="1:21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9">
        <f t="shared" ref="O3907:O3970" si="305">ROUND(E3907/D3907*100,0)</f>
        <v>0</v>
      </c>
      <c r="P3907" s="9" t="e">
        <f t="shared" ref="P3907:P3970" si="306">ROUND(E3907/L3907,2)</f>
        <v>#DIV/0!</v>
      </c>
      <c r="Q3907" t="s">
        <v>8308</v>
      </c>
      <c r="R3907" t="s">
        <v>8342</v>
      </c>
      <c r="S3907" s="14">
        <f t="shared" ref="S3907:S3970" si="307">(((J3907/60)/60)/24)+DATE(1970,1,1)</f>
        <v>42503.353506944448</v>
      </c>
      <c r="T3907" s="15">
        <f t="shared" ref="T3907:T3970" si="308">(((I3907/60)/60)/24)+DATE(1970,1,1)</f>
        <v>42533.353506944448</v>
      </c>
      <c r="U3907">
        <f t="shared" ref="U3907:U3970" si="309">YEAR(S:S)</f>
        <v>2016</v>
      </c>
    </row>
    <row r="3908" spans="1:21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9">
        <f t="shared" si="305"/>
        <v>0</v>
      </c>
      <c r="P3908" s="9" t="e">
        <f t="shared" si="306"/>
        <v>#DIV/0!</v>
      </c>
      <c r="Q3908" t="s">
        <v>8321</v>
      </c>
      <c r="R3908" t="s">
        <v>8339</v>
      </c>
      <c r="S3908" s="14">
        <f t="shared" si="307"/>
        <v>42223.616018518514</v>
      </c>
      <c r="T3908" s="15">
        <f t="shared" si="308"/>
        <v>42253.615277777775</v>
      </c>
      <c r="U3908">
        <f t="shared" si="309"/>
        <v>2015</v>
      </c>
    </row>
    <row r="3909" spans="1:21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9">
        <f t="shared" si="305"/>
        <v>0</v>
      </c>
      <c r="P3909" s="9" t="e">
        <f t="shared" si="306"/>
        <v>#DIV/0!</v>
      </c>
      <c r="Q3909" t="s">
        <v>8321</v>
      </c>
      <c r="R3909" t="s">
        <v>8337</v>
      </c>
      <c r="S3909" s="14">
        <f t="shared" si="307"/>
        <v>41969.767824074079</v>
      </c>
      <c r="T3909" s="15">
        <f t="shared" si="308"/>
        <v>42012.762499999997</v>
      </c>
      <c r="U3909">
        <f t="shared" si="309"/>
        <v>2014</v>
      </c>
    </row>
    <row r="3910" spans="1:21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9">
        <f t="shared" si="305"/>
        <v>0</v>
      </c>
      <c r="P3910" s="9" t="e">
        <f t="shared" si="306"/>
        <v>#DIV/0!</v>
      </c>
      <c r="Q3910" t="s">
        <v>8321</v>
      </c>
      <c r="R3910" t="s">
        <v>8339</v>
      </c>
      <c r="S3910" s="14">
        <f t="shared" si="307"/>
        <v>42591.31858796296</v>
      </c>
      <c r="T3910" s="15">
        <f t="shared" si="308"/>
        <v>42651.31858796296</v>
      </c>
      <c r="U3910">
        <f t="shared" si="309"/>
        <v>2016</v>
      </c>
    </row>
    <row r="3911" spans="1:21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9">
        <f t="shared" si="305"/>
        <v>0</v>
      </c>
      <c r="P3911" s="9" t="e">
        <f t="shared" si="306"/>
        <v>#DIV/0!</v>
      </c>
      <c r="Q3911" t="s">
        <v>8321</v>
      </c>
      <c r="R3911" t="s">
        <v>8339</v>
      </c>
      <c r="S3911" s="14">
        <f t="shared" si="307"/>
        <v>42171.827604166669</v>
      </c>
      <c r="T3911" s="15">
        <f t="shared" si="308"/>
        <v>42201.827604166669</v>
      </c>
      <c r="U3911">
        <f t="shared" si="309"/>
        <v>2015</v>
      </c>
    </row>
    <row r="3912" spans="1:21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9">
        <f t="shared" si="305"/>
        <v>0</v>
      </c>
      <c r="P3912" s="9" t="e">
        <f t="shared" si="306"/>
        <v>#DIV/0!</v>
      </c>
      <c r="Q3912" t="s">
        <v>8327</v>
      </c>
      <c r="R3912" t="s">
        <v>8350</v>
      </c>
      <c r="S3912" s="14">
        <f t="shared" si="307"/>
        <v>40338.02002314815</v>
      </c>
      <c r="T3912" s="15">
        <f t="shared" si="308"/>
        <v>40367.944444444445</v>
      </c>
      <c r="U3912">
        <f t="shared" si="309"/>
        <v>2010</v>
      </c>
    </row>
    <row r="3913" spans="1:21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9">
        <f t="shared" si="305"/>
        <v>0</v>
      </c>
      <c r="P3913" s="9" t="e">
        <f t="shared" si="306"/>
        <v>#DIV/0!</v>
      </c>
      <c r="Q3913" t="s">
        <v>8327</v>
      </c>
      <c r="R3913" t="s">
        <v>8330</v>
      </c>
      <c r="S3913" s="14">
        <f t="shared" si="307"/>
        <v>42451.866967592592</v>
      </c>
      <c r="T3913" s="15">
        <f t="shared" si="308"/>
        <v>42491.866967592592</v>
      </c>
      <c r="U3913">
        <f t="shared" si="309"/>
        <v>2016</v>
      </c>
    </row>
    <row r="3914" spans="1:21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9">
        <f t="shared" si="305"/>
        <v>0</v>
      </c>
      <c r="P3914" s="9" t="e">
        <f t="shared" si="306"/>
        <v>#DIV/0!</v>
      </c>
      <c r="Q3914" t="s">
        <v>8319</v>
      </c>
      <c r="R3914" t="s">
        <v>8357</v>
      </c>
      <c r="S3914" s="14">
        <f t="shared" si="307"/>
        <v>42047.05574074074</v>
      </c>
      <c r="T3914" s="15">
        <f t="shared" si="308"/>
        <v>42077.014074074075</v>
      </c>
      <c r="U3914">
        <f t="shared" si="309"/>
        <v>2015</v>
      </c>
    </row>
    <row r="3915" spans="1:21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9">
        <f t="shared" si="305"/>
        <v>0</v>
      </c>
      <c r="P3915" s="9" t="e">
        <f t="shared" si="306"/>
        <v>#DIV/0!</v>
      </c>
      <c r="Q3915" t="s">
        <v>8323</v>
      </c>
      <c r="R3915" t="s">
        <v>8326</v>
      </c>
      <c r="S3915" s="14">
        <f t="shared" si="307"/>
        <v>42408.999571759254</v>
      </c>
      <c r="T3915" s="15">
        <f t="shared" si="308"/>
        <v>42453.957905092597</v>
      </c>
      <c r="U3915">
        <f t="shared" si="309"/>
        <v>2016</v>
      </c>
    </row>
    <row r="3916" spans="1:21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9">
        <f t="shared" si="305"/>
        <v>0</v>
      </c>
      <c r="P3916" s="9" t="e">
        <f t="shared" si="306"/>
        <v>#DIV/0!</v>
      </c>
      <c r="Q3916" t="s">
        <v>8319</v>
      </c>
      <c r="R3916" t="s">
        <v>8345</v>
      </c>
      <c r="S3916" s="14">
        <f t="shared" si="307"/>
        <v>42154.726446759261</v>
      </c>
      <c r="T3916" s="15">
        <f t="shared" si="308"/>
        <v>42185.65625</v>
      </c>
      <c r="U3916">
        <f t="shared" si="309"/>
        <v>2015</v>
      </c>
    </row>
    <row r="3917" spans="1:21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9">
        <f t="shared" si="305"/>
        <v>0</v>
      </c>
      <c r="P3917" s="9" t="e">
        <f t="shared" si="306"/>
        <v>#DIV/0!</v>
      </c>
      <c r="Q3917" t="s">
        <v>8321</v>
      </c>
      <c r="R3917" t="s">
        <v>8339</v>
      </c>
      <c r="S3917" s="14">
        <f t="shared" si="307"/>
        <v>42285.909027777772</v>
      </c>
      <c r="T3917" s="15">
        <f t="shared" si="308"/>
        <v>42299.790972222225</v>
      </c>
      <c r="U3917">
        <f t="shared" si="309"/>
        <v>2015</v>
      </c>
    </row>
    <row r="3918" spans="1:21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9">
        <f t="shared" si="305"/>
        <v>0</v>
      </c>
      <c r="P3918" s="9" t="e">
        <f t="shared" si="306"/>
        <v>#DIV/0!</v>
      </c>
      <c r="Q3918" t="s">
        <v>8327</v>
      </c>
      <c r="R3918" t="s">
        <v>8350</v>
      </c>
      <c r="S3918" s="14">
        <f t="shared" si="307"/>
        <v>40291.81150462963</v>
      </c>
      <c r="T3918" s="15">
        <f t="shared" si="308"/>
        <v>40337.799305555556</v>
      </c>
      <c r="U3918">
        <f t="shared" si="309"/>
        <v>2010</v>
      </c>
    </row>
    <row r="3919" spans="1:21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9">
        <f t="shared" si="305"/>
        <v>0</v>
      </c>
      <c r="P3919" s="9" t="e">
        <f t="shared" si="306"/>
        <v>#DIV/0!</v>
      </c>
      <c r="Q3919" t="s">
        <v>8319</v>
      </c>
      <c r="R3919" t="s">
        <v>8345</v>
      </c>
      <c r="S3919" s="14">
        <f t="shared" si="307"/>
        <v>42029.07131944444</v>
      </c>
      <c r="T3919" s="15">
        <f t="shared" si="308"/>
        <v>42059.07131944444</v>
      </c>
      <c r="U3919">
        <f t="shared" si="309"/>
        <v>2015</v>
      </c>
    </row>
    <row r="3920" spans="1:21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9">
        <f t="shared" si="305"/>
        <v>0</v>
      </c>
      <c r="P3920" s="9" t="e">
        <f t="shared" si="306"/>
        <v>#DIV/0!</v>
      </c>
      <c r="Q3920" t="s">
        <v>8313</v>
      </c>
      <c r="R3920" t="s">
        <v>8353</v>
      </c>
      <c r="S3920" s="14">
        <f t="shared" si="307"/>
        <v>41847.930694444447</v>
      </c>
      <c r="T3920" s="15">
        <f t="shared" si="308"/>
        <v>41877.930694444447</v>
      </c>
      <c r="U3920">
        <f t="shared" si="309"/>
        <v>2014</v>
      </c>
    </row>
    <row r="3921" spans="1:21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9">
        <f t="shared" si="305"/>
        <v>0</v>
      </c>
      <c r="P3921" s="9" t="e">
        <f t="shared" si="306"/>
        <v>#DIV/0!</v>
      </c>
      <c r="Q3921" t="s">
        <v>8321</v>
      </c>
      <c r="R3921" t="s">
        <v>8325</v>
      </c>
      <c r="S3921" s="14">
        <f t="shared" si="307"/>
        <v>42072.758981481486</v>
      </c>
      <c r="T3921" s="15">
        <f t="shared" si="308"/>
        <v>42132.758981481486</v>
      </c>
      <c r="U3921">
        <f t="shared" si="309"/>
        <v>2015</v>
      </c>
    </row>
    <row r="3922" spans="1:21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9">
        <f t="shared" si="305"/>
        <v>0</v>
      </c>
      <c r="P3922" s="9" t="e">
        <f t="shared" si="306"/>
        <v>#DIV/0!</v>
      </c>
      <c r="Q3922" t="s">
        <v>8321</v>
      </c>
      <c r="R3922" t="s">
        <v>8325</v>
      </c>
      <c r="S3922" s="14">
        <f t="shared" si="307"/>
        <v>42255.927824074075</v>
      </c>
      <c r="T3922" s="15">
        <f t="shared" si="308"/>
        <v>42285.874305555553</v>
      </c>
      <c r="U3922">
        <f t="shared" si="309"/>
        <v>2015</v>
      </c>
    </row>
    <row r="3923" spans="1:21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305"/>
        <v>0</v>
      </c>
      <c r="P3923" s="9" t="e">
        <f t="shared" si="306"/>
        <v>#DIV/0!</v>
      </c>
      <c r="Q3923" t="s">
        <v>8321</v>
      </c>
      <c r="R3923" t="s">
        <v>8339</v>
      </c>
      <c r="S3923" s="14">
        <f t="shared" si="307"/>
        <v>41827.989861111113</v>
      </c>
      <c r="T3923" s="15">
        <f t="shared" si="308"/>
        <v>41887.989861111113</v>
      </c>
      <c r="U3923">
        <f t="shared" si="309"/>
        <v>2014</v>
      </c>
    </row>
    <row r="3924" spans="1:21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9">
        <f t="shared" si="305"/>
        <v>0</v>
      </c>
      <c r="P3924" s="9" t="e">
        <f t="shared" si="306"/>
        <v>#DIV/0!</v>
      </c>
      <c r="Q3924" t="s">
        <v>8319</v>
      </c>
      <c r="R3924" t="s">
        <v>8345</v>
      </c>
      <c r="S3924" s="14">
        <f t="shared" si="307"/>
        <v>41897.660833333335</v>
      </c>
      <c r="T3924" s="15">
        <f t="shared" si="308"/>
        <v>41927.660833333335</v>
      </c>
      <c r="U3924">
        <f t="shared" si="309"/>
        <v>2014</v>
      </c>
    </row>
    <row r="3925" spans="1:21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9">
        <f t="shared" si="305"/>
        <v>0</v>
      </c>
      <c r="P3925" s="9" t="e">
        <f t="shared" si="306"/>
        <v>#DIV/0!</v>
      </c>
      <c r="Q3925" t="s">
        <v>8311</v>
      </c>
      <c r="R3925" t="s">
        <v>8348</v>
      </c>
      <c r="S3925" s="14">
        <f t="shared" si="307"/>
        <v>42289.89634259259</v>
      </c>
      <c r="T3925" s="15">
        <f t="shared" si="308"/>
        <v>42319.938009259262</v>
      </c>
      <c r="U3925">
        <f t="shared" si="309"/>
        <v>2015</v>
      </c>
    </row>
    <row r="3926" spans="1:21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9">
        <f t="shared" si="305"/>
        <v>0</v>
      </c>
      <c r="P3926" s="9" t="e">
        <f t="shared" si="306"/>
        <v>#DIV/0!</v>
      </c>
      <c r="Q3926" t="s">
        <v>8313</v>
      </c>
      <c r="R3926" t="s">
        <v>8355</v>
      </c>
      <c r="S3926" s="14">
        <f t="shared" si="307"/>
        <v>42219.282951388886</v>
      </c>
      <c r="T3926" s="15">
        <f t="shared" si="308"/>
        <v>42249.282951388886</v>
      </c>
      <c r="U3926">
        <f t="shared" si="309"/>
        <v>2015</v>
      </c>
    </row>
    <row r="3927" spans="1:21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305"/>
        <v>0</v>
      </c>
      <c r="P3927" s="9" t="e">
        <f t="shared" si="306"/>
        <v>#DIV/0!</v>
      </c>
      <c r="Q3927" t="s">
        <v>8327</v>
      </c>
      <c r="R3927" t="s">
        <v>8330</v>
      </c>
      <c r="S3927" s="14">
        <f t="shared" si="307"/>
        <v>42779.21365740741</v>
      </c>
      <c r="T3927" s="15">
        <f t="shared" si="308"/>
        <v>42839.171990740739</v>
      </c>
      <c r="U3927">
        <f t="shared" si="309"/>
        <v>2017</v>
      </c>
    </row>
    <row r="3928" spans="1:21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9">
        <f t="shared" si="305"/>
        <v>0</v>
      </c>
      <c r="P3928" s="9" t="e">
        <f t="shared" si="306"/>
        <v>#DIV/0!</v>
      </c>
      <c r="Q3928" t="s">
        <v>8319</v>
      </c>
      <c r="R3928" t="s">
        <v>8345</v>
      </c>
      <c r="S3928" s="14">
        <f t="shared" si="307"/>
        <v>42238.022905092599</v>
      </c>
      <c r="T3928" s="15">
        <f t="shared" si="308"/>
        <v>42286.708333333328</v>
      </c>
      <c r="U3928">
        <f t="shared" si="309"/>
        <v>2015</v>
      </c>
    </row>
    <row r="3929" spans="1:21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9">
        <f t="shared" si="305"/>
        <v>0</v>
      </c>
      <c r="P3929" s="9" t="e">
        <f t="shared" si="306"/>
        <v>#DIV/0!</v>
      </c>
      <c r="Q3929" t="s">
        <v>8323</v>
      </c>
      <c r="R3929" t="s">
        <v>8326</v>
      </c>
      <c r="S3929" s="14">
        <f t="shared" si="307"/>
        <v>42253.633159722223</v>
      </c>
      <c r="T3929" s="15">
        <f t="shared" si="308"/>
        <v>42313.674826388888</v>
      </c>
      <c r="U3929">
        <f t="shared" si="309"/>
        <v>2015</v>
      </c>
    </row>
    <row r="3930" spans="1:21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9">
        <f t="shared" si="305"/>
        <v>0</v>
      </c>
      <c r="P3930" s="9" t="e">
        <f t="shared" si="306"/>
        <v>#DIV/0!</v>
      </c>
      <c r="Q3930" t="s">
        <v>8311</v>
      </c>
      <c r="R3930" t="s">
        <v>8356</v>
      </c>
      <c r="S3930" s="14">
        <f t="shared" si="307"/>
        <v>42632.328784722224</v>
      </c>
      <c r="T3930" s="15">
        <f t="shared" si="308"/>
        <v>42662.328784722224</v>
      </c>
      <c r="U3930">
        <f t="shared" si="309"/>
        <v>2016</v>
      </c>
    </row>
    <row r="3931" spans="1:21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9">
        <f t="shared" si="305"/>
        <v>0</v>
      </c>
      <c r="P3931" s="9" t="e">
        <f t="shared" si="306"/>
        <v>#DIV/0!</v>
      </c>
      <c r="Q3931" t="s">
        <v>8321</v>
      </c>
      <c r="R3931" t="s">
        <v>8337</v>
      </c>
      <c r="S3931" s="14">
        <f t="shared" si="307"/>
        <v>42559.064143518524</v>
      </c>
      <c r="T3931" s="15">
        <f t="shared" si="308"/>
        <v>42616.246527777781</v>
      </c>
      <c r="U3931">
        <f t="shared" si="309"/>
        <v>2016</v>
      </c>
    </row>
    <row r="3932" spans="1:21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9">
        <f t="shared" si="305"/>
        <v>0</v>
      </c>
      <c r="P3932" s="9" t="e">
        <f t="shared" si="306"/>
        <v>#DIV/0!</v>
      </c>
      <c r="Q3932" t="s">
        <v>8327</v>
      </c>
      <c r="R3932" t="s">
        <v>8350</v>
      </c>
      <c r="S3932" s="14">
        <f t="shared" si="307"/>
        <v>41562.67155092593</v>
      </c>
      <c r="T3932" s="15">
        <f t="shared" si="308"/>
        <v>41592.713217592594</v>
      </c>
      <c r="U3932">
        <f t="shared" si="309"/>
        <v>2013</v>
      </c>
    </row>
    <row r="3933" spans="1:21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9">
        <f t="shared" si="305"/>
        <v>0</v>
      </c>
      <c r="P3933" s="9" t="e">
        <f t="shared" si="306"/>
        <v>#DIV/0!</v>
      </c>
      <c r="Q3933" t="s">
        <v>8327</v>
      </c>
      <c r="R3933" t="s">
        <v>8330</v>
      </c>
      <c r="S3933" s="14">
        <f t="shared" si="307"/>
        <v>42179.306388888886</v>
      </c>
      <c r="T3933" s="15">
        <f t="shared" si="308"/>
        <v>42239.306388888886</v>
      </c>
      <c r="U3933">
        <f t="shared" si="309"/>
        <v>2015</v>
      </c>
    </row>
    <row r="3934" spans="1:21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9">
        <f t="shared" si="305"/>
        <v>0</v>
      </c>
      <c r="P3934" s="9" t="e">
        <f t="shared" si="306"/>
        <v>#DIV/0!</v>
      </c>
      <c r="Q3934" t="s">
        <v>8308</v>
      </c>
      <c r="R3934" t="s">
        <v>8342</v>
      </c>
      <c r="S3934" s="14">
        <f t="shared" si="307"/>
        <v>41897.702199074076</v>
      </c>
      <c r="T3934" s="15">
        <f t="shared" si="308"/>
        <v>41918.208333333336</v>
      </c>
      <c r="U3934">
        <f t="shared" si="309"/>
        <v>2014</v>
      </c>
    </row>
    <row r="3935" spans="1:21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9">
        <f t="shared" si="305"/>
        <v>0</v>
      </c>
      <c r="P3935" s="9" t="e">
        <f t="shared" si="306"/>
        <v>#DIV/0!</v>
      </c>
      <c r="Q3935" t="s">
        <v>8323</v>
      </c>
      <c r="R3935" t="s">
        <v>8326</v>
      </c>
      <c r="S3935" s="14">
        <f t="shared" si="307"/>
        <v>41916.597638888888</v>
      </c>
      <c r="T3935" s="15">
        <f t="shared" si="308"/>
        <v>41976.639305555553</v>
      </c>
      <c r="U3935">
        <f t="shared" si="309"/>
        <v>2014</v>
      </c>
    </row>
    <row r="3936" spans="1:21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9">
        <f t="shared" si="305"/>
        <v>0</v>
      </c>
      <c r="P3936" s="9" t="e">
        <f t="shared" si="306"/>
        <v>#DIV/0!</v>
      </c>
      <c r="Q3936" t="s">
        <v>8323</v>
      </c>
      <c r="R3936" t="s">
        <v>8335</v>
      </c>
      <c r="S3936" s="14">
        <f t="shared" si="307"/>
        <v>42255.696006944447</v>
      </c>
      <c r="T3936" s="15">
        <f t="shared" si="308"/>
        <v>42285.696006944447</v>
      </c>
      <c r="U3936">
        <f t="shared" si="309"/>
        <v>2015</v>
      </c>
    </row>
    <row r="3937" spans="1:21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9">
        <f t="shared" si="305"/>
        <v>0</v>
      </c>
      <c r="P3937" s="9" t="e">
        <f t="shared" si="306"/>
        <v>#DIV/0!</v>
      </c>
      <c r="Q3937" t="s">
        <v>8323</v>
      </c>
      <c r="R3937" t="s">
        <v>8326</v>
      </c>
      <c r="S3937" s="14">
        <f t="shared" si="307"/>
        <v>42457.932025462964</v>
      </c>
      <c r="T3937" s="15">
        <f t="shared" si="308"/>
        <v>42485.013888888891</v>
      </c>
      <c r="U3937">
        <f t="shared" si="309"/>
        <v>2016</v>
      </c>
    </row>
    <row r="3938" spans="1:21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9">
        <f t="shared" si="305"/>
        <v>0</v>
      </c>
      <c r="P3938" s="9" t="e">
        <f t="shared" si="306"/>
        <v>#DIV/0!</v>
      </c>
      <c r="Q3938" t="s">
        <v>8319</v>
      </c>
      <c r="R3938" t="s">
        <v>8345</v>
      </c>
      <c r="S3938" s="14">
        <f t="shared" si="307"/>
        <v>41830.723611111112</v>
      </c>
      <c r="T3938" s="15">
        <f t="shared" si="308"/>
        <v>41860.723611111112</v>
      </c>
      <c r="U3938">
        <f t="shared" si="309"/>
        <v>2014</v>
      </c>
    </row>
    <row r="3939" spans="1:21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9">
        <f t="shared" si="305"/>
        <v>0</v>
      </c>
      <c r="P3939" s="9" t="e">
        <f t="shared" si="306"/>
        <v>#DIV/0!</v>
      </c>
      <c r="Q3939" t="s">
        <v>8321</v>
      </c>
      <c r="R3939" t="s">
        <v>8337</v>
      </c>
      <c r="S3939" s="14">
        <f t="shared" si="307"/>
        <v>42221.909930555557</v>
      </c>
      <c r="T3939" s="15">
        <f t="shared" si="308"/>
        <v>42251.708333333328</v>
      </c>
      <c r="U3939">
        <f t="shared" si="309"/>
        <v>2015</v>
      </c>
    </row>
    <row r="3940" spans="1:21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9">
        <f t="shared" si="305"/>
        <v>0</v>
      </c>
      <c r="P3940" s="9" t="e">
        <f t="shared" si="306"/>
        <v>#DIV/0!</v>
      </c>
      <c r="Q3940" t="s">
        <v>8321</v>
      </c>
      <c r="R3940" t="s">
        <v>8337</v>
      </c>
      <c r="S3940" s="14">
        <f t="shared" si="307"/>
        <v>41904.07671296296</v>
      </c>
      <c r="T3940" s="15">
        <f t="shared" si="308"/>
        <v>41934.07671296296</v>
      </c>
      <c r="U3940">
        <f t="shared" si="309"/>
        <v>2014</v>
      </c>
    </row>
    <row r="3941" spans="1:21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9">
        <f t="shared" si="305"/>
        <v>0</v>
      </c>
      <c r="P3941" s="9" t="e">
        <f t="shared" si="306"/>
        <v>#DIV/0!</v>
      </c>
      <c r="Q3941" t="s">
        <v>8321</v>
      </c>
      <c r="R3941" t="s">
        <v>8325</v>
      </c>
      <c r="S3941" s="14">
        <f t="shared" si="307"/>
        <v>42171.913090277783</v>
      </c>
      <c r="T3941" s="15">
        <f t="shared" si="308"/>
        <v>42231.913090277783</v>
      </c>
      <c r="U3941">
        <f t="shared" si="309"/>
        <v>2015</v>
      </c>
    </row>
    <row r="3942" spans="1:21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9">
        <f t="shared" si="305"/>
        <v>0</v>
      </c>
      <c r="P3942" s="9" t="e">
        <f t="shared" si="306"/>
        <v>#DIV/0!</v>
      </c>
      <c r="Q3942" t="s">
        <v>8321</v>
      </c>
      <c r="R3942" t="s">
        <v>8325</v>
      </c>
      <c r="S3942" s="14">
        <f t="shared" si="307"/>
        <v>42767.812893518523</v>
      </c>
      <c r="T3942" s="15">
        <f t="shared" si="308"/>
        <v>42797.833333333328</v>
      </c>
      <c r="U3942">
        <f t="shared" si="309"/>
        <v>2017</v>
      </c>
    </row>
    <row r="3943" spans="1:21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9">
        <f t="shared" si="305"/>
        <v>0</v>
      </c>
      <c r="P3943" s="9" t="e">
        <f t="shared" si="306"/>
        <v>#DIV/0!</v>
      </c>
      <c r="Q3943" t="s">
        <v>8321</v>
      </c>
      <c r="R3943" t="s">
        <v>8339</v>
      </c>
      <c r="S3943" s="14">
        <f t="shared" si="307"/>
        <v>40070.901412037041</v>
      </c>
      <c r="T3943" s="15">
        <f t="shared" si="308"/>
        <v>40144.207638888889</v>
      </c>
      <c r="U3943">
        <f t="shared" si="309"/>
        <v>2009</v>
      </c>
    </row>
    <row r="3944" spans="1:21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305"/>
        <v>0</v>
      </c>
      <c r="P3944" s="9" t="e">
        <f t="shared" si="306"/>
        <v>#DIV/0!</v>
      </c>
      <c r="Q3944" t="s">
        <v>8321</v>
      </c>
      <c r="R3944" t="s">
        <v>8339</v>
      </c>
      <c r="S3944" s="14">
        <f t="shared" si="307"/>
        <v>42091.778703703705</v>
      </c>
      <c r="T3944" s="15">
        <f t="shared" si="308"/>
        <v>42151.778703703705</v>
      </c>
      <c r="U3944">
        <f t="shared" si="309"/>
        <v>2015</v>
      </c>
    </row>
    <row r="3945" spans="1:21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305"/>
        <v>0</v>
      </c>
      <c r="P3945" s="9" t="e">
        <f t="shared" si="306"/>
        <v>#DIV/0!</v>
      </c>
      <c r="Q3945" t="s">
        <v>8308</v>
      </c>
      <c r="R3945" t="s">
        <v>8342</v>
      </c>
      <c r="S3945" s="14">
        <f t="shared" si="307"/>
        <v>42761.376238425932</v>
      </c>
      <c r="T3945" s="15">
        <f t="shared" si="308"/>
        <v>42791.376238425932</v>
      </c>
      <c r="U3945">
        <f t="shared" si="309"/>
        <v>2017</v>
      </c>
    </row>
    <row r="3946" spans="1:21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305"/>
        <v>0</v>
      </c>
      <c r="P3946" s="9" t="e">
        <f t="shared" si="306"/>
        <v>#DIV/0!</v>
      </c>
      <c r="Q3946" t="s">
        <v>8308</v>
      </c>
      <c r="R3946" t="s">
        <v>8342</v>
      </c>
      <c r="S3946" s="14">
        <f t="shared" si="307"/>
        <v>42108.988900462966</v>
      </c>
      <c r="T3946" s="15">
        <f t="shared" si="308"/>
        <v>42138.988900462966</v>
      </c>
      <c r="U3946">
        <f t="shared" si="309"/>
        <v>2015</v>
      </c>
    </row>
    <row r="3947" spans="1:21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305"/>
        <v>0</v>
      </c>
      <c r="P3947" s="9" t="e">
        <f t="shared" si="306"/>
        <v>#DIV/0!</v>
      </c>
      <c r="Q3947" t="s">
        <v>8308</v>
      </c>
      <c r="R3947" t="s">
        <v>8342</v>
      </c>
      <c r="S3947" s="14">
        <f t="shared" si="307"/>
        <v>41803.692789351851</v>
      </c>
      <c r="T3947" s="15">
        <f t="shared" si="308"/>
        <v>41833.692789351851</v>
      </c>
      <c r="U3947">
        <f t="shared" si="309"/>
        <v>2014</v>
      </c>
    </row>
    <row r="3948" spans="1:21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9">
        <f t="shared" si="305"/>
        <v>0</v>
      </c>
      <c r="P3948" s="9" t="e">
        <f t="shared" si="306"/>
        <v>#DIV/0!</v>
      </c>
      <c r="Q3948" t="s">
        <v>8311</v>
      </c>
      <c r="R3948" t="s">
        <v>8352</v>
      </c>
      <c r="S3948" s="14">
        <f t="shared" si="307"/>
        <v>42227.173159722224</v>
      </c>
      <c r="T3948" s="15">
        <f t="shared" si="308"/>
        <v>42257.173159722224</v>
      </c>
      <c r="U3948">
        <f t="shared" si="309"/>
        <v>2015</v>
      </c>
    </row>
    <row r="3949" spans="1:21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9">
        <f t="shared" si="305"/>
        <v>0</v>
      </c>
      <c r="P3949" s="9" t="e">
        <f t="shared" si="306"/>
        <v>#DIV/0!</v>
      </c>
      <c r="Q3949" t="s">
        <v>8327</v>
      </c>
      <c r="R3949" t="s">
        <v>8350</v>
      </c>
      <c r="S3949" s="14">
        <f t="shared" si="307"/>
        <v>42248.723738425921</v>
      </c>
      <c r="T3949" s="15">
        <f t="shared" si="308"/>
        <v>42268.723738425921</v>
      </c>
      <c r="U3949">
        <f t="shared" si="309"/>
        <v>2015</v>
      </c>
    </row>
    <row r="3950" spans="1:21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05"/>
        <v>0</v>
      </c>
      <c r="P3950" s="9" t="e">
        <f t="shared" si="306"/>
        <v>#DIV/0!</v>
      </c>
      <c r="Q3950" t="s">
        <v>8308</v>
      </c>
      <c r="R3950" t="s">
        <v>8310</v>
      </c>
      <c r="S3950" s="14">
        <f t="shared" si="307"/>
        <v>42614.356770833328</v>
      </c>
      <c r="T3950" s="15">
        <f t="shared" si="308"/>
        <v>42644.356770833328</v>
      </c>
      <c r="U3950">
        <f t="shared" si="309"/>
        <v>2016</v>
      </c>
    </row>
    <row r="3951" spans="1:21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9">
        <f t="shared" si="305"/>
        <v>0</v>
      </c>
      <c r="P3951" s="9" t="e">
        <f t="shared" si="306"/>
        <v>#DIV/0!</v>
      </c>
      <c r="Q3951" t="s">
        <v>8316</v>
      </c>
      <c r="R3951" t="s">
        <v>8344</v>
      </c>
      <c r="S3951" s="14">
        <f t="shared" si="307"/>
        <v>42192.462048611109</v>
      </c>
      <c r="T3951" s="15">
        <f t="shared" si="308"/>
        <v>42222.462048611109</v>
      </c>
      <c r="U3951">
        <f t="shared" si="309"/>
        <v>2015</v>
      </c>
    </row>
    <row r="3952" spans="1:21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9">
        <f t="shared" si="305"/>
        <v>0</v>
      </c>
      <c r="P3952" s="9" t="e">
        <f t="shared" si="306"/>
        <v>#DIV/0!</v>
      </c>
      <c r="Q3952" t="s">
        <v>8327</v>
      </c>
      <c r="R3952" t="s">
        <v>8354</v>
      </c>
      <c r="S3952" s="14">
        <f t="shared" si="307"/>
        <v>42193.941759259258</v>
      </c>
      <c r="T3952" s="15">
        <f t="shared" si="308"/>
        <v>42244.041666666672</v>
      </c>
      <c r="U3952">
        <f t="shared" si="309"/>
        <v>2015</v>
      </c>
    </row>
    <row r="3953" spans="1:21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9">
        <f t="shared" si="305"/>
        <v>0</v>
      </c>
      <c r="P3953" s="9" t="e">
        <f t="shared" si="306"/>
        <v>#DIV/0!</v>
      </c>
      <c r="Q3953" t="s">
        <v>8311</v>
      </c>
      <c r="R3953" t="s">
        <v>8348</v>
      </c>
      <c r="S3953" s="14">
        <f t="shared" si="307"/>
        <v>41831.705555555556</v>
      </c>
      <c r="T3953" s="15">
        <f t="shared" si="308"/>
        <v>41862.166666666664</v>
      </c>
      <c r="U3953">
        <f t="shared" si="309"/>
        <v>2014</v>
      </c>
    </row>
    <row r="3954" spans="1:21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9">
        <f t="shared" si="305"/>
        <v>0</v>
      </c>
      <c r="P3954" s="9" t="e">
        <f t="shared" si="306"/>
        <v>#DIV/0!</v>
      </c>
      <c r="Q3954" t="s">
        <v>8311</v>
      </c>
      <c r="R3954" t="s">
        <v>8352</v>
      </c>
      <c r="S3954" s="14">
        <f t="shared" si="307"/>
        <v>41198.611712962964</v>
      </c>
      <c r="T3954" s="15">
        <f t="shared" si="308"/>
        <v>41228.653379629628</v>
      </c>
      <c r="U3954">
        <f t="shared" si="309"/>
        <v>2012</v>
      </c>
    </row>
    <row r="3955" spans="1:21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9">
        <f t="shared" si="305"/>
        <v>0</v>
      </c>
      <c r="P3955" s="9" t="e">
        <f t="shared" si="306"/>
        <v>#DIV/0!</v>
      </c>
      <c r="Q3955" t="s">
        <v>8327</v>
      </c>
      <c r="R3955" t="s">
        <v>8330</v>
      </c>
      <c r="S3955" s="14">
        <f t="shared" si="307"/>
        <v>42125.913807870369</v>
      </c>
      <c r="T3955" s="15">
        <f t="shared" si="308"/>
        <v>42185.913807870369</v>
      </c>
      <c r="U3955">
        <f t="shared" si="309"/>
        <v>2015</v>
      </c>
    </row>
    <row r="3956" spans="1:21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9">
        <f t="shared" si="305"/>
        <v>0</v>
      </c>
      <c r="P3956" s="9" t="e">
        <f t="shared" si="306"/>
        <v>#DIV/0!</v>
      </c>
      <c r="Q3956" t="s">
        <v>8327</v>
      </c>
      <c r="R3956" t="s">
        <v>8330</v>
      </c>
      <c r="S3956" s="14">
        <f t="shared" si="307"/>
        <v>42319.461377314816</v>
      </c>
      <c r="T3956" s="15">
        <f t="shared" si="308"/>
        <v>42349.461377314816</v>
      </c>
      <c r="U3956">
        <f t="shared" si="309"/>
        <v>2015</v>
      </c>
    </row>
    <row r="3957" spans="1:21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305"/>
        <v>0</v>
      </c>
      <c r="P3957" s="9" t="e">
        <f t="shared" si="306"/>
        <v>#DIV/0!</v>
      </c>
      <c r="Q3957" t="s">
        <v>8308</v>
      </c>
      <c r="R3957" t="s">
        <v>8342</v>
      </c>
      <c r="S3957" s="14">
        <f t="shared" si="307"/>
        <v>42167.813703703709</v>
      </c>
      <c r="T3957" s="15">
        <f t="shared" si="308"/>
        <v>42197.813703703709</v>
      </c>
      <c r="U3957">
        <f t="shared" si="309"/>
        <v>2015</v>
      </c>
    </row>
    <row r="3958" spans="1:21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9">
        <f t="shared" si="305"/>
        <v>0</v>
      </c>
      <c r="P3958" s="9" t="e">
        <f t="shared" si="306"/>
        <v>#DIV/0!</v>
      </c>
      <c r="Q3958" t="s">
        <v>8319</v>
      </c>
      <c r="R3958" t="s">
        <v>8357</v>
      </c>
      <c r="S3958" s="14">
        <f t="shared" si="307"/>
        <v>41926.680879629632</v>
      </c>
      <c r="T3958" s="15">
        <f t="shared" si="308"/>
        <v>41956.722546296296</v>
      </c>
      <c r="U3958">
        <f t="shared" si="309"/>
        <v>2014</v>
      </c>
    </row>
    <row r="3959" spans="1:21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9">
        <f t="shared" si="305"/>
        <v>0</v>
      </c>
      <c r="P3959" s="9" t="e">
        <f t="shared" si="306"/>
        <v>#DIV/0!</v>
      </c>
      <c r="Q3959" t="s">
        <v>8311</v>
      </c>
      <c r="R3959" t="s">
        <v>8356</v>
      </c>
      <c r="S3959" s="14">
        <f t="shared" si="307"/>
        <v>41415.461319444446</v>
      </c>
      <c r="T3959" s="15">
        <f t="shared" si="308"/>
        <v>41445.461319444446</v>
      </c>
      <c r="U3959">
        <f t="shared" si="309"/>
        <v>2013</v>
      </c>
    </row>
    <row r="3960" spans="1:21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9">
        <f t="shared" si="305"/>
        <v>0</v>
      </c>
      <c r="P3960" s="9" t="e">
        <f t="shared" si="306"/>
        <v>#DIV/0!</v>
      </c>
      <c r="Q3960" t="s">
        <v>8323</v>
      </c>
      <c r="R3960" t="s">
        <v>8335</v>
      </c>
      <c r="S3960" s="14">
        <f t="shared" si="307"/>
        <v>42236.276053240741</v>
      </c>
      <c r="T3960" s="15">
        <f t="shared" si="308"/>
        <v>42266.276053240741</v>
      </c>
      <c r="U3960">
        <f t="shared" si="309"/>
        <v>2015</v>
      </c>
    </row>
    <row r="3961" spans="1:21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9">
        <f t="shared" si="305"/>
        <v>0</v>
      </c>
      <c r="P3961" s="9" t="e">
        <f t="shared" si="306"/>
        <v>#DIV/0!</v>
      </c>
      <c r="Q3961" t="s">
        <v>8323</v>
      </c>
      <c r="R3961" t="s">
        <v>8326</v>
      </c>
      <c r="S3961" s="14">
        <f t="shared" si="307"/>
        <v>42213.662905092591</v>
      </c>
      <c r="T3961" s="15">
        <f t="shared" si="308"/>
        <v>42243.662905092591</v>
      </c>
      <c r="U3961">
        <f t="shared" si="309"/>
        <v>2015</v>
      </c>
    </row>
    <row r="3962" spans="1:21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9">
        <f t="shared" si="305"/>
        <v>0</v>
      </c>
      <c r="P3962" s="9" t="e">
        <f t="shared" si="306"/>
        <v>#DIV/0!</v>
      </c>
      <c r="Q3962" t="s">
        <v>8323</v>
      </c>
      <c r="R3962" t="s">
        <v>8326</v>
      </c>
      <c r="S3962" s="14">
        <f t="shared" si="307"/>
        <v>41941.585231481484</v>
      </c>
      <c r="T3962" s="15">
        <f t="shared" si="308"/>
        <v>41991.626898148148</v>
      </c>
      <c r="U3962">
        <f t="shared" si="309"/>
        <v>2014</v>
      </c>
    </row>
    <row r="3963" spans="1:21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9">
        <f t="shared" si="305"/>
        <v>0</v>
      </c>
      <c r="P3963" s="9" t="e">
        <f t="shared" si="306"/>
        <v>#DIV/0!</v>
      </c>
      <c r="Q3963" t="s">
        <v>8311</v>
      </c>
      <c r="R3963" t="s">
        <v>8348</v>
      </c>
      <c r="S3963" s="14">
        <f t="shared" si="307"/>
        <v>42199.873402777783</v>
      </c>
      <c r="T3963" s="15">
        <f t="shared" si="308"/>
        <v>42259.873402777783</v>
      </c>
      <c r="U3963">
        <f t="shared" si="309"/>
        <v>2015</v>
      </c>
    </row>
    <row r="3964" spans="1:21" ht="60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9">
        <f t="shared" si="305"/>
        <v>0</v>
      </c>
      <c r="P3964" s="9" t="e">
        <f t="shared" si="306"/>
        <v>#DIV/0!</v>
      </c>
      <c r="Q3964" t="s">
        <v>8323</v>
      </c>
      <c r="R3964" t="s">
        <v>8326</v>
      </c>
      <c r="S3964" s="14">
        <f t="shared" si="307"/>
        <v>42390.002650462964</v>
      </c>
      <c r="T3964" s="15">
        <f t="shared" si="308"/>
        <v>42398.970138888893</v>
      </c>
      <c r="U3964">
        <f t="shared" si="309"/>
        <v>2016</v>
      </c>
    </row>
    <row r="3965" spans="1:21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9">
        <f t="shared" si="305"/>
        <v>0</v>
      </c>
      <c r="P3965" s="9" t="e">
        <f t="shared" si="306"/>
        <v>#DIV/0!</v>
      </c>
      <c r="Q3965" t="s">
        <v>8346</v>
      </c>
      <c r="R3965" t="s">
        <v>8347</v>
      </c>
      <c r="S3965" s="14">
        <f t="shared" si="307"/>
        <v>42483.797395833331</v>
      </c>
      <c r="T3965" s="15">
        <f t="shared" si="308"/>
        <v>42527.839583333334</v>
      </c>
      <c r="U3965">
        <f t="shared" si="309"/>
        <v>2016</v>
      </c>
    </row>
    <row r="3966" spans="1:21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305"/>
        <v>0</v>
      </c>
      <c r="P3966" s="9" t="e">
        <f t="shared" si="306"/>
        <v>#DIV/0!</v>
      </c>
      <c r="Q3966" t="s">
        <v>8308</v>
      </c>
      <c r="R3966" t="s">
        <v>8342</v>
      </c>
      <c r="S3966" s="14">
        <f t="shared" si="307"/>
        <v>42276.120636574073</v>
      </c>
      <c r="T3966" s="15">
        <f t="shared" si="308"/>
        <v>42306.120636574073</v>
      </c>
      <c r="U3966">
        <f t="shared" si="309"/>
        <v>2015</v>
      </c>
    </row>
    <row r="3967" spans="1:21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9">
        <f t="shared" si="305"/>
        <v>0</v>
      </c>
      <c r="P3967" s="9" t="e">
        <f t="shared" si="306"/>
        <v>#DIV/0!</v>
      </c>
      <c r="Q3967" t="s">
        <v>8321</v>
      </c>
      <c r="R3967" t="s">
        <v>8337</v>
      </c>
      <c r="S3967" s="14">
        <f t="shared" si="307"/>
        <v>42114.928726851853</v>
      </c>
      <c r="T3967" s="15">
        <f t="shared" si="308"/>
        <v>42139.928726851853</v>
      </c>
      <c r="U3967">
        <f t="shared" si="309"/>
        <v>2015</v>
      </c>
    </row>
    <row r="3968" spans="1:21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9">
        <f t="shared" si="305"/>
        <v>0</v>
      </c>
      <c r="P3968" s="9" t="e">
        <f t="shared" si="306"/>
        <v>#DIV/0!</v>
      </c>
      <c r="Q3968" t="s">
        <v>8311</v>
      </c>
      <c r="R3968" t="s">
        <v>8352</v>
      </c>
      <c r="S3968" s="14">
        <f t="shared" si="307"/>
        <v>42021.783368055556</v>
      </c>
      <c r="T3968" s="15">
        <f t="shared" si="308"/>
        <v>42051.783368055556</v>
      </c>
      <c r="U3968">
        <f t="shared" si="309"/>
        <v>2015</v>
      </c>
    </row>
    <row r="3969" spans="1:21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9">
        <f t="shared" si="305"/>
        <v>0</v>
      </c>
      <c r="P3969" s="9" t="e">
        <f t="shared" si="306"/>
        <v>#DIV/0!</v>
      </c>
      <c r="Q3969" t="s">
        <v>8346</v>
      </c>
      <c r="R3969" t="s">
        <v>8347</v>
      </c>
      <c r="S3969" s="14">
        <f t="shared" si="307"/>
        <v>42432.276712962965</v>
      </c>
      <c r="T3969" s="15">
        <f t="shared" si="308"/>
        <v>42492.041666666672</v>
      </c>
      <c r="U3969">
        <f t="shared" si="309"/>
        <v>2016</v>
      </c>
    </row>
    <row r="3970" spans="1:21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9">
        <f t="shared" si="305"/>
        <v>0</v>
      </c>
      <c r="P3970" s="9" t="e">
        <f t="shared" si="306"/>
        <v>#DIV/0!</v>
      </c>
      <c r="Q3970" t="s">
        <v>8316</v>
      </c>
      <c r="R3970" t="s">
        <v>8344</v>
      </c>
      <c r="S3970" s="14">
        <f t="shared" si="307"/>
        <v>42022.006099537044</v>
      </c>
      <c r="T3970" s="15">
        <f t="shared" si="308"/>
        <v>42052.006099537044</v>
      </c>
      <c r="U3970">
        <f t="shared" si="309"/>
        <v>2015</v>
      </c>
    </row>
    <row r="3971" spans="1:21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9">
        <f t="shared" ref="O3971:O4034" si="310">ROUND(E3971/D3971*100,0)</f>
        <v>0</v>
      </c>
      <c r="P3971" s="9" t="e">
        <f t="shared" ref="P3971:P4034" si="311">ROUND(E3971/L3971,2)</f>
        <v>#DIV/0!</v>
      </c>
      <c r="Q3971" t="s">
        <v>8311</v>
      </c>
      <c r="R3971" t="s">
        <v>8348</v>
      </c>
      <c r="S3971" s="14">
        <f t="shared" ref="S3971:S4034" si="312">(((J3971/60)/60)/24)+DATE(1970,1,1)</f>
        <v>41945.133506944447</v>
      </c>
      <c r="T3971" s="15">
        <f t="shared" ref="T3971:T4034" si="313">(((I3971/60)/60)/24)+DATE(1970,1,1)</f>
        <v>42005.175173611111</v>
      </c>
      <c r="U3971">
        <f t="shared" ref="U3971:U4034" si="314">YEAR(S:S)</f>
        <v>2014</v>
      </c>
    </row>
    <row r="3972" spans="1:21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9">
        <f t="shared" si="310"/>
        <v>0</v>
      </c>
      <c r="P3972" s="9" t="e">
        <f t="shared" si="311"/>
        <v>#DIV/0!</v>
      </c>
      <c r="Q3972" t="s">
        <v>8311</v>
      </c>
      <c r="R3972" t="s">
        <v>8349</v>
      </c>
      <c r="S3972" s="14">
        <f t="shared" si="312"/>
        <v>40079.566157407404</v>
      </c>
      <c r="T3972" s="15">
        <f t="shared" si="313"/>
        <v>40149.034722222219</v>
      </c>
      <c r="U3972">
        <f t="shared" si="314"/>
        <v>2009</v>
      </c>
    </row>
    <row r="3973" spans="1:21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9">
        <f t="shared" si="310"/>
        <v>0</v>
      </c>
      <c r="P3973" s="9" t="e">
        <f t="shared" si="311"/>
        <v>#DIV/0!</v>
      </c>
      <c r="Q3973" t="s">
        <v>8327</v>
      </c>
      <c r="R3973" t="s">
        <v>8330</v>
      </c>
      <c r="S3973" s="14">
        <f t="shared" si="312"/>
        <v>42325.683807870373</v>
      </c>
      <c r="T3973" s="15">
        <f t="shared" si="313"/>
        <v>42385.208333333328</v>
      </c>
      <c r="U3973">
        <f t="shared" si="314"/>
        <v>2015</v>
      </c>
    </row>
    <row r="3974" spans="1:21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9">
        <f t="shared" si="310"/>
        <v>0</v>
      </c>
      <c r="P3974" s="9" t="e">
        <f t="shared" si="311"/>
        <v>#DIV/0!</v>
      </c>
      <c r="Q3974" t="s">
        <v>8308</v>
      </c>
      <c r="R3974" t="s">
        <v>8342</v>
      </c>
      <c r="S3974" s="14">
        <f t="shared" si="312"/>
        <v>42157.916481481487</v>
      </c>
      <c r="T3974" s="15">
        <f t="shared" si="313"/>
        <v>42187.916481481487</v>
      </c>
      <c r="U3974">
        <f t="shared" si="314"/>
        <v>2015</v>
      </c>
    </row>
    <row r="3975" spans="1:21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9">
        <f t="shared" si="310"/>
        <v>0</v>
      </c>
      <c r="P3975" s="9" t="e">
        <f t="shared" si="311"/>
        <v>#DIV/0!</v>
      </c>
      <c r="Q3975" t="s">
        <v>8311</v>
      </c>
      <c r="R3975" t="s">
        <v>8356</v>
      </c>
      <c r="S3975" s="14">
        <f t="shared" si="312"/>
        <v>41194.579027777778</v>
      </c>
      <c r="T3975" s="15">
        <f t="shared" si="313"/>
        <v>41210.579027777778</v>
      </c>
      <c r="U3975">
        <f t="shared" si="314"/>
        <v>2012</v>
      </c>
    </row>
    <row r="3976" spans="1:21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9">
        <f t="shared" si="310"/>
        <v>0</v>
      </c>
      <c r="P3976" s="9" t="e">
        <f t="shared" si="311"/>
        <v>#DIV/0!</v>
      </c>
      <c r="Q3976" t="s">
        <v>8323</v>
      </c>
      <c r="R3976" t="s">
        <v>8335</v>
      </c>
      <c r="S3976" s="14">
        <f t="shared" si="312"/>
        <v>42683.151331018518</v>
      </c>
      <c r="T3976" s="15">
        <f t="shared" si="313"/>
        <v>42713.192997685182</v>
      </c>
      <c r="U3976">
        <f t="shared" si="314"/>
        <v>2016</v>
      </c>
    </row>
    <row r="3977" spans="1:21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9" t="e">
        <f t="shared" si="311"/>
        <v>#DIV/0!</v>
      </c>
      <c r="Q3977" t="s">
        <v>8323</v>
      </c>
      <c r="R3977" t="s">
        <v>8326</v>
      </c>
      <c r="S3977" s="14">
        <f t="shared" si="312"/>
        <v>42282.655543981484</v>
      </c>
      <c r="T3977" s="15">
        <f t="shared" si="313"/>
        <v>42342.697210648148</v>
      </c>
      <c r="U3977">
        <f t="shared" si="314"/>
        <v>2015</v>
      </c>
    </row>
    <row r="3978" spans="1:21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9">
        <f t="shared" si="310"/>
        <v>0</v>
      </c>
      <c r="P3978" s="9" t="e">
        <f t="shared" si="311"/>
        <v>#DIV/0!</v>
      </c>
      <c r="Q3978" t="s">
        <v>8311</v>
      </c>
      <c r="R3978" t="s">
        <v>8352</v>
      </c>
      <c r="S3978" s="14">
        <f t="shared" si="312"/>
        <v>42690.858449074076</v>
      </c>
      <c r="T3978" s="15">
        <f t="shared" si="313"/>
        <v>42708.25</v>
      </c>
      <c r="U3978">
        <f t="shared" si="314"/>
        <v>2016</v>
      </c>
    </row>
    <row r="3979" spans="1:21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9">
        <f t="shared" si="310"/>
        <v>0</v>
      </c>
      <c r="P3979" s="9" t="e">
        <f t="shared" si="311"/>
        <v>#DIV/0!</v>
      </c>
      <c r="Q3979" t="s">
        <v>8346</v>
      </c>
      <c r="R3979" t="s">
        <v>8347</v>
      </c>
      <c r="S3979" s="14">
        <f t="shared" si="312"/>
        <v>42406.992418981477</v>
      </c>
      <c r="T3979" s="15">
        <f t="shared" si="313"/>
        <v>42436.992418981477</v>
      </c>
      <c r="U3979">
        <f t="shared" si="314"/>
        <v>2016</v>
      </c>
    </row>
    <row r="3980" spans="1:21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9">
        <f t="shared" si="310"/>
        <v>0</v>
      </c>
      <c r="P3980" s="9" t="e">
        <f t="shared" si="311"/>
        <v>#DIV/0!</v>
      </c>
      <c r="Q3980" t="s">
        <v>8313</v>
      </c>
      <c r="R3980" t="s">
        <v>8355</v>
      </c>
      <c r="S3980" s="14">
        <f t="shared" si="312"/>
        <v>42121.824525462958</v>
      </c>
      <c r="T3980" s="15">
        <f t="shared" si="313"/>
        <v>42151.824525462958</v>
      </c>
      <c r="U3980">
        <f t="shared" si="314"/>
        <v>2015</v>
      </c>
    </row>
    <row r="3981" spans="1:21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9">
        <f t="shared" si="310"/>
        <v>0</v>
      </c>
      <c r="P3981" s="9" t="e">
        <f t="shared" si="311"/>
        <v>#DIV/0!</v>
      </c>
      <c r="Q3981" t="s">
        <v>8327</v>
      </c>
      <c r="R3981" t="s">
        <v>8350</v>
      </c>
      <c r="S3981" s="14">
        <f t="shared" si="312"/>
        <v>40434.853402777779</v>
      </c>
      <c r="T3981" s="15">
        <f t="shared" si="313"/>
        <v>40473.208333333336</v>
      </c>
      <c r="U3981">
        <f t="shared" si="314"/>
        <v>2010</v>
      </c>
    </row>
    <row r="3982" spans="1:21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9">
        <f t="shared" si="310"/>
        <v>0</v>
      </c>
      <c r="P3982" s="9" t="e">
        <f t="shared" si="311"/>
        <v>#DIV/0!</v>
      </c>
      <c r="Q3982" t="s">
        <v>8311</v>
      </c>
      <c r="R3982" t="s">
        <v>8356</v>
      </c>
      <c r="S3982" s="14">
        <f t="shared" si="312"/>
        <v>41747.887060185189</v>
      </c>
      <c r="T3982" s="15">
        <f t="shared" si="313"/>
        <v>41807.887060185189</v>
      </c>
      <c r="U3982">
        <f t="shared" si="314"/>
        <v>2014</v>
      </c>
    </row>
    <row r="3983" spans="1:21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9">
        <f t="shared" si="310"/>
        <v>0</v>
      </c>
      <c r="P3983" s="9" t="e">
        <f t="shared" si="311"/>
        <v>#DIV/0!</v>
      </c>
      <c r="Q3983" t="s">
        <v>8316</v>
      </c>
      <c r="R3983" t="s">
        <v>8334</v>
      </c>
      <c r="S3983" s="14">
        <f t="shared" si="312"/>
        <v>41410.703993055555</v>
      </c>
      <c r="T3983" s="15">
        <f t="shared" si="313"/>
        <v>41424.703993055555</v>
      </c>
      <c r="U3983">
        <f t="shared" si="314"/>
        <v>2013</v>
      </c>
    </row>
    <row r="3984" spans="1:21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9">
        <f t="shared" si="310"/>
        <v>0</v>
      </c>
      <c r="P3984" s="9" t="e">
        <f t="shared" si="311"/>
        <v>#DIV/0!</v>
      </c>
      <c r="Q3984" t="s">
        <v>8313</v>
      </c>
      <c r="R3984" t="s">
        <v>8353</v>
      </c>
      <c r="S3984" s="14">
        <f t="shared" si="312"/>
        <v>42651.006273148145</v>
      </c>
      <c r="T3984" s="15">
        <f t="shared" si="313"/>
        <v>42711.047939814816</v>
      </c>
      <c r="U3984">
        <f t="shared" si="314"/>
        <v>2016</v>
      </c>
    </row>
    <row r="3985" spans="1:21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9">
        <f t="shared" si="310"/>
        <v>0</v>
      </c>
      <c r="P3985" s="9" t="e">
        <f t="shared" si="311"/>
        <v>#DIV/0!</v>
      </c>
      <c r="Q3985" t="s">
        <v>8321</v>
      </c>
      <c r="R3985" t="s">
        <v>8337</v>
      </c>
      <c r="S3985" s="14">
        <f t="shared" si="312"/>
        <v>42096.410115740742</v>
      </c>
      <c r="T3985" s="15">
        <f t="shared" si="313"/>
        <v>42140.427777777775</v>
      </c>
      <c r="U3985">
        <f t="shared" si="314"/>
        <v>2015</v>
      </c>
    </row>
    <row r="3986" spans="1:21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9">
        <f t="shared" si="310"/>
        <v>0</v>
      </c>
      <c r="P3986" s="9" t="e">
        <f t="shared" si="311"/>
        <v>#DIV/0!</v>
      </c>
      <c r="Q3986" t="s">
        <v>8321</v>
      </c>
      <c r="R3986" t="s">
        <v>8325</v>
      </c>
      <c r="S3986" s="14">
        <f t="shared" si="312"/>
        <v>42383.933993055558</v>
      </c>
      <c r="T3986" s="15">
        <f t="shared" si="313"/>
        <v>42413.933993055558</v>
      </c>
      <c r="U3986">
        <f t="shared" si="314"/>
        <v>2016</v>
      </c>
    </row>
    <row r="3987" spans="1:21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9">
        <f t="shared" si="310"/>
        <v>0</v>
      </c>
      <c r="P3987" s="9" t="e">
        <f t="shared" si="311"/>
        <v>#DIV/0!</v>
      </c>
      <c r="Q3987" t="s">
        <v>8321</v>
      </c>
      <c r="R3987" t="s">
        <v>8339</v>
      </c>
      <c r="S3987" s="14">
        <f t="shared" si="312"/>
        <v>42228.629884259266</v>
      </c>
      <c r="T3987" s="15">
        <f t="shared" si="313"/>
        <v>42288.629884259266</v>
      </c>
      <c r="U3987">
        <f t="shared" si="314"/>
        <v>2015</v>
      </c>
    </row>
    <row r="3988" spans="1:21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9">
        <f t="shared" si="310"/>
        <v>0</v>
      </c>
      <c r="P3988" s="9" t="e">
        <f t="shared" si="311"/>
        <v>#DIV/0!</v>
      </c>
      <c r="Q3988" t="s">
        <v>8327</v>
      </c>
      <c r="R3988" t="s">
        <v>8328</v>
      </c>
      <c r="S3988" s="14">
        <f t="shared" si="312"/>
        <v>41211.688750000001</v>
      </c>
      <c r="T3988" s="15">
        <f t="shared" si="313"/>
        <v>41241.730416666665</v>
      </c>
      <c r="U3988">
        <f t="shared" si="314"/>
        <v>2012</v>
      </c>
    </row>
    <row r="3989" spans="1:21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9">
        <f t="shared" si="310"/>
        <v>0</v>
      </c>
      <c r="P3989" s="9" t="e">
        <f t="shared" si="311"/>
        <v>#DIV/0!</v>
      </c>
      <c r="Q3989" t="s">
        <v>8346</v>
      </c>
      <c r="R3989" t="s">
        <v>8347</v>
      </c>
      <c r="S3989" s="14">
        <f t="shared" si="312"/>
        <v>42319.851388888885</v>
      </c>
      <c r="T3989" s="15">
        <f t="shared" si="313"/>
        <v>42364.851388888885</v>
      </c>
      <c r="U3989">
        <f t="shared" si="314"/>
        <v>2015</v>
      </c>
    </row>
    <row r="3990" spans="1:21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9">
        <f t="shared" si="310"/>
        <v>0</v>
      </c>
      <c r="P3990" s="9" t="e">
        <f t="shared" si="311"/>
        <v>#DIV/0!</v>
      </c>
      <c r="Q3990" t="s">
        <v>8316</v>
      </c>
      <c r="R3990" t="s">
        <v>8344</v>
      </c>
      <c r="S3990" s="14">
        <f t="shared" si="312"/>
        <v>42212.624189814815</v>
      </c>
      <c r="T3990" s="15">
        <f t="shared" si="313"/>
        <v>42272.624189814815</v>
      </c>
      <c r="U3990">
        <f t="shared" si="314"/>
        <v>2015</v>
      </c>
    </row>
    <row r="3991" spans="1:21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9">
        <f t="shared" si="310"/>
        <v>0</v>
      </c>
      <c r="P3991" s="9" t="e">
        <f t="shared" si="311"/>
        <v>#DIV/0!</v>
      </c>
      <c r="Q3991" t="s">
        <v>8327</v>
      </c>
      <c r="R3991" t="s">
        <v>8330</v>
      </c>
      <c r="S3991" s="14">
        <f t="shared" si="312"/>
        <v>42272.087766203709</v>
      </c>
      <c r="T3991" s="15">
        <f t="shared" si="313"/>
        <v>42302.087766203709</v>
      </c>
      <c r="U3991">
        <f t="shared" si="314"/>
        <v>2015</v>
      </c>
    </row>
    <row r="3992" spans="1:21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9">
        <f t="shared" si="310"/>
        <v>0</v>
      </c>
      <c r="P3992" s="9" t="e">
        <f t="shared" si="311"/>
        <v>#DIV/0!</v>
      </c>
      <c r="Q3992" t="s">
        <v>8327</v>
      </c>
      <c r="R3992" t="s">
        <v>8330</v>
      </c>
      <c r="S3992" s="14">
        <f t="shared" si="312"/>
        <v>42171.817384259266</v>
      </c>
      <c r="T3992" s="15">
        <f t="shared" si="313"/>
        <v>42201.817384259266</v>
      </c>
      <c r="U3992">
        <f t="shared" si="314"/>
        <v>2015</v>
      </c>
    </row>
    <row r="3993" spans="1:21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9">
        <f t="shared" si="310"/>
        <v>0</v>
      </c>
      <c r="P3993" s="9" t="e">
        <f t="shared" si="311"/>
        <v>#DIV/0!</v>
      </c>
      <c r="Q3993" t="s">
        <v>8313</v>
      </c>
      <c r="R3993" t="s">
        <v>8314</v>
      </c>
      <c r="S3993" s="14">
        <f t="shared" si="312"/>
        <v>42172.906678240746</v>
      </c>
      <c r="T3993" s="15">
        <f t="shared" si="313"/>
        <v>42186.906678240746</v>
      </c>
      <c r="U3993">
        <f t="shared" si="314"/>
        <v>2015</v>
      </c>
    </row>
    <row r="3994" spans="1:21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9">
        <f t="shared" si="310"/>
        <v>0</v>
      </c>
      <c r="P3994" s="9" t="e">
        <f t="shared" si="311"/>
        <v>#DIV/0!</v>
      </c>
      <c r="Q3994" t="s">
        <v>8308</v>
      </c>
      <c r="R3994" t="s">
        <v>8342</v>
      </c>
      <c r="S3994" s="14">
        <f t="shared" si="312"/>
        <v>42060.001805555556</v>
      </c>
      <c r="T3994" s="15">
        <f t="shared" si="313"/>
        <v>42094.985416666663</v>
      </c>
      <c r="U3994">
        <f t="shared" si="314"/>
        <v>2015</v>
      </c>
    </row>
    <row r="3995" spans="1:21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310"/>
        <v>0</v>
      </c>
      <c r="P3995" s="9" t="e">
        <f t="shared" si="311"/>
        <v>#DIV/0!</v>
      </c>
      <c r="Q3995" t="s">
        <v>8319</v>
      </c>
      <c r="R3995" t="s">
        <v>8345</v>
      </c>
      <c r="S3995" s="14">
        <f t="shared" si="312"/>
        <v>41993.738298611104</v>
      </c>
      <c r="T3995" s="15">
        <f t="shared" si="313"/>
        <v>42053.738298611104</v>
      </c>
      <c r="U3995">
        <f t="shared" si="314"/>
        <v>2014</v>
      </c>
    </row>
    <row r="3996" spans="1:21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310"/>
        <v>0</v>
      </c>
      <c r="P3996" s="9" t="e">
        <f t="shared" si="311"/>
        <v>#DIV/0!</v>
      </c>
      <c r="Q3996" t="s">
        <v>8319</v>
      </c>
      <c r="R3996" t="s">
        <v>8345</v>
      </c>
      <c r="S3996" s="14">
        <f t="shared" si="312"/>
        <v>42388.589085648149</v>
      </c>
      <c r="T3996" s="15">
        <f t="shared" si="313"/>
        <v>42395.589085648149</v>
      </c>
      <c r="U3996">
        <f t="shared" si="314"/>
        <v>2016</v>
      </c>
    </row>
    <row r="3997" spans="1:21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9">
        <f t="shared" si="310"/>
        <v>0</v>
      </c>
      <c r="P3997" s="9" t="e">
        <f t="shared" si="311"/>
        <v>#DIV/0!</v>
      </c>
      <c r="Q3997" t="s">
        <v>8323</v>
      </c>
      <c r="R3997" t="s">
        <v>8326</v>
      </c>
      <c r="S3997" s="14">
        <f t="shared" si="312"/>
        <v>42115.11618055556</v>
      </c>
      <c r="T3997" s="15">
        <f t="shared" si="313"/>
        <v>42175.11618055556</v>
      </c>
      <c r="U3997">
        <f t="shared" si="314"/>
        <v>2015</v>
      </c>
    </row>
    <row r="3998" spans="1:21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9">
        <f t="shared" si="310"/>
        <v>0</v>
      </c>
      <c r="P3998" s="9" t="e">
        <f t="shared" si="311"/>
        <v>#DIV/0!</v>
      </c>
      <c r="Q3998" t="s">
        <v>8323</v>
      </c>
      <c r="R3998" t="s">
        <v>8324</v>
      </c>
      <c r="S3998" s="14">
        <f t="shared" si="312"/>
        <v>42077.129398148143</v>
      </c>
      <c r="T3998" s="15">
        <f t="shared" si="313"/>
        <v>42107.129398148143</v>
      </c>
      <c r="U3998">
        <f t="shared" si="314"/>
        <v>2015</v>
      </c>
    </row>
    <row r="3999" spans="1:21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9">
        <f t="shared" si="310"/>
        <v>0</v>
      </c>
      <c r="P3999" s="9" t="e">
        <f t="shared" si="311"/>
        <v>#DIV/0!</v>
      </c>
      <c r="Q3999" t="s">
        <v>8323</v>
      </c>
      <c r="R3999" t="s">
        <v>8335</v>
      </c>
      <c r="S3999" s="14">
        <f t="shared" si="312"/>
        <v>41899.627071759263</v>
      </c>
      <c r="T3999" s="15">
        <f t="shared" si="313"/>
        <v>41917.208333333336</v>
      </c>
      <c r="U3999">
        <f t="shared" si="314"/>
        <v>2014</v>
      </c>
    </row>
    <row r="4000" spans="1:21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9">
        <f t="shared" si="310"/>
        <v>0</v>
      </c>
      <c r="P4000" s="9" t="e">
        <f t="shared" si="311"/>
        <v>#DIV/0!</v>
      </c>
      <c r="Q4000" t="s">
        <v>8323</v>
      </c>
      <c r="R4000" t="s">
        <v>8335</v>
      </c>
      <c r="S4000" s="14">
        <f t="shared" si="312"/>
        <v>42269.126226851848</v>
      </c>
      <c r="T4000" s="15">
        <f t="shared" si="313"/>
        <v>42299.126226851848</v>
      </c>
      <c r="U4000">
        <f t="shared" si="314"/>
        <v>2015</v>
      </c>
    </row>
    <row r="4001" spans="1:21" ht="60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9">
        <f t="shared" si="310"/>
        <v>0</v>
      </c>
      <c r="P4001" s="9" t="e">
        <f t="shared" si="311"/>
        <v>#DIV/0!</v>
      </c>
      <c r="Q4001" t="s">
        <v>8323</v>
      </c>
      <c r="R4001" t="s">
        <v>8326</v>
      </c>
      <c r="S4001" s="14">
        <f t="shared" si="312"/>
        <v>41926.542303240742</v>
      </c>
      <c r="T4001" s="15">
        <f t="shared" si="313"/>
        <v>41938.75</v>
      </c>
      <c r="U4001">
        <f t="shared" si="314"/>
        <v>2014</v>
      </c>
    </row>
    <row r="4002" spans="1:21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9">
        <f t="shared" si="310"/>
        <v>0</v>
      </c>
      <c r="P4002" s="9" t="e">
        <f t="shared" si="311"/>
        <v>#DIV/0!</v>
      </c>
      <c r="Q4002" t="s">
        <v>8323</v>
      </c>
      <c r="R4002" t="s">
        <v>8326</v>
      </c>
      <c r="S4002" s="14">
        <f t="shared" si="312"/>
        <v>42286.749780092592</v>
      </c>
      <c r="T4002" s="15">
        <f t="shared" si="313"/>
        <v>42316.791446759264</v>
      </c>
      <c r="U4002">
        <f t="shared" si="314"/>
        <v>2015</v>
      </c>
    </row>
    <row r="4003" spans="1:21" ht="60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9">
        <f t="shared" si="310"/>
        <v>0</v>
      </c>
      <c r="P4003" s="9" t="e">
        <f t="shared" si="311"/>
        <v>#DIV/0!</v>
      </c>
      <c r="Q4003" t="s">
        <v>8323</v>
      </c>
      <c r="R4003" t="s">
        <v>8326</v>
      </c>
      <c r="S4003" s="14">
        <f t="shared" si="312"/>
        <v>42069.391446759255</v>
      </c>
      <c r="T4003" s="15">
        <f t="shared" si="313"/>
        <v>42099.349780092598</v>
      </c>
      <c r="U4003">
        <f t="shared" si="314"/>
        <v>2015</v>
      </c>
    </row>
    <row r="4004" spans="1:21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9">
        <f t="shared" si="310"/>
        <v>0</v>
      </c>
      <c r="P4004" s="9" t="e">
        <f t="shared" si="311"/>
        <v>#DIV/0!</v>
      </c>
      <c r="Q4004" t="s">
        <v>8323</v>
      </c>
      <c r="R4004" t="s">
        <v>8326</v>
      </c>
      <c r="S4004" s="14">
        <f t="shared" si="312"/>
        <v>42511.698101851856</v>
      </c>
      <c r="T4004" s="15">
        <f t="shared" si="313"/>
        <v>42535.787500000006</v>
      </c>
      <c r="U4004">
        <f t="shared" si="314"/>
        <v>2016</v>
      </c>
    </row>
    <row r="4005" spans="1:21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9">
        <f t="shared" si="310"/>
        <v>0</v>
      </c>
      <c r="P4005" s="9" t="e">
        <f t="shared" si="311"/>
        <v>#DIV/0!</v>
      </c>
      <c r="Q4005" t="s">
        <v>8327</v>
      </c>
      <c r="R4005" t="s">
        <v>8350</v>
      </c>
      <c r="S4005" s="14">
        <f t="shared" si="312"/>
        <v>40767.192395833335</v>
      </c>
      <c r="T4005" s="15">
        <f t="shared" si="313"/>
        <v>40797.192395833335</v>
      </c>
      <c r="U4005">
        <f t="shared" si="314"/>
        <v>2011</v>
      </c>
    </row>
    <row r="4006" spans="1:21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9">
        <f t="shared" si="310"/>
        <v>0</v>
      </c>
      <c r="P4006" s="9" t="e">
        <f t="shared" si="311"/>
        <v>#DIV/0!</v>
      </c>
      <c r="Q4006" t="s">
        <v>8323</v>
      </c>
      <c r="R4006" t="s">
        <v>8326</v>
      </c>
      <c r="S4006" s="14">
        <f t="shared" si="312"/>
        <v>41950.114108796297</v>
      </c>
      <c r="T4006" s="15">
        <f t="shared" si="313"/>
        <v>42010.114108796297</v>
      </c>
      <c r="U4006">
        <f t="shared" si="314"/>
        <v>2014</v>
      </c>
    </row>
    <row r="4007" spans="1:21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9">
        <f t="shared" si="310"/>
        <v>0</v>
      </c>
      <c r="P4007" s="9" t="e">
        <f t="shared" si="311"/>
        <v>#DIV/0!</v>
      </c>
      <c r="Q4007" t="s">
        <v>8308</v>
      </c>
      <c r="R4007" t="s">
        <v>8342</v>
      </c>
      <c r="S4007" s="14">
        <f t="shared" si="312"/>
        <v>42282.71629629629</v>
      </c>
      <c r="T4007" s="15">
        <f t="shared" si="313"/>
        <v>42312.757962962962</v>
      </c>
      <c r="U4007">
        <f t="shared" si="314"/>
        <v>2015</v>
      </c>
    </row>
    <row r="4008" spans="1:21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9">
        <f t="shared" si="310"/>
        <v>0</v>
      </c>
      <c r="P4008" s="9" t="e">
        <f t="shared" si="311"/>
        <v>#DIV/0!</v>
      </c>
      <c r="Q4008" t="s">
        <v>8311</v>
      </c>
      <c r="R4008" t="s">
        <v>8352</v>
      </c>
      <c r="S4008" s="14">
        <f t="shared" si="312"/>
        <v>41594.207060185188</v>
      </c>
      <c r="T4008" s="15">
        <f t="shared" si="313"/>
        <v>41624.207060185188</v>
      </c>
      <c r="U4008">
        <f t="shared" si="314"/>
        <v>2013</v>
      </c>
    </row>
    <row r="4009" spans="1:21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9">
        <f t="shared" si="310"/>
        <v>0</v>
      </c>
      <c r="P4009" s="9" t="e">
        <f t="shared" si="311"/>
        <v>#DIV/0!</v>
      </c>
      <c r="Q4009" t="s">
        <v>8327</v>
      </c>
      <c r="R4009" t="s">
        <v>8350</v>
      </c>
      <c r="S4009" s="14">
        <f t="shared" si="312"/>
        <v>40340.801562499997</v>
      </c>
      <c r="T4009" s="15">
        <f t="shared" si="313"/>
        <v>40386.207638888889</v>
      </c>
      <c r="U4009">
        <f t="shared" si="314"/>
        <v>2010</v>
      </c>
    </row>
    <row r="4010" spans="1:21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9">
        <f t="shared" si="310"/>
        <v>0</v>
      </c>
      <c r="P4010" s="9" t="e">
        <f t="shared" si="311"/>
        <v>#DIV/0!</v>
      </c>
      <c r="Q4010" t="s">
        <v>8346</v>
      </c>
      <c r="R4010" t="s">
        <v>8347</v>
      </c>
      <c r="S4010" s="14">
        <f t="shared" si="312"/>
        <v>42231.7971875</v>
      </c>
      <c r="T4010" s="15">
        <f t="shared" si="313"/>
        <v>42261.7971875</v>
      </c>
      <c r="U4010">
        <f t="shared" si="314"/>
        <v>2015</v>
      </c>
    </row>
    <row r="4011" spans="1:21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9">
        <f t="shared" si="310"/>
        <v>0</v>
      </c>
      <c r="P4011" s="9" t="e">
        <f t="shared" si="311"/>
        <v>#DIV/0!</v>
      </c>
      <c r="Q4011" t="s">
        <v>8346</v>
      </c>
      <c r="R4011" t="s">
        <v>8347</v>
      </c>
      <c r="S4011" s="14">
        <f t="shared" si="312"/>
        <v>41831.851840277777</v>
      </c>
      <c r="T4011" s="15">
        <f t="shared" si="313"/>
        <v>41861.916666666664</v>
      </c>
      <c r="U4011">
        <f t="shared" si="314"/>
        <v>2014</v>
      </c>
    </row>
    <row r="4012" spans="1:21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9">
        <f t="shared" si="310"/>
        <v>0</v>
      </c>
      <c r="P4012" s="9" t="e">
        <f t="shared" si="311"/>
        <v>#DIV/0!</v>
      </c>
      <c r="Q4012" t="s">
        <v>8327</v>
      </c>
      <c r="R4012" t="s">
        <v>8354</v>
      </c>
      <c r="S4012" s="14">
        <f t="shared" si="312"/>
        <v>41110.680138888885</v>
      </c>
      <c r="T4012" s="15">
        <f t="shared" si="313"/>
        <v>41118.666666666664</v>
      </c>
      <c r="U4012">
        <f t="shared" si="314"/>
        <v>2012</v>
      </c>
    </row>
    <row r="4013" spans="1:21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9">
        <f t="shared" si="310"/>
        <v>0</v>
      </c>
      <c r="P4013" s="9" t="e">
        <f t="shared" si="311"/>
        <v>#DIV/0!</v>
      </c>
      <c r="Q4013" t="s">
        <v>8327</v>
      </c>
      <c r="R4013" t="s">
        <v>8354</v>
      </c>
      <c r="S4013" s="14">
        <f t="shared" si="312"/>
        <v>40883.962581018517</v>
      </c>
      <c r="T4013" s="15">
        <f t="shared" si="313"/>
        <v>40913.962581018517</v>
      </c>
      <c r="U4013">
        <f t="shared" si="314"/>
        <v>2011</v>
      </c>
    </row>
    <row r="4014" spans="1:21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10"/>
        <v>0</v>
      </c>
      <c r="P4014" s="9" t="e">
        <f t="shared" si="311"/>
        <v>#DIV/0!</v>
      </c>
      <c r="Q4014" t="s">
        <v>8308</v>
      </c>
      <c r="R4014" t="s">
        <v>8310</v>
      </c>
      <c r="S4014" s="14">
        <f t="shared" si="312"/>
        <v>41806.106770833336</v>
      </c>
      <c r="T4014" s="15">
        <f t="shared" si="313"/>
        <v>41836.106770833336</v>
      </c>
      <c r="U4014">
        <f t="shared" si="314"/>
        <v>2014</v>
      </c>
    </row>
    <row r="4015" spans="1:21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9">
        <f t="shared" si="310"/>
        <v>0</v>
      </c>
      <c r="P4015" s="9" t="e">
        <f t="shared" si="311"/>
        <v>#DIV/0!</v>
      </c>
      <c r="Q4015" t="s">
        <v>8308</v>
      </c>
      <c r="R4015" t="s">
        <v>8342</v>
      </c>
      <c r="S4015" s="14">
        <f t="shared" si="312"/>
        <v>42669.870173611111</v>
      </c>
      <c r="T4015" s="15">
        <f t="shared" si="313"/>
        <v>42699.911840277782</v>
      </c>
      <c r="U4015">
        <f t="shared" si="314"/>
        <v>2016</v>
      </c>
    </row>
    <row r="4016" spans="1:21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9">
        <f t="shared" si="310"/>
        <v>0</v>
      </c>
      <c r="P4016" s="9" t="e">
        <f t="shared" si="311"/>
        <v>#DIV/0!</v>
      </c>
      <c r="Q4016" t="s">
        <v>8311</v>
      </c>
      <c r="R4016" t="s">
        <v>8352</v>
      </c>
      <c r="S4016" s="14">
        <f t="shared" si="312"/>
        <v>41411.866608796299</v>
      </c>
      <c r="T4016" s="15">
        <f t="shared" si="313"/>
        <v>41441.866608796299</v>
      </c>
      <c r="U4016">
        <f t="shared" si="314"/>
        <v>2013</v>
      </c>
    </row>
    <row r="4017" spans="1:21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9">
        <f t="shared" si="310"/>
        <v>0</v>
      </c>
      <c r="P4017" s="9" t="e">
        <f t="shared" si="311"/>
        <v>#DIV/0!</v>
      </c>
      <c r="Q4017" t="s">
        <v>8311</v>
      </c>
      <c r="R4017" t="s">
        <v>8352</v>
      </c>
      <c r="S4017" s="14">
        <f t="shared" si="312"/>
        <v>42670.764039351852</v>
      </c>
      <c r="T4017" s="15">
        <f t="shared" si="313"/>
        <v>42700.805706018517</v>
      </c>
      <c r="U4017">
        <f t="shared" si="314"/>
        <v>2016</v>
      </c>
    </row>
    <row r="4018" spans="1:21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9">
        <f t="shared" si="310"/>
        <v>0</v>
      </c>
      <c r="P4018" s="9" t="e">
        <f t="shared" si="311"/>
        <v>#DIV/0!</v>
      </c>
      <c r="Q4018" t="s">
        <v>8323</v>
      </c>
      <c r="R4018" t="s">
        <v>8326</v>
      </c>
      <c r="S4018" s="14">
        <f t="shared" si="312"/>
        <v>41793.710231481484</v>
      </c>
      <c r="T4018" s="15">
        <f t="shared" si="313"/>
        <v>41823.710231481484</v>
      </c>
      <c r="U4018">
        <f t="shared" si="314"/>
        <v>2014</v>
      </c>
    </row>
    <row r="4019" spans="1:21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9">
        <f t="shared" si="310"/>
        <v>0</v>
      </c>
      <c r="P4019" s="9" t="e">
        <f t="shared" si="311"/>
        <v>#DIV/0!</v>
      </c>
      <c r="Q4019" t="s">
        <v>8321</v>
      </c>
      <c r="R4019" t="s">
        <v>8339</v>
      </c>
      <c r="S4019" s="14">
        <f t="shared" si="312"/>
        <v>42100.086145833338</v>
      </c>
      <c r="T4019" s="15">
        <f t="shared" si="313"/>
        <v>42130.086145833338</v>
      </c>
      <c r="U4019">
        <f t="shared" si="314"/>
        <v>2015</v>
      </c>
    </row>
    <row r="4020" spans="1:21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9">
        <f t="shared" si="310"/>
        <v>0</v>
      </c>
      <c r="P4020" s="9" t="e">
        <f t="shared" si="311"/>
        <v>#DIV/0!</v>
      </c>
      <c r="Q4020" t="s">
        <v>8327</v>
      </c>
      <c r="R4020" t="s">
        <v>8354</v>
      </c>
      <c r="S4020" s="14">
        <f t="shared" si="312"/>
        <v>41827.919166666667</v>
      </c>
      <c r="T4020" s="15">
        <f t="shared" si="313"/>
        <v>41858.291666666664</v>
      </c>
      <c r="U4020">
        <f t="shared" si="314"/>
        <v>2014</v>
      </c>
    </row>
    <row r="4021" spans="1:21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9">
        <f t="shared" si="310"/>
        <v>0</v>
      </c>
      <c r="P4021" s="9" t="e">
        <f t="shared" si="311"/>
        <v>#DIV/0!</v>
      </c>
      <c r="Q4021" t="s">
        <v>8311</v>
      </c>
      <c r="R4021" t="s">
        <v>8352</v>
      </c>
      <c r="S4021" s="14">
        <f t="shared" si="312"/>
        <v>41053.200960648144</v>
      </c>
      <c r="T4021" s="15">
        <f t="shared" si="313"/>
        <v>41111.618750000001</v>
      </c>
      <c r="U4021">
        <f t="shared" si="314"/>
        <v>2012</v>
      </c>
    </row>
    <row r="4022" spans="1:21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9">
        <f t="shared" si="310"/>
        <v>0</v>
      </c>
      <c r="P4022" s="9" t="e">
        <f t="shared" si="311"/>
        <v>#DIV/0!</v>
      </c>
      <c r="Q4022" t="s">
        <v>8311</v>
      </c>
      <c r="R4022" t="s">
        <v>8352</v>
      </c>
      <c r="S4022" s="14">
        <f t="shared" si="312"/>
        <v>40752.789710648147</v>
      </c>
      <c r="T4022" s="15">
        <f t="shared" si="313"/>
        <v>40782.789710648147</v>
      </c>
      <c r="U4022">
        <f t="shared" si="314"/>
        <v>2011</v>
      </c>
    </row>
    <row r="4023" spans="1:21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9">
        <f t="shared" si="310"/>
        <v>0</v>
      </c>
      <c r="P4023" s="9" t="e">
        <f t="shared" si="311"/>
        <v>#DIV/0!</v>
      </c>
      <c r="Q4023" t="s">
        <v>8327</v>
      </c>
      <c r="R4023" t="s">
        <v>8330</v>
      </c>
      <c r="S4023" s="14">
        <f t="shared" si="312"/>
        <v>42245.016736111109</v>
      </c>
      <c r="T4023" s="15">
        <f t="shared" si="313"/>
        <v>42256.666666666672</v>
      </c>
      <c r="U4023">
        <f t="shared" si="314"/>
        <v>2015</v>
      </c>
    </row>
    <row r="4024" spans="1:21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9">
        <f t="shared" si="310"/>
        <v>0</v>
      </c>
      <c r="P4024" s="9" t="e">
        <f t="shared" si="311"/>
        <v>#DIV/0!</v>
      </c>
      <c r="Q4024" t="s">
        <v>8313</v>
      </c>
      <c r="R4024" t="s">
        <v>8353</v>
      </c>
      <c r="S4024" s="14">
        <f t="shared" si="312"/>
        <v>42329.58839120371</v>
      </c>
      <c r="T4024" s="15">
        <f t="shared" si="313"/>
        <v>42359.58839120371</v>
      </c>
      <c r="U4024">
        <f t="shared" si="314"/>
        <v>2015</v>
      </c>
    </row>
    <row r="4025" spans="1:21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9">
        <f t="shared" si="310"/>
        <v>0</v>
      </c>
      <c r="P4025" s="9" t="e">
        <f t="shared" si="311"/>
        <v>#DIV/0!</v>
      </c>
      <c r="Q4025" t="s">
        <v>8316</v>
      </c>
      <c r="R4025" t="s">
        <v>8334</v>
      </c>
      <c r="S4025" s="14">
        <f t="shared" si="312"/>
        <v>40355.024953703702</v>
      </c>
      <c r="T4025" s="15">
        <f t="shared" si="313"/>
        <v>40390</v>
      </c>
      <c r="U4025">
        <f t="shared" si="314"/>
        <v>2010</v>
      </c>
    </row>
    <row r="4026" spans="1:21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9">
        <f t="shared" si="310"/>
        <v>0</v>
      </c>
      <c r="P4026" s="9" t="e">
        <f t="shared" si="311"/>
        <v>#DIV/0!</v>
      </c>
      <c r="Q4026" t="s">
        <v>8308</v>
      </c>
      <c r="R4026" t="s">
        <v>8342</v>
      </c>
      <c r="S4026" s="14">
        <f t="shared" si="312"/>
        <v>42101.633703703701</v>
      </c>
      <c r="T4026" s="15">
        <f t="shared" si="313"/>
        <v>42161.633703703701</v>
      </c>
      <c r="U4026">
        <f t="shared" si="314"/>
        <v>2015</v>
      </c>
    </row>
    <row r="4027" spans="1:21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9">
        <f t="shared" si="310"/>
        <v>0</v>
      </c>
      <c r="P4027" s="9" t="e">
        <f t="shared" si="311"/>
        <v>#DIV/0!</v>
      </c>
      <c r="Q4027" t="s">
        <v>8308</v>
      </c>
      <c r="R4027" t="s">
        <v>8342</v>
      </c>
      <c r="S4027" s="14">
        <f t="shared" si="312"/>
        <v>42150.777731481481</v>
      </c>
      <c r="T4027" s="15">
        <f t="shared" si="313"/>
        <v>42180.777731481481</v>
      </c>
      <c r="U4027">
        <f t="shared" si="314"/>
        <v>2015</v>
      </c>
    </row>
    <row r="4028" spans="1:21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9" t="e">
        <f t="shared" si="311"/>
        <v>#DIV/0!</v>
      </c>
      <c r="Q4028" t="s">
        <v>8323</v>
      </c>
      <c r="R4028" t="s">
        <v>8326</v>
      </c>
      <c r="S4028" s="14">
        <f t="shared" si="312"/>
        <v>42453.806307870371</v>
      </c>
      <c r="T4028" s="15">
        <f t="shared" si="313"/>
        <v>42513.806307870371</v>
      </c>
      <c r="U4028">
        <f t="shared" si="314"/>
        <v>2016</v>
      </c>
    </row>
    <row r="4029" spans="1:21" ht="60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310"/>
        <v>0</v>
      </c>
      <c r="P4029" s="9" t="e">
        <f t="shared" si="311"/>
        <v>#DIV/0!</v>
      </c>
      <c r="Q4029" t="s">
        <v>8323</v>
      </c>
      <c r="R4029" t="s">
        <v>8326</v>
      </c>
      <c r="S4029" s="14">
        <f t="shared" si="312"/>
        <v>42494.471666666665</v>
      </c>
      <c r="T4029" s="15">
        <f t="shared" si="313"/>
        <v>42524.471666666665</v>
      </c>
      <c r="U4029">
        <f t="shared" si="314"/>
        <v>2016</v>
      </c>
    </row>
    <row r="4030" spans="1:21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9">
        <f t="shared" si="310"/>
        <v>0</v>
      </c>
      <c r="P4030" s="9" t="e">
        <f t="shared" si="311"/>
        <v>#DIV/0!</v>
      </c>
      <c r="Q4030" t="s">
        <v>8311</v>
      </c>
      <c r="R4030" t="s">
        <v>8356</v>
      </c>
      <c r="S4030" s="14">
        <f t="shared" si="312"/>
        <v>41078.899826388886</v>
      </c>
      <c r="T4030" s="15">
        <f t="shared" si="313"/>
        <v>41090.833333333336</v>
      </c>
      <c r="U4030">
        <f t="shared" si="314"/>
        <v>2012</v>
      </c>
    </row>
    <row r="4031" spans="1:21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9">
        <f t="shared" si="310"/>
        <v>0</v>
      </c>
      <c r="P4031" s="9" t="e">
        <f t="shared" si="311"/>
        <v>#DIV/0!</v>
      </c>
      <c r="Q4031" t="s">
        <v>8311</v>
      </c>
      <c r="R4031" t="s">
        <v>8349</v>
      </c>
      <c r="S4031" s="14">
        <f t="shared" si="312"/>
        <v>40990.050069444449</v>
      </c>
      <c r="T4031" s="15">
        <f t="shared" si="313"/>
        <v>41050.050069444449</v>
      </c>
      <c r="U4031">
        <f t="shared" si="314"/>
        <v>2012</v>
      </c>
    </row>
    <row r="4032" spans="1:21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9">
        <f t="shared" si="310"/>
        <v>0</v>
      </c>
      <c r="P4032" s="9" t="e">
        <f t="shared" si="311"/>
        <v>#DIV/0!</v>
      </c>
      <c r="Q4032" t="s">
        <v>8308</v>
      </c>
      <c r="R4032" t="s">
        <v>8310</v>
      </c>
      <c r="S4032" s="14">
        <f t="shared" si="312"/>
        <v>41836.595520833333</v>
      </c>
      <c r="T4032" s="15">
        <f t="shared" si="313"/>
        <v>41866.595520833333</v>
      </c>
      <c r="U4032">
        <f t="shared" si="314"/>
        <v>2014</v>
      </c>
    </row>
    <row r="4033" spans="1:21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9">
        <f t="shared" si="310"/>
        <v>0</v>
      </c>
      <c r="P4033" s="9" t="e">
        <f t="shared" si="311"/>
        <v>#DIV/0!</v>
      </c>
      <c r="Q4033" t="s">
        <v>8321</v>
      </c>
      <c r="R4033" t="s">
        <v>8325</v>
      </c>
      <c r="S4033" s="14">
        <f t="shared" si="312"/>
        <v>42191.824062500003</v>
      </c>
      <c r="T4033" s="15">
        <f t="shared" si="313"/>
        <v>42221.824062500003</v>
      </c>
      <c r="U4033">
        <f t="shared" si="314"/>
        <v>2015</v>
      </c>
    </row>
    <row r="4034" spans="1:21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9">
        <f t="shared" si="310"/>
        <v>0</v>
      </c>
      <c r="P4034" s="9" t="e">
        <f t="shared" si="311"/>
        <v>#DIV/0!</v>
      </c>
      <c r="Q4034" t="s">
        <v>8321</v>
      </c>
      <c r="R4034" t="s">
        <v>8325</v>
      </c>
      <c r="S4034" s="14">
        <f t="shared" si="312"/>
        <v>41857.18304398148</v>
      </c>
      <c r="T4034" s="15">
        <f t="shared" si="313"/>
        <v>41887.18304398148</v>
      </c>
      <c r="U4034">
        <f t="shared" si="314"/>
        <v>2014</v>
      </c>
    </row>
    <row r="4035" spans="1:21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9">
        <f t="shared" ref="O4035:O4098" si="315">ROUND(E4035/D4035*100,0)</f>
        <v>0</v>
      </c>
      <c r="P4035" s="9" t="e">
        <f t="shared" ref="P4035:P4098" si="316">ROUND(E4035/L4035,2)</f>
        <v>#DIV/0!</v>
      </c>
      <c r="Q4035" t="s">
        <v>8321</v>
      </c>
      <c r="R4035" t="s">
        <v>8339</v>
      </c>
      <c r="S4035" s="14">
        <f t="shared" ref="S4035:S4098" si="317">(((J4035/60)/60)/24)+DATE(1970,1,1)</f>
        <v>40987.83488425926</v>
      </c>
      <c r="T4035" s="15">
        <f t="shared" ref="T4035:T4098" si="318">(((I4035/60)/60)/24)+DATE(1970,1,1)</f>
        <v>41047.83488425926</v>
      </c>
      <c r="U4035">
        <f t="shared" ref="U4035:U4098" si="319">YEAR(S:S)</f>
        <v>2012</v>
      </c>
    </row>
    <row r="4036" spans="1:21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9">
        <f t="shared" si="315"/>
        <v>0</v>
      </c>
      <c r="P4036" s="9" t="e">
        <f t="shared" si="316"/>
        <v>#DIV/0!</v>
      </c>
      <c r="Q4036" t="s">
        <v>8308</v>
      </c>
      <c r="R4036" t="s">
        <v>8342</v>
      </c>
      <c r="S4036" s="14">
        <f t="shared" si="317"/>
        <v>41849.035370370373</v>
      </c>
      <c r="T4036" s="15">
        <f t="shared" si="318"/>
        <v>41879.035370370373</v>
      </c>
      <c r="U4036">
        <f t="shared" si="319"/>
        <v>2014</v>
      </c>
    </row>
    <row r="4037" spans="1:21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9">
        <f t="shared" si="315"/>
        <v>0</v>
      </c>
      <c r="P4037" s="9" t="e">
        <f t="shared" si="316"/>
        <v>#DIV/0!</v>
      </c>
      <c r="Q4037" t="s">
        <v>8327</v>
      </c>
      <c r="R4037" t="s">
        <v>8350</v>
      </c>
      <c r="S4037" s="14">
        <f t="shared" si="317"/>
        <v>41116.763275462967</v>
      </c>
      <c r="T4037" s="15">
        <f t="shared" si="318"/>
        <v>41146.763275462967</v>
      </c>
      <c r="U4037">
        <f t="shared" si="319"/>
        <v>2012</v>
      </c>
    </row>
    <row r="4038" spans="1:21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9">
        <f t="shared" si="315"/>
        <v>0</v>
      </c>
      <c r="P4038" s="9" t="e">
        <f t="shared" si="316"/>
        <v>#DIV/0!</v>
      </c>
      <c r="Q4038" t="s">
        <v>8311</v>
      </c>
      <c r="R4038" t="s">
        <v>8348</v>
      </c>
      <c r="S4038" s="14">
        <f t="shared" si="317"/>
        <v>42485.64534722222</v>
      </c>
      <c r="T4038" s="15">
        <f t="shared" si="318"/>
        <v>42515.64534722222</v>
      </c>
      <c r="U4038">
        <f t="shared" si="319"/>
        <v>2016</v>
      </c>
    </row>
    <row r="4039" spans="1:21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9">
        <f t="shared" si="315"/>
        <v>0</v>
      </c>
      <c r="P4039" s="9" t="e">
        <f t="shared" si="316"/>
        <v>#DIV/0!</v>
      </c>
      <c r="Q4039" t="s">
        <v>8311</v>
      </c>
      <c r="R4039" t="s">
        <v>8352</v>
      </c>
      <c r="S4039" s="14">
        <f t="shared" si="317"/>
        <v>41838.475219907406</v>
      </c>
      <c r="T4039" s="15">
        <f t="shared" si="318"/>
        <v>41898.475219907406</v>
      </c>
      <c r="U4039">
        <f t="shared" si="319"/>
        <v>2014</v>
      </c>
    </row>
    <row r="4040" spans="1:21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9">
        <f t="shared" si="315"/>
        <v>0</v>
      </c>
      <c r="P4040" s="9" t="e">
        <f t="shared" si="316"/>
        <v>#DIV/0!</v>
      </c>
      <c r="Q4040" t="s">
        <v>8313</v>
      </c>
      <c r="R4040" t="s">
        <v>8351</v>
      </c>
      <c r="S4040" s="14">
        <f t="shared" si="317"/>
        <v>42069.104421296302</v>
      </c>
      <c r="T4040" s="15">
        <f t="shared" si="318"/>
        <v>42099.062754629631</v>
      </c>
      <c r="U4040">
        <f t="shared" si="319"/>
        <v>2015</v>
      </c>
    </row>
    <row r="4041" spans="1:21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9">
        <f t="shared" si="315"/>
        <v>0</v>
      </c>
      <c r="P4041" s="9" t="e">
        <f t="shared" si="316"/>
        <v>#DIV/0!</v>
      </c>
      <c r="Q4041" t="s">
        <v>8313</v>
      </c>
      <c r="R4041" t="s">
        <v>8314</v>
      </c>
      <c r="S4041" s="14">
        <f t="shared" si="317"/>
        <v>41855.859814814816</v>
      </c>
      <c r="T4041" s="15">
        <f t="shared" si="318"/>
        <v>41876.859814814816</v>
      </c>
      <c r="U4041">
        <f t="shared" si="319"/>
        <v>2014</v>
      </c>
    </row>
    <row r="4042" spans="1:21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9">
        <f t="shared" si="315"/>
        <v>0</v>
      </c>
      <c r="P4042" s="9" t="e">
        <f t="shared" si="316"/>
        <v>#DIV/0!</v>
      </c>
      <c r="Q4042" t="s">
        <v>8308</v>
      </c>
      <c r="R4042" t="s">
        <v>8342</v>
      </c>
      <c r="S4042" s="14">
        <f t="shared" si="317"/>
        <v>41978.930972222224</v>
      </c>
      <c r="T4042" s="15">
        <f t="shared" si="318"/>
        <v>42035.027083333334</v>
      </c>
      <c r="U4042">
        <f t="shared" si="319"/>
        <v>2014</v>
      </c>
    </row>
    <row r="4043" spans="1:21" ht="60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9">
        <f t="shared" si="315"/>
        <v>0</v>
      </c>
      <c r="P4043" s="9" t="e">
        <f t="shared" si="316"/>
        <v>#DIV/0!</v>
      </c>
      <c r="Q4043" t="s">
        <v>8323</v>
      </c>
      <c r="R4043" t="s">
        <v>8326</v>
      </c>
      <c r="S4043" s="14">
        <f t="shared" si="317"/>
        <v>41784.952488425923</v>
      </c>
      <c r="T4043" s="15">
        <f t="shared" si="318"/>
        <v>41811.458333333336</v>
      </c>
      <c r="U4043">
        <f t="shared" si="319"/>
        <v>2014</v>
      </c>
    </row>
    <row r="4044" spans="1:21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9">
        <f t="shared" si="315"/>
        <v>0</v>
      </c>
      <c r="P4044" s="9" t="e">
        <f t="shared" si="316"/>
        <v>#DIV/0!</v>
      </c>
      <c r="Q4044" t="s">
        <v>8323</v>
      </c>
      <c r="R4044" t="s">
        <v>8326</v>
      </c>
      <c r="S4044" s="14">
        <f t="shared" si="317"/>
        <v>42103.024398148147</v>
      </c>
      <c r="T4044" s="15">
        <f t="shared" si="318"/>
        <v>42112.9375</v>
      </c>
      <c r="U4044">
        <f t="shared" si="319"/>
        <v>2015</v>
      </c>
    </row>
    <row r="4045" spans="1:21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9">
        <f t="shared" si="315"/>
        <v>0</v>
      </c>
      <c r="P4045" s="9" t="e">
        <f t="shared" si="316"/>
        <v>#DIV/0!</v>
      </c>
      <c r="Q4045" t="s">
        <v>8323</v>
      </c>
      <c r="R4045" t="s">
        <v>8335</v>
      </c>
      <c r="S4045" s="14">
        <f t="shared" si="317"/>
        <v>41766.692037037035</v>
      </c>
      <c r="T4045" s="15">
        <f t="shared" si="318"/>
        <v>41826.692037037035</v>
      </c>
      <c r="U4045">
        <f t="shared" si="319"/>
        <v>2014</v>
      </c>
    </row>
    <row r="4046" spans="1:21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9">
        <f t="shared" si="315"/>
        <v>0</v>
      </c>
      <c r="P4046" s="9" t="e">
        <f t="shared" si="316"/>
        <v>#DIV/0!</v>
      </c>
      <c r="Q4046" t="s">
        <v>8323</v>
      </c>
      <c r="R4046" t="s">
        <v>8326</v>
      </c>
      <c r="S4046" s="14">
        <f t="shared" si="317"/>
        <v>42186.01116898148</v>
      </c>
      <c r="T4046" s="15">
        <f t="shared" si="318"/>
        <v>42230.818055555559</v>
      </c>
      <c r="U4046">
        <f t="shared" si="319"/>
        <v>2015</v>
      </c>
    </row>
    <row r="4047" spans="1:21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9">
        <f t="shared" si="315"/>
        <v>0</v>
      </c>
      <c r="P4047" s="9" t="e">
        <f t="shared" si="316"/>
        <v>#DIV/0!</v>
      </c>
      <c r="Q4047" t="s">
        <v>8327</v>
      </c>
      <c r="R4047" t="s">
        <v>8350</v>
      </c>
      <c r="S4047" s="14">
        <f t="shared" si="317"/>
        <v>40883.024178240739</v>
      </c>
      <c r="T4047" s="15">
        <f t="shared" si="318"/>
        <v>40926.833333333336</v>
      </c>
      <c r="U4047">
        <f t="shared" si="319"/>
        <v>2011</v>
      </c>
    </row>
    <row r="4048" spans="1:21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9">
        <f t="shared" si="315"/>
        <v>0</v>
      </c>
      <c r="P4048" s="9" t="e">
        <f t="shared" si="316"/>
        <v>#DIV/0!</v>
      </c>
      <c r="Q4048" t="s">
        <v>8321</v>
      </c>
      <c r="R4048" t="s">
        <v>8337</v>
      </c>
      <c r="S4048" s="14">
        <f t="shared" si="317"/>
        <v>42541.837511574078</v>
      </c>
      <c r="T4048" s="15">
        <f t="shared" si="318"/>
        <v>42557</v>
      </c>
      <c r="U4048">
        <f t="shared" si="319"/>
        <v>2016</v>
      </c>
    </row>
    <row r="4049" spans="1:21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9">
        <f t="shared" si="315"/>
        <v>0</v>
      </c>
      <c r="P4049" s="9" t="e">
        <f t="shared" si="316"/>
        <v>#DIV/0!</v>
      </c>
      <c r="Q4049" t="s">
        <v>8308</v>
      </c>
      <c r="R4049" t="s">
        <v>8310</v>
      </c>
      <c r="S4049" s="14">
        <f t="shared" si="317"/>
        <v>41837.984976851854</v>
      </c>
      <c r="T4049" s="15">
        <f t="shared" si="318"/>
        <v>41871.030555555553</v>
      </c>
      <c r="U4049">
        <f t="shared" si="319"/>
        <v>2014</v>
      </c>
    </row>
    <row r="4050" spans="1:21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9">
        <f t="shared" si="315"/>
        <v>0</v>
      </c>
      <c r="P4050" s="9" t="e">
        <f t="shared" si="316"/>
        <v>#DIV/0!</v>
      </c>
      <c r="Q4050" t="s">
        <v>8313</v>
      </c>
      <c r="R4050" t="s">
        <v>8351</v>
      </c>
      <c r="S4050" s="14">
        <f t="shared" si="317"/>
        <v>41779.649317129632</v>
      </c>
      <c r="T4050" s="15">
        <f t="shared" si="318"/>
        <v>41789.649317129632</v>
      </c>
      <c r="U4050">
        <f t="shared" si="319"/>
        <v>2014</v>
      </c>
    </row>
    <row r="4051" spans="1:21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9">
        <f t="shared" si="315"/>
        <v>0</v>
      </c>
      <c r="P4051" s="9" t="e">
        <f t="shared" si="316"/>
        <v>#DIV/0!</v>
      </c>
      <c r="Q4051" t="s">
        <v>8313</v>
      </c>
      <c r="R4051" t="s">
        <v>8351</v>
      </c>
      <c r="S4051" s="14">
        <f t="shared" si="317"/>
        <v>42256.984791666662</v>
      </c>
      <c r="T4051" s="15">
        <f t="shared" si="318"/>
        <v>42286.984791666662</v>
      </c>
      <c r="U4051">
        <f t="shared" si="319"/>
        <v>2015</v>
      </c>
    </row>
    <row r="4052" spans="1:21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9">
        <f t="shared" si="315"/>
        <v>0</v>
      </c>
      <c r="P4052" s="9" t="e">
        <f t="shared" si="316"/>
        <v>#DIV/0!</v>
      </c>
      <c r="Q4052" t="s">
        <v>8323</v>
      </c>
      <c r="R4052" t="s">
        <v>8326</v>
      </c>
      <c r="S4052" s="14">
        <f t="shared" si="317"/>
        <v>42492.737847222219</v>
      </c>
      <c r="T4052" s="15">
        <f t="shared" si="318"/>
        <v>42534.166666666672</v>
      </c>
      <c r="U4052">
        <f t="shared" si="319"/>
        <v>2016</v>
      </c>
    </row>
    <row r="4053" spans="1:21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9" t="e">
        <f t="shared" si="316"/>
        <v>#DIV/0!</v>
      </c>
      <c r="Q4053" t="s">
        <v>8323</v>
      </c>
      <c r="R4053" t="s">
        <v>8326</v>
      </c>
      <c r="S4053" s="14">
        <f t="shared" si="317"/>
        <v>41793.814259259263</v>
      </c>
      <c r="T4053" s="15">
        <f t="shared" si="318"/>
        <v>41825.165972222225</v>
      </c>
      <c r="U4053">
        <f t="shared" si="319"/>
        <v>2014</v>
      </c>
    </row>
    <row r="4054" spans="1:21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9">
        <f t="shared" si="315"/>
        <v>0</v>
      </c>
      <c r="P4054" s="9" t="e">
        <f t="shared" si="316"/>
        <v>#DIV/0!</v>
      </c>
      <c r="Q4054" t="s">
        <v>8323</v>
      </c>
      <c r="R4054" t="s">
        <v>8326</v>
      </c>
      <c r="S4054" s="14">
        <f t="shared" si="317"/>
        <v>42111.904097222221</v>
      </c>
      <c r="T4054" s="15">
        <f t="shared" si="318"/>
        <v>42171.904097222221</v>
      </c>
      <c r="U4054">
        <f t="shared" si="319"/>
        <v>2015</v>
      </c>
    </row>
    <row r="4055" spans="1:21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9">
        <f t="shared" si="315"/>
        <v>0</v>
      </c>
      <c r="P4055" s="9" t="e">
        <f t="shared" si="316"/>
        <v>#DIV/0!</v>
      </c>
      <c r="Q4055" t="s">
        <v>8319</v>
      </c>
      <c r="R4055" t="s">
        <v>8357</v>
      </c>
      <c r="S4055" s="14">
        <f t="shared" si="317"/>
        <v>41971.876863425925</v>
      </c>
      <c r="T4055" s="15">
        <f t="shared" si="318"/>
        <v>41986.876863425925</v>
      </c>
      <c r="U4055">
        <f t="shared" si="319"/>
        <v>2014</v>
      </c>
    </row>
    <row r="4056" spans="1:21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9">
        <f t="shared" si="315"/>
        <v>0</v>
      </c>
      <c r="P4056" s="9" t="e">
        <f t="shared" si="316"/>
        <v>#DIV/0!</v>
      </c>
      <c r="Q4056" t="s">
        <v>8321</v>
      </c>
      <c r="R4056" t="s">
        <v>8325</v>
      </c>
      <c r="S4056" s="14">
        <f t="shared" si="317"/>
        <v>42033.573009259257</v>
      </c>
      <c r="T4056" s="15">
        <f t="shared" si="318"/>
        <v>42063.573009259257</v>
      </c>
      <c r="U4056">
        <f t="shared" si="319"/>
        <v>2015</v>
      </c>
    </row>
    <row r="4057" spans="1:21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9">
        <f t="shared" si="315"/>
        <v>0</v>
      </c>
      <c r="P4057" s="9" t="e">
        <f t="shared" si="316"/>
        <v>#DIV/0!</v>
      </c>
      <c r="Q4057" t="s">
        <v>8346</v>
      </c>
      <c r="R4057" t="s">
        <v>8347</v>
      </c>
      <c r="S4057" s="14">
        <f t="shared" si="317"/>
        <v>42046.79</v>
      </c>
      <c r="T4057" s="15">
        <f t="shared" si="318"/>
        <v>42076.748333333337</v>
      </c>
      <c r="U4057">
        <f t="shared" si="319"/>
        <v>2015</v>
      </c>
    </row>
    <row r="4058" spans="1:21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9">
        <f t="shared" si="315"/>
        <v>0</v>
      </c>
      <c r="P4058" s="9" t="e">
        <f t="shared" si="316"/>
        <v>#DIV/0!</v>
      </c>
      <c r="Q4058" t="s">
        <v>8316</v>
      </c>
      <c r="R4058" t="s">
        <v>8334</v>
      </c>
      <c r="S4058" s="14">
        <f t="shared" si="317"/>
        <v>41775.713969907411</v>
      </c>
      <c r="T4058" s="15">
        <f t="shared" si="318"/>
        <v>41805.713969907411</v>
      </c>
      <c r="U4058">
        <f t="shared" si="319"/>
        <v>2014</v>
      </c>
    </row>
    <row r="4059" spans="1:21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9">
        <f t="shared" si="315"/>
        <v>0</v>
      </c>
      <c r="P4059" s="9" t="e">
        <f t="shared" si="316"/>
        <v>#DIV/0!</v>
      </c>
      <c r="Q4059" t="s">
        <v>8321</v>
      </c>
      <c r="R4059" t="s">
        <v>8325</v>
      </c>
      <c r="S4059" s="14">
        <f t="shared" si="317"/>
        <v>42712.011944444443</v>
      </c>
      <c r="T4059" s="15">
        <f t="shared" si="318"/>
        <v>42742.011944444443</v>
      </c>
      <c r="U4059">
        <f t="shared" si="319"/>
        <v>2016</v>
      </c>
    </row>
    <row r="4060" spans="1:21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9">
        <f t="shared" si="315"/>
        <v>0</v>
      </c>
      <c r="P4060" s="9" t="e">
        <f t="shared" si="316"/>
        <v>#DIV/0!</v>
      </c>
      <c r="Q4060" t="s">
        <v>8321</v>
      </c>
      <c r="R4060" t="s">
        <v>8325</v>
      </c>
      <c r="S4060" s="14">
        <f t="shared" si="317"/>
        <v>41911.934791666667</v>
      </c>
      <c r="T4060" s="15">
        <f t="shared" si="318"/>
        <v>41971.976458333331</v>
      </c>
      <c r="U4060">
        <f t="shared" si="319"/>
        <v>2014</v>
      </c>
    </row>
    <row r="4061" spans="1:21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9">
        <f t="shared" si="315"/>
        <v>0</v>
      </c>
      <c r="P4061" s="9" t="e">
        <f t="shared" si="316"/>
        <v>#DIV/0!</v>
      </c>
      <c r="Q4061" t="s">
        <v>8321</v>
      </c>
      <c r="R4061" t="s">
        <v>8339</v>
      </c>
      <c r="S4061" s="14">
        <f t="shared" si="317"/>
        <v>41456.36241898148</v>
      </c>
      <c r="T4061" s="15">
        <f t="shared" si="318"/>
        <v>41486.36241898148</v>
      </c>
      <c r="U4061">
        <f t="shared" si="319"/>
        <v>2013</v>
      </c>
    </row>
    <row r="4062" spans="1:21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9">
        <f t="shared" si="315"/>
        <v>0</v>
      </c>
      <c r="P4062" s="9" t="e">
        <f t="shared" si="316"/>
        <v>#DIV/0!</v>
      </c>
      <c r="Q4062" t="s">
        <v>8321</v>
      </c>
      <c r="R4062" t="s">
        <v>8339</v>
      </c>
      <c r="S4062" s="14">
        <f t="shared" si="317"/>
        <v>41113.968576388892</v>
      </c>
      <c r="T4062" s="15">
        <f t="shared" si="318"/>
        <v>41143.968576388892</v>
      </c>
      <c r="U4062">
        <f t="shared" si="319"/>
        <v>2012</v>
      </c>
    </row>
    <row r="4063" spans="1:21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9">
        <f t="shared" si="315"/>
        <v>0</v>
      </c>
      <c r="P4063" s="9" t="e">
        <f t="shared" si="316"/>
        <v>#DIV/0!</v>
      </c>
      <c r="Q4063" t="s">
        <v>8327</v>
      </c>
      <c r="R4063" t="s">
        <v>8328</v>
      </c>
      <c r="S4063" s="14">
        <f t="shared" si="317"/>
        <v>41026.958969907406</v>
      </c>
      <c r="T4063" s="15">
        <f t="shared" si="318"/>
        <v>41056.958969907406</v>
      </c>
      <c r="U4063">
        <f t="shared" si="319"/>
        <v>2012</v>
      </c>
    </row>
    <row r="4064" spans="1:21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9">
        <f t="shared" si="315"/>
        <v>0</v>
      </c>
      <c r="P4064" s="9" t="e">
        <f t="shared" si="316"/>
        <v>#DIV/0!</v>
      </c>
      <c r="Q4064" t="s">
        <v>8346</v>
      </c>
      <c r="R4064" t="s">
        <v>8347</v>
      </c>
      <c r="S4064" s="14">
        <f t="shared" si="317"/>
        <v>42583.030810185184</v>
      </c>
      <c r="T4064" s="15">
        <f t="shared" si="318"/>
        <v>42613.030810185184</v>
      </c>
      <c r="U4064">
        <f t="shared" si="319"/>
        <v>2016</v>
      </c>
    </row>
    <row r="4065" spans="1:21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9">
        <f t="shared" si="315"/>
        <v>0</v>
      </c>
      <c r="P4065" s="9" t="e">
        <f t="shared" si="316"/>
        <v>#DIV/0!</v>
      </c>
      <c r="Q4065" t="s">
        <v>8311</v>
      </c>
      <c r="R4065" t="s">
        <v>8348</v>
      </c>
      <c r="S4065" s="14">
        <f t="shared" si="317"/>
        <v>42180.390277777777</v>
      </c>
      <c r="T4065" s="15">
        <f t="shared" si="318"/>
        <v>42240.390277777777</v>
      </c>
      <c r="U4065">
        <f t="shared" si="319"/>
        <v>2015</v>
      </c>
    </row>
    <row r="4066" spans="1:21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9">
        <f t="shared" si="315"/>
        <v>0</v>
      </c>
      <c r="P4066" s="9" t="e">
        <f t="shared" si="316"/>
        <v>#DIV/0!</v>
      </c>
      <c r="Q4066" t="s">
        <v>8313</v>
      </c>
      <c r="R4066" t="s">
        <v>8355</v>
      </c>
      <c r="S4066" s="14">
        <f t="shared" si="317"/>
        <v>42053.051203703704</v>
      </c>
      <c r="T4066" s="15">
        <f t="shared" si="318"/>
        <v>42095.012499999997</v>
      </c>
      <c r="U4066">
        <f t="shared" si="319"/>
        <v>2015</v>
      </c>
    </row>
    <row r="4067" spans="1:21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9">
        <f t="shared" si="315"/>
        <v>0</v>
      </c>
      <c r="P4067" s="9" t="e">
        <f t="shared" si="316"/>
        <v>#DIV/0!</v>
      </c>
      <c r="Q4067" t="s">
        <v>8327</v>
      </c>
      <c r="R4067" t="s">
        <v>8330</v>
      </c>
      <c r="S4067" s="14">
        <f t="shared" si="317"/>
        <v>42152.906851851847</v>
      </c>
      <c r="T4067" s="15">
        <f t="shared" si="318"/>
        <v>42166.625</v>
      </c>
      <c r="U4067">
        <f t="shared" si="319"/>
        <v>2015</v>
      </c>
    </row>
    <row r="4068" spans="1:21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9">
        <f t="shared" si="315"/>
        <v>0</v>
      </c>
      <c r="P4068" s="9" t="e">
        <f t="shared" si="316"/>
        <v>#DIV/0!</v>
      </c>
      <c r="Q4068" t="s">
        <v>8308</v>
      </c>
      <c r="R4068" t="s">
        <v>8342</v>
      </c>
      <c r="S4068" s="14">
        <f t="shared" si="317"/>
        <v>42103.676180555558</v>
      </c>
      <c r="T4068" s="15">
        <f t="shared" si="318"/>
        <v>42115.676180555558</v>
      </c>
      <c r="U4068">
        <f t="shared" si="319"/>
        <v>2015</v>
      </c>
    </row>
    <row r="4069" spans="1:21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9">
        <f t="shared" si="315"/>
        <v>0</v>
      </c>
      <c r="P4069" s="9" t="e">
        <f t="shared" si="316"/>
        <v>#DIV/0!</v>
      </c>
      <c r="Q4069" t="s">
        <v>8308</v>
      </c>
      <c r="R4069" t="s">
        <v>8342</v>
      </c>
      <c r="S4069" s="14">
        <f t="shared" si="317"/>
        <v>42346.736400462964</v>
      </c>
      <c r="T4069" s="15">
        <f t="shared" si="318"/>
        <v>42386.958333333328</v>
      </c>
      <c r="U4069">
        <f t="shared" si="319"/>
        <v>2015</v>
      </c>
    </row>
    <row r="4070" spans="1:21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9">
        <f t="shared" si="315"/>
        <v>0</v>
      </c>
      <c r="P4070" s="9" t="e">
        <f t="shared" si="316"/>
        <v>#DIV/0!</v>
      </c>
      <c r="Q4070" t="s">
        <v>8319</v>
      </c>
      <c r="R4070" t="s">
        <v>8345</v>
      </c>
      <c r="S4070" s="14">
        <f t="shared" si="317"/>
        <v>41831.884108796294</v>
      </c>
      <c r="T4070" s="15">
        <f t="shared" si="318"/>
        <v>41861.884108796294</v>
      </c>
      <c r="U4070">
        <f t="shared" si="319"/>
        <v>2014</v>
      </c>
    </row>
    <row r="4071" spans="1:21" ht="60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9">
        <f t="shared" si="315"/>
        <v>0</v>
      </c>
      <c r="P4071" s="9" t="e">
        <f t="shared" si="316"/>
        <v>#DIV/0!</v>
      </c>
      <c r="Q4071" t="s">
        <v>8323</v>
      </c>
      <c r="R4071" t="s">
        <v>8326</v>
      </c>
      <c r="S4071" s="14">
        <f t="shared" si="317"/>
        <v>41954.545081018514</v>
      </c>
      <c r="T4071" s="15">
        <f t="shared" si="318"/>
        <v>41978.477777777778</v>
      </c>
      <c r="U4071">
        <f t="shared" si="319"/>
        <v>2014</v>
      </c>
    </row>
    <row r="4072" spans="1:21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9">
        <f t="shared" si="315"/>
        <v>0</v>
      </c>
      <c r="P4072" s="9" t="e">
        <f t="shared" si="316"/>
        <v>#DIV/0!</v>
      </c>
      <c r="Q4072" t="s">
        <v>8323</v>
      </c>
      <c r="R4072" t="s">
        <v>8326</v>
      </c>
      <c r="S4072" s="14">
        <f t="shared" si="317"/>
        <v>41867.652280092596</v>
      </c>
      <c r="T4072" s="15">
        <f t="shared" si="318"/>
        <v>41875.291666666664</v>
      </c>
      <c r="U4072">
        <f t="shared" si="319"/>
        <v>2014</v>
      </c>
    </row>
    <row r="4073" spans="1:21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9">
        <f t="shared" si="315"/>
        <v>0</v>
      </c>
      <c r="P4073" s="9" t="e">
        <f t="shared" si="316"/>
        <v>#DIV/0!</v>
      </c>
      <c r="Q4073" t="s">
        <v>8311</v>
      </c>
      <c r="R4073" t="s">
        <v>8348</v>
      </c>
      <c r="S4073" s="14">
        <f t="shared" si="317"/>
        <v>42461.447662037041</v>
      </c>
      <c r="T4073" s="15">
        <f t="shared" si="318"/>
        <v>42481.447662037041</v>
      </c>
      <c r="U4073">
        <f t="shared" si="319"/>
        <v>2016</v>
      </c>
    </row>
    <row r="4074" spans="1:21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9">
        <f t="shared" si="315"/>
        <v>0</v>
      </c>
      <c r="P4074" s="9" t="e">
        <f t="shared" si="316"/>
        <v>#DIV/0!</v>
      </c>
      <c r="Q4074" t="s">
        <v>8308</v>
      </c>
      <c r="R4074" t="s">
        <v>8310</v>
      </c>
      <c r="S4074" s="14">
        <f t="shared" si="317"/>
        <v>42491.781319444446</v>
      </c>
      <c r="T4074" s="15">
        <f t="shared" si="318"/>
        <v>42551.781319444446</v>
      </c>
      <c r="U4074">
        <f t="shared" si="319"/>
        <v>2016</v>
      </c>
    </row>
    <row r="4075" spans="1:21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9">
        <f t="shared" si="315"/>
        <v>0</v>
      </c>
      <c r="P4075" s="9" t="e">
        <f t="shared" si="316"/>
        <v>#DIV/0!</v>
      </c>
      <c r="Q4075" t="s">
        <v>8308</v>
      </c>
      <c r="R4075" t="s">
        <v>8342</v>
      </c>
      <c r="S4075" s="14">
        <f t="shared" si="317"/>
        <v>42057.883159722223</v>
      </c>
      <c r="T4075" s="15">
        <f t="shared" si="318"/>
        <v>42087.841493055559</v>
      </c>
      <c r="U4075">
        <f t="shared" si="319"/>
        <v>2015</v>
      </c>
    </row>
    <row r="4076" spans="1:21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9">
        <f t="shared" si="315"/>
        <v>0</v>
      </c>
      <c r="P4076" s="9" t="e">
        <f t="shared" si="316"/>
        <v>#DIV/0!</v>
      </c>
      <c r="Q4076" t="s">
        <v>8313</v>
      </c>
      <c r="R4076" t="s">
        <v>8355</v>
      </c>
      <c r="S4076" s="14">
        <f t="shared" si="317"/>
        <v>42241.613796296297</v>
      </c>
      <c r="T4076" s="15">
        <f t="shared" si="318"/>
        <v>42264.708333333328</v>
      </c>
      <c r="U4076">
        <f t="shared" si="319"/>
        <v>2015</v>
      </c>
    </row>
    <row r="4077" spans="1:21" ht="60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9">
        <f t="shared" si="315"/>
        <v>0</v>
      </c>
      <c r="P4077" s="9" t="e">
        <f t="shared" si="316"/>
        <v>#DIV/0!</v>
      </c>
      <c r="Q4077" t="s">
        <v>8323</v>
      </c>
      <c r="R4077" t="s">
        <v>8326</v>
      </c>
      <c r="S4077" s="14">
        <f t="shared" si="317"/>
        <v>42808.358287037037</v>
      </c>
      <c r="T4077" s="15">
        <f t="shared" si="318"/>
        <v>42834.358287037037</v>
      </c>
      <c r="U4077">
        <f t="shared" si="319"/>
        <v>2017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9" t="e">
        <f t="shared" si="316"/>
        <v>#DIV/0!</v>
      </c>
      <c r="Q4078" t="s">
        <v>8323</v>
      </c>
      <c r="R4078" t="s">
        <v>8326</v>
      </c>
      <c r="S4078" s="14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315"/>
        <v>0</v>
      </c>
      <c r="P4079" s="9" t="e">
        <f t="shared" si="316"/>
        <v>#DIV/0!</v>
      </c>
      <c r="Q4079" t="s">
        <v>8323</v>
      </c>
      <c r="R4079" t="s">
        <v>8326</v>
      </c>
      <c r="S4079" s="14">
        <f t="shared" si="317"/>
        <v>42534.866875</v>
      </c>
      <c r="T4079" s="15">
        <f t="shared" si="318"/>
        <v>42564.866875</v>
      </c>
      <c r="U4079">
        <f t="shared" si="319"/>
        <v>2016</v>
      </c>
    </row>
    <row r="4080" spans="1:21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9">
        <f t="shared" si="315"/>
        <v>0</v>
      </c>
      <c r="P4080" s="9" t="e">
        <f t="shared" si="316"/>
        <v>#DIV/0!</v>
      </c>
      <c r="Q4080" t="s">
        <v>8323</v>
      </c>
      <c r="R4080" t="s">
        <v>8335</v>
      </c>
      <c r="S4080" s="14">
        <f t="shared" si="317"/>
        <v>42007.016458333332</v>
      </c>
      <c r="T4080" s="15">
        <f t="shared" si="318"/>
        <v>42028.041666666672</v>
      </c>
      <c r="U4080">
        <f t="shared" si="319"/>
        <v>2015</v>
      </c>
    </row>
    <row r="4081" spans="1:21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9">
        <f t="shared" si="315"/>
        <v>0</v>
      </c>
      <c r="P4081" s="9" t="e">
        <f t="shared" si="316"/>
        <v>#DIV/0!</v>
      </c>
      <c r="Q4081" t="s">
        <v>8321</v>
      </c>
      <c r="R4081" t="s">
        <v>8337</v>
      </c>
      <c r="S4081" s="14">
        <f t="shared" si="317"/>
        <v>41778.915416666663</v>
      </c>
      <c r="T4081" s="15">
        <f t="shared" si="318"/>
        <v>41806.844444444447</v>
      </c>
      <c r="U4081">
        <f t="shared" si="319"/>
        <v>2014</v>
      </c>
    </row>
    <row r="4082" spans="1:21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9" t="e">
        <f t="shared" si="316"/>
        <v>#DIV/0!</v>
      </c>
      <c r="Q4082" t="s">
        <v>8323</v>
      </c>
      <c r="R4082" t="s">
        <v>8326</v>
      </c>
      <c r="S4082" s="14">
        <f t="shared" si="317"/>
        <v>42730.903726851851</v>
      </c>
      <c r="T4082" s="15">
        <f t="shared" si="318"/>
        <v>42760.903726851851</v>
      </c>
      <c r="U4082">
        <f t="shared" si="319"/>
        <v>2016</v>
      </c>
    </row>
    <row r="4083" spans="1:21" ht="60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315"/>
        <v>0</v>
      </c>
      <c r="P4083" s="9" t="e">
        <f t="shared" si="316"/>
        <v>#DIV/0!</v>
      </c>
      <c r="Q4083" t="s">
        <v>8323</v>
      </c>
      <c r="R4083" t="s">
        <v>8326</v>
      </c>
      <c r="S4083" s="14">
        <f t="shared" si="317"/>
        <v>42096.544548611113</v>
      </c>
      <c r="T4083" s="15">
        <f t="shared" si="318"/>
        <v>42126.544548611113</v>
      </c>
      <c r="U4083">
        <f t="shared" si="319"/>
        <v>2015</v>
      </c>
    </row>
    <row r="4084" spans="1:21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9">
        <f t="shared" si="315"/>
        <v>0</v>
      </c>
      <c r="P4084" s="9" t="e">
        <f t="shared" si="316"/>
        <v>#DIV/0!</v>
      </c>
      <c r="Q4084" t="s">
        <v>8321</v>
      </c>
      <c r="R4084" t="s">
        <v>8339</v>
      </c>
      <c r="S4084" s="14">
        <f t="shared" si="317"/>
        <v>41407.84684027778</v>
      </c>
      <c r="T4084" s="15">
        <f t="shared" si="318"/>
        <v>41427.84684027778</v>
      </c>
      <c r="U4084">
        <f t="shared" si="319"/>
        <v>2013</v>
      </c>
    </row>
    <row r="4085" spans="1:21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9">
        <f t="shared" si="315"/>
        <v>0</v>
      </c>
      <c r="P4085" s="9" t="e">
        <f t="shared" si="316"/>
        <v>#DIV/0!</v>
      </c>
      <c r="Q4085" t="s">
        <v>8316</v>
      </c>
      <c r="R4085" t="s">
        <v>8334</v>
      </c>
      <c r="S4085" s="14">
        <f t="shared" si="317"/>
        <v>41829.912083333329</v>
      </c>
      <c r="T4085" s="15">
        <f t="shared" si="318"/>
        <v>41859.912083333329</v>
      </c>
      <c r="U4085">
        <f t="shared" si="319"/>
        <v>2014</v>
      </c>
    </row>
    <row r="4086" spans="1:21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315"/>
        <v>0</v>
      </c>
      <c r="P4086" s="9" t="e">
        <f t="shared" si="316"/>
        <v>#DIV/0!</v>
      </c>
      <c r="Q4086" t="s">
        <v>8323</v>
      </c>
      <c r="R4086" t="s">
        <v>8326</v>
      </c>
      <c r="S4086" s="14">
        <f t="shared" si="317"/>
        <v>42421.141469907408</v>
      </c>
      <c r="T4086" s="15">
        <f t="shared" si="318"/>
        <v>42481.099803240737</v>
      </c>
      <c r="U4086">
        <f t="shared" si="319"/>
        <v>2016</v>
      </c>
    </row>
    <row r="4087" spans="1:21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9">
        <f t="shared" si="315"/>
        <v>0</v>
      </c>
      <c r="P4087" s="9" t="e">
        <f t="shared" si="316"/>
        <v>#DIV/0!</v>
      </c>
      <c r="Q4087" t="s">
        <v>8313</v>
      </c>
      <c r="R4087" t="s">
        <v>8351</v>
      </c>
      <c r="S4087" s="14">
        <f t="shared" si="317"/>
        <v>42005.24998842593</v>
      </c>
      <c r="T4087" s="15">
        <f t="shared" si="318"/>
        <v>42035.841666666667</v>
      </c>
      <c r="U4087">
        <f t="shared" si="319"/>
        <v>2015</v>
      </c>
    </row>
    <row r="4088" spans="1:21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9">
        <f t="shared" si="315"/>
        <v>0</v>
      </c>
      <c r="P4088" s="9" t="e">
        <f t="shared" si="316"/>
        <v>#DIV/0!</v>
      </c>
      <c r="Q4088" t="s">
        <v>8308</v>
      </c>
      <c r="R4088" t="s">
        <v>8342</v>
      </c>
      <c r="S4088" s="14">
        <f t="shared" si="317"/>
        <v>42242.122210648144</v>
      </c>
      <c r="T4088" s="15">
        <f t="shared" si="318"/>
        <v>42272.122210648144</v>
      </c>
      <c r="U4088">
        <f t="shared" si="319"/>
        <v>2015</v>
      </c>
    </row>
    <row r="4089" spans="1:21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9">
        <f t="shared" si="315"/>
        <v>0</v>
      </c>
      <c r="P4089" s="9" t="e">
        <f t="shared" si="316"/>
        <v>#DIV/0!</v>
      </c>
      <c r="Q4089" t="s">
        <v>8327</v>
      </c>
      <c r="R4089" t="s">
        <v>8350</v>
      </c>
      <c r="S4089" s="14">
        <f t="shared" si="317"/>
        <v>40978.238067129627</v>
      </c>
      <c r="T4089" s="15">
        <f t="shared" si="318"/>
        <v>41008.196400462963</v>
      </c>
      <c r="U4089">
        <f t="shared" si="319"/>
        <v>2012</v>
      </c>
    </row>
    <row r="4090" spans="1:21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9">
        <f t="shared" si="315"/>
        <v>0</v>
      </c>
      <c r="P4090" s="9" t="e">
        <f t="shared" si="316"/>
        <v>#DIV/0!</v>
      </c>
      <c r="Q4090" t="s">
        <v>8346</v>
      </c>
      <c r="R4090" t="s">
        <v>8347</v>
      </c>
      <c r="S4090" s="14">
        <f t="shared" si="317"/>
        <v>41850.014178240745</v>
      </c>
      <c r="T4090" s="15">
        <f t="shared" si="318"/>
        <v>41878.014178240745</v>
      </c>
      <c r="U4090">
        <f t="shared" si="319"/>
        <v>2014</v>
      </c>
    </row>
    <row r="4091" spans="1:21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9">
        <f t="shared" si="315"/>
        <v>0</v>
      </c>
      <c r="P4091" s="9" t="e">
        <f t="shared" si="316"/>
        <v>#DIV/0!</v>
      </c>
      <c r="Q4091" t="s">
        <v>8316</v>
      </c>
      <c r="R4091" t="s">
        <v>8344</v>
      </c>
      <c r="S4091" s="14">
        <f t="shared" si="317"/>
        <v>42164.699652777781</v>
      </c>
      <c r="T4091" s="15">
        <f t="shared" si="318"/>
        <v>42194.699652777781</v>
      </c>
      <c r="U4091">
        <f t="shared" si="319"/>
        <v>2015</v>
      </c>
    </row>
    <row r="4092" spans="1:21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9">
        <f t="shared" si="315"/>
        <v>0</v>
      </c>
      <c r="P4092" s="9" t="e">
        <f t="shared" si="316"/>
        <v>#DIV/0!</v>
      </c>
      <c r="Q4092" t="s">
        <v>8313</v>
      </c>
      <c r="R4092" t="s">
        <v>8351</v>
      </c>
      <c r="S4092" s="14">
        <f t="shared" si="317"/>
        <v>42438.53907407407</v>
      </c>
      <c r="T4092" s="15">
        <f t="shared" si="318"/>
        <v>42468.497407407413</v>
      </c>
      <c r="U4092">
        <f t="shared" si="319"/>
        <v>2016</v>
      </c>
    </row>
    <row r="4093" spans="1:21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9">
        <f t="shared" si="315"/>
        <v>0</v>
      </c>
      <c r="P4093" s="9" t="e">
        <f t="shared" si="316"/>
        <v>#DIV/0!</v>
      </c>
      <c r="Q4093" t="s">
        <v>8323</v>
      </c>
      <c r="R4093" t="s">
        <v>8335</v>
      </c>
      <c r="S4093" s="14">
        <f t="shared" si="317"/>
        <v>42172.686099537037</v>
      </c>
      <c r="T4093" s="15">
        <f t="shared" si="318"/>
        <v>42202.676388888889</v>
      </c>
      <c r="U4093">
        <f t="shared" si="319"/>
        <v>2015</v>
      </c>
    </row>
    <row r="4094" spans="1:21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315"/>
        <v>0</v>
      </c>
      <c r="P4094" s="9" t="e">
        <f t="shared" si="316"/>
        <v>#DIV/0!</v>
      </c>
      <c r="Q4094" t="s">
        <v>8323</v>
      </c>
      <c r="R4094" t="s">
        <v>8326</v>
      </c>
      <c r="S4094" s="14">
        <f t="shared" si="317"/>
        <v>41761.810150462967</v>
      </c>
      <c r="T4094" s="15">
        <f t="shared" si="318"/>
        <v>41768.286805555559</v>
      </c>
      <c r="U4094">
        <f t="shared" si="319"/>
        <v>2014</v>
      </c>
    </row>
    <row r="4095" spans="1:21" ht="45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315"/>
        <v>0</v>
      </c>
      <c r="P4095" s="9" t="e">
        <f t="shared" si="316"/>
        <v>#DIV/0!</v>
      </c>
      <c r="Q4095" t="s">
        <v>8323</v>
      </c>
      <c r="R4095" t="s">
        <v>8326</v>
      </c>
      <c r="S4095" s="14">
        <f t="shared" si="317"/>
        <v>42307.539398148147</v>
      </c>
      <c r="T4095" s="15">
        <f t="shared" si="318"/>
        <v>42337.581064814818</v>
      </c>
      <c r="U4095">
        <f t="shared" si="319"/>
        <v>2015</v>
      </c>
    </row>
    <row r="4096" spans="1:21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9">
        <f t="shared" si="315"/>
        <v>0</v>
      </c>
      <c r="P4096" s="9" t="e">
        <f t="shared" si="316"/>
        <v>#DIV/0!</v>
      </c>
      <c r="Q4096" t="s">
        <v>8321</v>
      </c>
      <c r="R4096" t="s">
        <v>8339</v>
      </c>
      <c r="S4096" s="14">
        <f t="shared" si="317"/>
        <v>41919.761782407404</v>
      </c>
      <c r="T4096" s="15">
        <f t="shared" si="318"/>
        <v>41929.761782407404</v>
      </c>
      <c r="U4096">
        <f t="shared" si="319"/>
        <v>2014</v>
      </c>
    </row>
    <row r="4097" spans="1:21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9">
        <f t="shared" si="315"/>
        <v>0</v>
      </c>
      <c r="P4097" s="9" t="e">
        <f t="shared" si="316"/>
        <v>#DIV/0!</v>
      </c>
      <c r="Q4097" t="s">
        <v>8321</v>
      </c>
      <c r="R4097" t="s">
        <v>8339</v>
      </c>
      <c r="S4097" s="14">
        <f t="shared" si="317"/>
        <v>41550.793935185182</v>
      </c>
      <c r="T4097" s="15">
        <f t="shared" si="318"/>
        <v>41580.793935185182</v>
      </c>
      <c r="U4097">
        <f t="shared" si="319"/>
        <v>2013</v>
      </c>
    </row>
    <row r="4098" spans="1:21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9">
        <f t="shared" si="315"/>
        <v>0</v>
      </c>
      <c r="P4098" s="9" t="e">
        <f t="shared" si="316"/>
        <v>#DIV/0!</v>
      </c>
      <c r="Q4098" t="s">
        <v>8308</v>
      </c>
      <c r="R4098" t="s">
        <v>8342</v>
      </c>
      <c r="S4098" s="14">
        <f t="shared" si="317"/>
        <v>42188.012777777782</v>
      </c>
      <c r="T4098" s="15">
        <f t="shared" si="318"/>
        <v>42218.012777777782</v>
      </c>
      <c r="U4098">
        <f t="shared" si="319"/>
        <v>2015</v>
      </c>
    </row>
    <row r="4099" spans="1:21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9">
        <f t="shared" ref="O4099:O4115" si="320">ROUND(E4099/D4099*100,0)</f>
        <v>0</v>
      </c>
      <c r="P4099" s="9" t="e">
        <f t="shared" ref="P4099:P4115" si="321">ROUND(E4099/L4099,2)</f>
        <v>#DIV/0!</v>
      </c>
      <c r="Q4099" t="s">
        <v>8308</v>
      </c>
      <c r="R4099" t="s">
        <v>8342</v>
      </c>
      <c r="S4099" s="14">
        <f t="shared" ref="S4099:S4115" si="322">(((J4099/60)/60)/24)+DATE(1970,1,1)</f>
        <v>42317.810219907406</v>
      </c>
      <c r="T4099" s="15">
        <f t="shared" ref="T4099:T4115" si="323">(((I4099/60)/60)/24)+DATE(1970,1,1)</f>
        <v>42347.810219907406</v>
      </c>
      <c r="U4099">
        <f t="shared" ref="U4099:U4115" si="324">YEAR(S:S)</f>
        <v>2015</v>
      </c>
    </row>
    <row r="4100" spans="1:21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9">
        <f t="shared" si="320"/>
        <v>0</v>
      </c>
      <c r="P4100" s="9" t="e">
        <f t="shared" si="321"/>
        <v>#DIV/0!</v>
      </c>
      <c r="Q4100" t="s">
        <v>8323</v>
      </c>
      <c r="R4100" t="s">
        <v>8324</v>
      </c>
      <c r="S4100" s="14">
        <f t="shared" si="322"/>
        <v>42027.832800925928</v>
      </c>
      <c r="T4100" s="15">
        <f t="shared" si="323"/>
        <v>42065.044444444444</v>
      </c>
      <c r="U4100">
        <f t="shared" si="324"/>
        <v>2015</v>
      </c>
    </row>
    <row r="4101" spans="1:21" ht="45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320"/>
        <v>0</v>
      </c>
      <c r="P4101" s="9" t="e">
        <f t="shared" si="321"/>
        <v>#DIV/0!</v>
      </c>
      <c r="Q4101" t="s">
        <v>8323</v>
      </c>
      <c r="R4101" t="s">
        <v>8326</v>
      </c>
      <c r="S4101" s="14">
        <f t="shared" si="322"/>
        <v>41948.957465277781</v>
      </c>
      <c r="T4101" s="15">
        <f t="shared" si="323"/>
        <v>41963.957465277781</v>
      </c>
      <c r="U4101">
        <f t="shared" si="324"/>
        <v>2014</v>
      </c>
    </row>
    <row r="4102" spans="1:21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9">
        <f t="shared" si="320"/>
        <v>0</v>
      </c>
      <c r="P4102" s="9" t="e">
        <f t="shared" si="321"/>
        <v>#DIV/0!</v>
      </c>
      <c r="Q4102" t="s">
        <v>8316</v>
      </c>
      <c r="R4102" t="s">
        <v>8344</v>
      </c>
      <c r="S4102" s="14">
        <f t="shared" si="322"/>
        <v>41776.284780092588</v>
      </c>
      <c r="T4102" s="15">
        <f t="shared" si="323"/>
        <v>41806.284780092588</v>
      </c>
      <c r="U4102">
        <f t="shared" si="324"/>
        <v>2014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9" t="e">
        <f t="shared" si="321"/>
        <v>#DIV/0!</v>
      </c>
      <c r="Q4103" t="s">
        <v>8323</v>
      </c>
      <c r="R4103" t="s">
        <v>8326</v>
      </c>
      <c r="S4103" s="14">
        <f t="shared" si="322"/>
        <v>41927.124884259261</v>
      </c>
      <c r="T4103" s="15">
        <f t="shared" si="323"/>
        <v>41937.124884259261</v>
      </c>
      <c r="U4103">
        <f t="shared" si="324"/>
        <v>2014</v>
      </c>
    </row>
    <row r="4104" spans="1:21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9">
        <f t="shared" si="320"/>
        <v>0</v>
      </c>
      <c r="P4104" s="9" t="e">
        <f t="shared" si="321"/>
        <v>#DIV/0!</v>
      </c>
      <c r="Q4104" t="s">
        <v>8308</v>
      </c>
      <c r="R4104" t="s">
        <v>8342</v>
      </c>
      <c r="S4104" s="14">
        <f t="shared" si="322"/>
        <v>42300.825648148151</v>
      </c>
      <c r="T4104" s="15">
        <f t="shared" si="323"/>
        <v>42330.867314814815</v>
      </c>
      <c r="U4104">
        <f t="shared" si="324"/>
        <v>2015</v>
      </c>
    </row>
    <row r="4105" spans="1:21" ht="60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320"/>
        <v>0</v>
      </c>
      <c r="P4105" s="9" t="e">
        <f t="shared" si="321"/>
        <v>#DIV/0!</v>
      </c>
      <c r="Q4105" t="s">
        <v>8323</v>
      </c>
      <c r="R4105" t="s">
        <v>8326</v>
      </c>
      <c r="S4105" s="14">
        <f t="shared" si="322"/>
        <v>42732.787523148145</v>
      </c>
      <c r="T4105" s="15">
        <f t="shared" si="323"/>
        <v>42762.787523148145</v>
      </c>
      <c r="U4105">
        <f t="shared" si="324"/>
        <v>2016</v>
      </c>
    </row>
    <row r="4106" spans="1:21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9">
        <f t="shared" si="320"/>
        <v>0</v>
      </c>
      <c r="P4106" s="9" t="e">
        <f t="shared" si="321"/>
        <v>#DIV/0!</v>
      </c>
      <c r="Q4106" t="s">
        <v>8321</v>
      </c>
      <c r="R4106" t="s">
        <v>8325</v>
      </c>
      <c r="S4106" s="14">
        <f t="shared" si="322"/>
        <v>42438.961273148147</v>
      </c>
      <c r="T4106" s="15">
        <f t="shared" si="323"/>
        <v>42468.919606481482</v>
      </c>
      <c r="U4106">
        <f t="shared" si="324"/>
        <v>2016</v>
      </c>
    </row>
    <row r="4107" spans="1:21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9">
        <f t="shared" si="320"/>
        <v>0</v>
      </c>
      <c r="P4107" s="9" t="e">
        <f t="shared" si="321"/>
        <v>#DIV/0!</v>
      </c>
      <c r="Q4107" t="s">
        <v>8308</v>
      </c>
      <c r="R4107" t="s">
        <v>8342</v>
      </c>
      <c r="S4107" s="14">
        <f t="shared" si="322"/>
        <v>42466.858888888892</v>
      </c>
      <c r="T4107" s="15">
        <f t="shared" si="323"/>
        <v>42490.916666666672</v>
      </c>
      <c r="U4107">
        <f t="shared" si="324"/>
        <v>2016</v>
      </c>
    </row>
    <row r="4108" spans="1:21" ht="60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320"/>
        <v>0</v>
      </c>
      <c r="P4108" s="9" t="e">
        <f t="shared" si="321"/>
        <v>#DIV/0!</v>
      </c>
      <c r="Q4108" t="s">
        <v>8323</v>
      </c>
      <c r="R4108" t="s">
        <v>8326</v>
      </c>
      <c r="S4108" s="14">
        <f t="shared" si="322"/>
        <v>42809.645914351851</v>
      </c>
      <c r="T4108" s="15">
        <f t="shared" si="323"/>
        <v>42828.645914351851</v>
      </c>
      <c r="U4108">
        <f t="shared" si="324"/>
        <v>2017</v>
      </c>
    </row>
    <row r="4109" spans="1:21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9">
        <f t="shared" si="320"/>
        <v>0</v>
      </c>
      <c r="P4109" s="9" t="e">
        <f t="shared" si="321"/>
        <v>#DIV/0!</v>
      </c>
      <c r="Q4109" t="s">
        <v>8308</v>
      </c>
      <c r="R4109" t="s">
        <v>8342</v>
      </c>
      <c r="S4109" s="14">
        <f t="shared" si="322"/>
        <v>42248.934675925921</v>
      </c>
      <c r="T4109" s="15">
        <f t="shared" si="323"/>
        <v>42303.934675925921</v>
      </c>
      <c r="U4109">
        <f t="shared" si="324"/>
        <v>2015</v>
      </c>
    </row>
    <row r="4110" spans="1:21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9">
        <f t="shared" si="320"/>
        <v>0</v>
      </c>
      <c r="P4110" s="9" t="e">
        <f t="shared" si="321"/>
        <v>#DIV/0!</v>
      </c>
      <c r="Q4110" t="s">
        <v>8316</v>
      </c>
      <c r="R4110" t="s">
        <v>8334</v>
      </c>
      <c r="S4110" s="14">
        <f t="shared" si="322"/>
        <v>42295.753391203703</v>
      </c>
      <c r="T4110" s="15">
        <f t="shared" si="323"/>
        <v>42325.795057870375</v>
      </c>
      <c r="U4110">
        <f t="shared" si="324"/>
        <v>2015</v>
      </c>
    </row>
    <row r="4111" spans="1:21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9">
        <f t="shared" si="320"/>
        <v>0</v>
      </c>
      <c r="P4111" s="9" t="e">
        <f t="shared" si="321"/>
        <v>#DIV/0!</v>
      </c>
      <c r="Q4111" t="s">
        <v>8316</v>
      </c>
      <c r="R4111" t="s">
        <v>8344</v>
      </c>
      <c r="S4111" s="14">
        <f t="shared" si="322"/>
        <v>42035.029224537036</v>
      </c>
      <c r="T4111" s="15">
        <f t="shared" si="323"/>
        <v>42064.029224537036</v>
      </c>
      <c r="U4111">
        <f t="shared" si="324"/>
        <v>2015</v>
      </c>
    </row>
    <row r="4112" spans="1:21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9">
        <f t="shared" si="320"/>
        <v>0</v>
      </c>
      <c r="P4112" s="9" t="e">
        <f t="shared" si="321"/>
        <v>#DIV/0!</v>
      </c>
      <c r="Q4112" t="s">
        <v>8346</v>
      </c>
      <c r="R4112" t="s">
        <v>8347</v>
      </c>
      <c r="S4112" s="14">
        <f t="shared" si="322"/>
        <v>41831.060092592597</v>
      </c>
      <c r="T4112" s="15">
        <f t="shared" si="323"/>
        <v>41851.060092592597</v>
      </c>
      <c r="U4112">
        <f t="shared" si="324"/>
        <v>2014</v>
      </c>
    </row>
    <row r="4113" spans="1:21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9">
        <f t="shared" si="320"/>
        <v>0</v>
      </c>
      <c r="P4113" s="9" t="e">
        <f t="shared" si="321"/>
        <v>#DIV/0!</v>
      </c>
      <c r="Q4113" t="s">
        <v>8313</v>
      </c>
      <c r="R4113" t="s">
        <v>8351</v>
      </c>
      <c r="S4113" s="14">
        <f t="shared" si="322"/>
        <v>42046.072743055556</v>
      </c>
      <c r="T4113" s="15">
        <f t="shared" si="323"/>
        <v>42091.031076388885</v>
      </c>
      <c r="U4113">
        <f t="shared" si="324"/>
        <v>2015</v>
      </c>
    </row>
    <row r="4114" spans="1:21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9">
        <f t="shared" si="320"/>
        <v>0</v>
      </c>
      <c r="P4114" s="9" t="e">
        <f t="shared" si="321"/>
        <v>#DIV/0!</v>
      </c>
      <c r="Q4114" t="s">
        <v>8313</v>
      </c>
      <c r="R4114" t="s">
        <v>8355</v>
      </c>
      <c r="S4114" s="14">
        <f t="shared" si="322"/>
        <v>42782.426875000005</v>
      </c>
      <c r="T4114" s="15">
        <f t="shared" si="323"/>
        <v>42789.426875000005</v>
      </c>
      <c r="U4114">
        <f t="shared" si="324"/>
        <v>2017</v>
      </c>
    </row>
    <row r="4115" spans="1:21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9">
        <f t="shared" si="320"/>
        <v>0</v>
      </c>
      <c r="P4115" s="9" t="e">
        <f t="shared" si="321"/>
        <v>#DIV/0!</v>
      </c>
      <c r="Q4115" t="s">
        <v>8319</v>
      </c>
      <c r="R4115" t="s">
        <v>8345</v>
      </c>
      <c r="S4115" s="14">
        <f t="shared" si="322"/>
        <v>41829.896562499998</v>
      </c>
      <c r="T4115" s="15">
        <f t="shared" si="323"/>
        <v>41859.896562499998</v>
      </c>
      <c r="U4115">
        <f t="shared" si="324"/>
        <v>2014</v>
      </c>
    </row>
  </sheetData>
  <autoFilter ref="A1:N4115" xr:uid="{00000000-0001-0000-0000-000000000000}">
    <filterColumn colId="5">
      <filters>
        <filter val="failed"/>
      </filters>
    </filterColumn>
    <filterColumn colId="13">
      <filters>
        <filter val="theater/plays"/>
      </filters>
    </filterColumn>
  </autoFilter>
  <conditionalFormatting sqref="F1:F1048576"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"canceled"</formula>
    </cfRule>
    <cfRule type="cellIs" dxfId="0" priority="6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0B88-22D9-4213-ABFD-0FFB2E23BDDC}">
  <dimension ref="A1:I13"/>
  <sheetViews>
    <sheetView workbookViewId="0">
      <selection activeCell="C2" sqref="C2"/>
    </sheetView>
    <sheetView workbookViewId="1">
      <selection activeCell="B15" sqref="B15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.5703125" bestFit="1" customWidth="1"/>
    <col min="5" max="5" width="13.140625" bestFit="1" customWidth="1"/>
    <col min="6" max="6" width="20.85546875" style="21" bestFit="1" customWidth="1"/>
    <col min="7" max="7" width="17" style="21" bestFit="1" customWidth="1"/>
    <col min="8" max="8" width="20.42578125" style="21" bestFit="1" customWidth="1"/>
  </cols>
  <sheetData>
    <row r="1" spans="1:9" x14ac:dyDescent="0.25">
      <c r="A1" s="19" t="s">
        <v>8382</v>
      </c>
      <c r="B1" s="19" t="s">
        <v>8385</v>
      </c>
      <c r="C1" s="19" t="s">
        <v>8386</v>
      </c>
      <c r="D1" s="19" t="s">
        <v>8403</v>
      </c>
      <c r="E1" s="19" t="s">
        <v>8387</v>
      </c>
      <c r="F1" s="20" t="s">
        <v>8388</v>
      </c>
      <c r="G1" s="20" t="s">
        <v>8389</v>
      </c>
      <c r="H1" s="20" t="s">
        <v>8390</v>
      </c>
      <c r="I1" s="19"/>
    </row>
    <row r="2" spans="1:9" x14ac:dyDescent="0.25">
      <c r="A2" t="s">
        <v>8391</v>
      </c>
      <c r="B2">
        <f>COUNTIFS(Kickstarter!$D:$D, "&lt;1000", Kickstarter!$F:$F, "successful", Kickstarter!N:N, "theater/plays")</f>
        <v>141</v>
      </c>
      <c r="C2">
        <f>COUNTIFS(Kickstarter!$D:$D, "&lt;1000", Kickstarter!$F:$F, "failed", Kickstarter!N:N, "theater/plays")</f>
        <v>45</v>
      </c>
      <c r="D2">
        <f>COUNTIFS(Kickstarter!$D:$D, "&lt;1000", Kickstarter!$F:$F, "canceled", Kickstarter!N:N, "theater/plays")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9" x14ac:dyDescent="0.25">
      <c r="A3" t="s">
        <v>8392</v>
      </c>
      <c r="B3">
        <f>COUNTIFS(Kickstarter!$D:$D, "&gt;=1000", Kickstarter!$D:$D, "&lt;4999", Kickstarter!$F:$F, "successful", Kickstarter!N:N, "theater/plays")</f>
        <v>387</v>
      </c>
      <c r="C3">
        <f>COUNTIFS(Kickstarter!$D:$D, "&gt;=1000", Kickstarter!$D:$D, "&lt;=4999", Kickstarter!$F:$F, "failed", Kickstarter!N:N, "theater/plays")</f>
        <v>146</v>
      </c>
      <c r="D3">
        <f>COUNTIFS(Kickstarter!$D:$D, "&gt;=1000", Kickstarter!$D:$D, "&lt;=4999", Kickstarter!$F:$F, "canceled", Kickstarter!N:N, "theater/plays")</f>
        <v>0</v>
      </c>
      <c r="E3">
        <f t="shared" ref="E3:E13" si="0">SUM(B3:D3)</f>
        <v>533</v>
      </c>
      <c r="F3" s="21">
        <f t="shared" ref="F3:F13" si="1">B3/E3</f>
        <v>0.726078799249531</v>
      </c>
      <c r="G3" s="21">
        <f t="shared" ref="G3:G13" si="2">C3/E3</f>
        <v>0.27392120075046905</v>
      </c>
      <c r="H3" s="21">
        <f t="shared" ref="H3:H13" si="3">D3/E3</f>
        <v>0</v>
      </c>
    </row>
    <row r="4" spans="1:9" x14ac:dyDescent="0.25">
      <c r="A4" t="s">
        <v>8393</v>
      </c>
      <c r="B4">
        <f>COUNTIFS(Kickstarter!$D:$D, "&gt;=5000", Kickstarter!$D:$D, "&lt;9999", Kickstarter!$F:$F, "successful", Kickstarter!N:N, "theater/plays")</f>
        <v>93</v>
      </c>
      <c r="C4">
        <f>COUNTIFS(Kickstarter!$D:$D, "&gt;=5000", Kickstarter!$D:$D, "&lt;=9999", Kickstarter!$F:$F, "failed", Kickstarter!N:N, "theater/plays")</f>
        <v>76</v>
      </c>
      <c r="D4">
        <f>COUNTIFS(Kickstarter!$D:$D, "&gt;=5000", Kickstarter!$D:$D, "&lt;=9999", Kickstarter!$F:$F, "canceled", Kickstarter!N:N, "theater/plays")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9" x14ac:dyDescent="0.25">
      <c r="A5" t="s">
        <v>8394</v>
      </c>
      <c r="B5">
        <f>COUNTIFS(Kickstarter!$D:$D, "&gt;=10000", Kickstarter!$D:$D, "&lt;14999", Kickstarter!$F:$F, "successful", Kickstarter!N:N, "theater/plays")</f>
        <v>39</v>
      </c>
      <c r="C5">
        <f>COUNTIFS(Kickstarter!$D:$D, "&gt;=10000", Kickstarter!$D:$D, "&lt;=14999", Kickstarter!$F:$F, "failed", Kickstarter!N:N, "theater/plays")</f>
        <v>33</v>
      </c>
      <c r="D5">
        <f>COUNTIFS(Kickstarter!$D:$D, "&gt;=10000", Kickstarter!$D:$D, "&lt;=14999", Kickstarter!$F:$F, "canceled", Kickstarter!N:N, "theater/plays")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9" x14ac:dyDescent="0.25">
      <c r="A6" t="s">
        <v>8395</v>
      </c>
      <c r="B6">
        <f>COUNTIFS(Kickstarter!$D:$D, "&gt;=15000", Kickstarter!$D:$D, "&lt;19999", Kickstarter!$F:$F, "successful", Kickstarter!N:N, "theater/plays")</f>
        <v>12</v>
      </c>
      <c r="C6">
        <f>COUNTIFS(Kickstarter!$D:$D, "&gt;=15000", Kickstarter!$D:$D, "&lt;=19999", Kickstarter!$F:$F, "failed", Kickstarter!N:N, "theater/plays")</f>
        <v>12</v>
      </c>
      <c r="D6">
        <f>COUNTIFS(Kickstarter!$D:$D, "&gt;=15000", Kickstarter!$D:$D, "&lt;=19999", Kickstarter!$F:$F, "canceled", Kickstarter!N:N, "theater/plays")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9" x14ac:dyDescent="0.25">
      <c r="A7" t="s">
        <v>8396</v>
      </c>
      <c r="B7">
        <f>COUNTIFS(Kickstarter!$D:$D, "&gt;=20000", Kickstarter!$D:$D, "&lt;24999", Kickstarter!$F:$F, "successful", Kickstarter!N:N, "theater/plays")</f>
        <v>9</v>
      </c>
      <c r="C7">
        <f>COUNTIFS(Kickstarter!$D:$D, "&gt;=20000", Kickstarter!$D:$D, "&lt;=24999", Kickstarter!$F:$F, "failed", Kickstarter!N:N, "theater/plays")</f>
        <v>11</v>
      </c>
      <c r="D7">
        <f>COUNTIFS(Kickstarter!$D:$D, "&gt;=20000", Kickstarter!$D:$D, "&lt;=24999", Kickstarter!$F:$F, "canceled", Kickstarter!N:N, "theater/plays")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9" x14ac:dyDescent="0.25">
      <c r="A8" t="s">
        <v>8397</v>
      </c>
      <c r="B8">
        <f>COUNTIFS(Kickstarter!$D:$D, "&gt;=25000", Kickstarter!$D:$D, "&lt;=29999", Kickstarter!$F:$F, "successful", Kickstarter!N:N, "theater/plays")</f>
        <v>1</v>
      </c>
      <c r="C8">
        <f>COUNTIFS(Kickstarter!$D:$D, "&gt;=25000", Kickstarter!$D:$D, "&lt;29999", Kickstarter!$F:$F, "failed", Kickstarter!N:N, "theater/plays")</f>
        <v>4</v>
      </c>
      <c r="D8">
        <f>COUNTIFS(Kickstarter!$D:$D, "&gt;=25000", Kickstarter!$D:$D, "&lt;=29999", Kickstarter!$F:$F, "canceled", Kickstarter!N:N, "theater/plays")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9" x14ac:dyDescent="0.25">
      <c r="A9" t="s">
        <v>8398</v>
      </c>
      <c r="B9">
        <f>COUNTIFS(Kickstarter!$D:$D, "&gt;=30000", Kickstarter!$D:$D, "&lt;34999", Kickstarter!$F:$F, "successful", Kickstarter!N:N, "theater/plays")</f>
        <v>3</v>
      </c>
      <c r="C9">
        <f>COUNTIFS(Kickstarter!$D:$D, "&gt;=30000", Kickstarter!$D:$D, "&lt;=34999", Kickstarter!$F:$F, "failed", Kickstarter!N:N, "theater/plays")</f>
        <v>8</v>
      </c>
      <c r="D9">
        <f>COUNTIFS(Kickstarter!$D:$D, "&gt;=30000", Kickstarter!$D:$D, "&lt;=34999", Kickstarter!$F:$F, "canceled", Kickstarter!N:N, "theater/plays")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9" x14ac:dyDescent="0.25">
      <c r="A10" t="s">
        <v>8399</v>
      </c>
      <c r="B10">
        <f>COUNTIFS(Kickstarter!$D:$D, "&gt;=35000", Kickstarter!$D:$D, "&lt;39999", Kickstarter!$F:$F, "successful", Kickstarter!N:N, "theater/plays")</f>
        <v>4</v>
      </c>
      <c r="C10">
        <f>COUNTIFS(Kickstarter!$D:$D, "&gt;=35000", Kickstarter!$D:$D, "&lt;=39999", Kickstarter!$F:$F, "failed", Kickstarter!N:N, "theater/plays")</f>
        <v>2</v>
      </c>
      <c r="D10">
        <f>COUNTIFS(Kickstarter!$D:$D, "&gt;=35000", Kickstarter!$D:$D, "&lt;=39999", Kickstarter!$F:$F, "canceled", Kickstarter!N:N, "theater/plays")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9" x14ac:dyDescent="0.25">
      <c r="A11" t="s">
        <v>8400</v>
      </c>
      <c r="B11">
        <f>COUNTIFS(Kickstarter!$D:$D, "&gt;=40000", Kickstarter!$D:$D, "&lt;44999", Kickstarter!$F:$F, "successful", Kickstarter!N:N, "theater/plays")</f>
        <v>2</v>
      </c>
      <c r="C11">
        <f>COUNTIFS(Kickstarter!$D:$D, "&gt;=40000", Kickstarter!$D:$D, "&lt;=44999", Kickstarter!$F:$F, "failed", Kickstarter!N:N, "theater/plays")</f>
        <v>1</v>
      </c>
      <c r="D11">
        <f>COUNTIFS(Kickstarter!$D:$D, "&gt;=40000", Kickstarter!$D:$D, "&lt;=44999", Kickstarter!$F:$F, "canceled", Kickstarter!N:N, "theater/plays")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9" x14ac:dyDescent="0.25">
      <c r="A12" t="s">
        <v>8401</v>
      </c>
      <c r="B12">
        <f>COUNTIFS(Kickstarter!$D:$D, "&gt;=45000", Kickstarter!$D:$D, "&lt;49999", Kickstarter!$F:$F, "successful", Kickstarter!N:N, "theater/plays")</f>
        <v>0</v>
      </c>
      <c r="C12">
        <f>COUNTIFS(Kickstarter!$D:$D, "&gt;=45000", Kickstarter!$D:$D, "&lt;=49999", Kickstarter!$F:$F, "failed", Kickstarter!N:N, "theater/plays")</f>
        <v>1</v>
      </c>
      <c r="D12">
        <f>COUNTIFS(Kickstarter!$D:$D, "&gt;=45000", Kickstarter!$D:$D, "&lt;=49999", Kickstarter!$F:$F, "canceled", Kickstarter!N:N, "theater/plays")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9" x14ac:dyDescent="0.25">
      <c r="A13" t="s">
        <v>8402</v>
      </c>
      <c r="B13">
        <f>COUNTIFS(Kickstarter!$D:$D, "&gt;=50000", Kickstarter!$F:$F, "successful", Kickstarter!N:N, "theater/plays")</f>
        <v>2</v>
      </c>
      <c r="C13">
        <f>COUNTIFS(Kickstarter!$D:$D, "&gt;=50000", Kickstarter!$F:$F, "failed", Kickstarter!N:N, "theater/plays")</f>
        <v>14</v>
      </c>
      <c r="D13">
        <f>COUNTIFS(Kickstarter!$D:$D, "&gt;=50000", Kickstarter!$F:$F, "canceled", Kickstarter!N:N, "theater/plays")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EBDCD-F45E-4B1F-9430-54CD810DAD10}">
  <dimension ref="A1:F6"/>
  <sheetViews>
    <sheetView topLeftCell="H1" workbookViewId="0">
      <selection activeCell="B7" sqref="B7"/>
    </sheetView>
    <sheetView workbookViewId="1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88BE9-036F-4906-A8DB-BD295FFA06DF}">
  <dimension ref="A1:E7"/>
  <sheetViews>
    <sheetView topLeftCell="J1" workbookViewId="0">
      <selection activeCell="C8" sqref="C8"/>
    </sheetView>
    <sheetView workbookViewId="1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8326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33D91-477A-40D1-B416-38E1985D88ED}">
  <dimension ref="A2:F19"/>
  <sheetViews>
    <sheetView topLeftCell="G13" workbookViewId="0">
      <selection activeCell="A5" sqref="A5"/>
    </sheetView>
    <sheetView workbookViewId="1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0" t="s">
        <v>8358</v>
      </c>
      <c r="B2" t="s">
        <v>8323</v>
      </c>
    </row>
    <row r="3" spans="1:6" x14ac:dyDescent="0.25">
      <c r="A3" s="10" t="s">
        <v>8379</v>
      </c>
      <c r="B3" t="s">
        <v>8364</v>
      </c>
    </row>
    <row r="5" spans="1:6" x14ac:dyDescent="0.25">
      <c r="A5" s="10" t="s">
        <v>8363</v>
      </c>
      <c r="B5" s="10" t="s">
        <v>8362</v>
      </c>
    </row>
    <row r="6" spans="1:6" x14ac:dyDescent="0.25">
      <c r="A6" s="10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7" t="s">
        <v>8373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5">
      <c r="A8" s="17" t="s">
        <v>8374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5">
      <c r="A9" s="17" t="s">
        <v>8375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5">
      <c r="A10" s="17" t="s">
        <v>8376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25">
      <c r="A11" s="17" t="s">
        <v>8367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25">
      <c r="A12" s="17" t="s">
        <v>8377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25">
      <c r="A13" s="17" t="s">
        <v>8368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25">
      <c r="A14" s="17" t="s">
        <v>8369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25">
      <c r="A15" s="17" t="s">
        <v>8370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25">
      <c r="A16" s="17" t="s">
        <v>8371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25">
      <c r="A17" s="17" t="s">
        <v>8372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25">
      <c r="A18" s="17" t="s">
        <v>8378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25">
      <c r="A19" s="17" t="s">
        <v>8361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F093B-D0A1-4739-98FB-A85770B3EF2D}">
  <dimension ref="A1:D6"/>
  <sheetViews>
    <sheetView workbookViewId="0">
      <selection activeCell="D2" sqref="D2"/>
    </sheetView>
    <sheetView workbookViewId="1"/>
  </sheetViews>
  <sheetFormatPr defaultRowHeight="15" x14ac:dyDescent="0.25"/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</row>
    <row r="3" spans="1:4" x14ac:dyDescent="0.25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</row>
    <row r="4" spans="1:4" x14ac:dyDescent="0.25">
      <c r="A4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</row>
    <row r="5" spans="1:4" x14ac:dyDescent="0.25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</row>
    <row r="6" spans="1:4" x14ac:dyDescent="0.25">
      <c r="A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Narwhal</cp:lastModifiedBy>
  <dcterms:created xsi:type="dcterms:W3CDTF">2017-04-20T15:17:24Z</dcterms:created>
  <dcterms:modified xsi:type="dcterms:W3CDTF">2022-09-11T23:43:36Z</dcterms:modified>
</cp:coreProperties>
</file>