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y.shell.com/personal/srikanth_chinta_shell_com/Documents/Documents/ApartmentStatatements/2024/Nov'24/"/>
    </mc:Choice>
  </mc:AlternateContent>
  <xr:revisionPtr revIDLastSave="542" documentId="8_{D30FF6DF-DD66-4C14-B2E7-5CC5A66E42AC}" xr6:coauthVersionLast="47" xr6:coauthVersionMax="47" xr10:uidLastSave="{79FA5BBC-8F7C-4B98-9D14-5A2870B58FA9}"/>
  <bookViews>
    <workbookView xWindow="-110" yWindow="-110" windowWidth="19420" windowHeight="11500" xr2:uid="{00000000-000D-0000-FFFF-FFFF00000000}"/>
  </bookViews>
  <sheets>
    <sheet name="Oct'24" sheetId="10" r:id="rId1"/>
    <sheet name="Sheet1" sheetId="11" r:id="rId2"/>
  </sheets>
  <definedNames>
    <definedName name="_xlnm.Print_Area" localSheetId="0">'Oct''24'!$B$1:$F$60</definedName>
    <definedName name="Z_F932B5D0_3370_4507_B264_2A87E26FF456_.wvu.PrintArea" localSheetId="0" hidden="1">'Oct''24'!$B$1:$F$39</definedName>
    <definedName name="Z_F932B5D0_3370_4507_B264_2A87E26FF456_.wvu.Rows" localSheetId="0" hidden="1">'Oct''24'!$4:$5</definedName>
  </definedNames>
  <calcPr calcId="191029"/>
  <customWorkbookViews>
    <customWorkbookView name="N D R" guid="{F932B5D0-3370-4507-B264-2A87E26FF456}" maximized="1" xWindow="-11" yWindow="-11" windowWidth="1942" windowHeight="1042" activeSheetId="1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0" l="1"/>
  <c r="E23" i="10" l="1"/>
  <c r="C24" i="11"/>
  <c r="C9" i="11"/>
  <c r="C10" i="11"/>
  <c r="C11" i="11"/>
  <c r="C16" i="11"/>
  <c r="C17" i="11"/>
  <c r="C18" i="11"/>
  <c r="C19" i="11"/>
  <c r="C20" i="11"/>
  <c r="C21" i="11"/>
  <c r="C22" i="11"/>
  <c r="C23" i="11"/>
  <c r="C25" i="11"/>
  <c r="C26" i="11"/>
  <c r="C27" i="11"/>
  <c r="C28" i="11"/>
  <c r="C29" i="11"/>
  <c r="C30" i="11"/>
  <c r="C7" i="11"/>
  <c r="C8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1" i="11"/>
  <c r="E34" i="10"/>
  <c r="E33" i="10"/>
  <c r="E29" i="10"/>
  <c r="E26" i="10"/>
  <c r="E22" i="10"/>
  <c r="E21" i="10"/>
  <c r="E19" i="10"/>
  <c r="E14" i="10"/>
  <c r="E12" i="10"/>
  <c r="E36" i="10" l="1"/>
  <c r="E35" i="10"/>
  <c r="E32" i="10"/>
  <c r="E31" i="10"/>
  <c r="E28" i="10"/>
  <c r="E27" i="10"/>
  <c r="E25" i="10"/>
  <c r="E24" i="10"/>
  <c r="E20" i="10"/>
  <c r="E18" i="10"/>
  <c r="E17" i="10"/>
  <c r="E16" i="10"/>
  <c r="E15" i="10"/>
  <c r="E13" i="10"/>
  <c r="E11" i="10"/>
  <c r="E10" i="10"/>
  <c r="E9" i="10"/>
  <c r="E8" i="10"/>
  <c r="E7" i="10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" i="11"/>
  <c r="H37" i="11"/>
  <c r="C1" i="11"/>
  <c r="I37" i="11" l="1"/>
  <c r="C4" i="11" l="1"/>
  <c r="F37" i="10"/>
  <c r="D37" i="10"/>
  <c r="E37" i="10" l="1"/>
  <c r="C6" i="11"/>
  <c r="C5" i="11"/>
  <c r="C3" i="11"/>
  <c r="C2" i="11"/>
  <c r="B39" i="11" l="1"/>
  <c r="C39" i="11" l="1"/>
</calcChain>
</file>

<file path=xl/sharedStrings.xml><?xml version="1.0" encoding="utf-8"?>
<sst xmlns="http://schemas.openxmlformats.org/spreadsheetml/2006/main" count="87" uniqueCount="56">
  <si>
    <t>Flat No</t>
  </si>
  <si>
    <t>Amount</t>
  </si>
  <si>
    <t>Total</t>
  </si>
  <si>
    <t>NDR ESTATES - BLOCK B ASSOCIATION</t>
  </si>
  <si>
    <t>No of Months</t>
  </si>
  <si>
    <t xml:space="preserve">Maintenance Dues </t>
  </si>
  <si>
    <t xml:space="preserve">PENDING DUES FOR THE FEB MONTH </t>
  </si>
  <si>
    <t>Dues Received</t>
  </si>
  <si>
    <t>G5</t>
  </si>
  <si>
    <t>G6</t>
  </si>
  <si>
    <t>G11</t>
  </si>
  <si>
    <t>G2</t>
  </si>
  <si>
    <t>101</t>
  </si>
  <si>
    <t>106</t>
  </si>
  <si>
    <t>404</t>
  </si>
  <si>
    <t>304</t>
  </si>
  <si>
    <t>305</t>
  </si>
  <si>
    <t>312</t>
  </si>
  <si>
    <t>402</t>
  </si>
  <si>
    <t>403</t>
  </si>
  <si>
    <t>409</t>
  </si>
  <si>
    <t>501</t>
  </si>
  <si>
    <t>108</t>
  </si>
  <si>
    <t>307</t>
  </si>
  <si>
    <t>G9</t>
  </si>
  <si>
    <t>G5,101,304,402,403</t>
  </si>
  <si>
    <t>G5,101</t>
  </si>
  <si>
    <t>OCT'22,JAN'23,JAN'24,JUN'24</t>
  </si>
  <si>
    <t>G4</t>
  </si>
  <si>
    <t>JUN'23,JUL'23,AUG'23,SEP'23,OCT'23,NOV'23,DEC'23,JAN'24,FEB'24,MAR'24,APR'24,MAY'24,JUN'24,JUL'24,AUG'24,SEP'24</t>
  </si>
  <si>
    <t>G5,101,106,304,402,403</t>
  </si>
  <si>
    <t>G5,101,304,403</t>
  </si>
  <si>
    <t>G5,101,403</t>
  </si>
  <si>
    <t>OCT'21,NOV'21,DEC'21</t>
  </si>
  <si>
    <t>SEP'24,OCT'24</t>
  </si>
  <si>
    <t>JUN'24,JUL'24,AUG'24,SEP'24,OCT'24</t>
  </si>
  <si>
    <t>G12</t>
  </si>
  <si>
    <t>OCT'24</t>
  </si>
  <si>
    <t>JUL'24,AUG'24,SEP'24,OCT'24</t>
  </si>
  <si>
    <t>OCT'23,NOV'23,DEC'23,JAN'24,FEB'24,MAR'24,APR'24,MAY'24,JUN'24,JUL'24,AUG'24,SEP'24,OCT'24</t>
  </si>
  <si>
    <t>MAY'24,JUN'24,JUL'24,AUG'24,SEP'24,OCT'24</t>
  </si>
  <si>
    <t>DEC'23,JAN'24,FEB'24,MAR'24,APR'24,MAY'24,JUN'24,JUL'24,AUG'24,SEP'24,OCT'24</t>
  </si>
  <si>
    <t>MAR'24,APR'24,MAY'24,JUN'24,JUL'24,AUG'24,SEP'24,OCT'24</t>
  </si>
  <si>
    <t>G2,G5,G6,G9,G11,G12,104,107,108,201,206,207,211,302,304,305,307,308,310,312,402,403,409,410,411,412,501</t>
  </si>
  <si>
    <t>G2,G5,G6,G9,G11,101,107,108,201,304,305,307,312,402,403,409,501</t>
  </si>
  <si>
    <t>G5,G6,G11,101,107,207,304,305,312,402,403,409,501</t>
  </si>
  <si>
    <t>G5,G6,G11,101,107,304,305,312,402,403,409,501</t>
  </si>
  <si>
    <t>G5,G6,G11,101,106,304,305,307,312,402,403,501</t>
  </si>
  <si>
    <t>G5,G11,101,304,305,312,402,403,501</t>
  </si>
  <si>
    <t>G5,G11,101,304,312,402,403</t>
  </si>
  <si>
    <t>G5,G11,101,304,402,403</t>
  </si>
  <si>
    <t>g12</t>
  </si>
  <si>
    <t>Nov'24</t>
  </si>
  <si>
    <t>JUN'24</t>
  </si>
  <si>
    <t>SEP'23,OCT'23,NOV'23,DEC'23,JAN'24,FEB'24,MAR'24,APR'24,MAY'24,JUN'24,JUL'24,AUG'24,SEP'24</t>
  </si>
  <si>
    <t>SEP'23,OCT'23,NOV'23,DEC'23,JAN'24,FEB'24,MAR'24,APR'24,MAY'24,JUN'24,JUL'24,AUG'24,SEP'24,OCT'24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</si>
</sst>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90">
        <stop position="0">
          <color theme="2" tint="-0.25098422193060094"/>
        </stop>
        <stop position="1">
          <color theme="0"/>
        </stop>
      </gradient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14" fontId="1" fillId="0" borderId="7" xfId="0" applyNumberFormat="1" applyFont="1" applyBorder="1" applyAlignment="1">
      <alignment vertical="top"/>
    </xf>
    <xf numFmtId="14" fontId="1" fillId="0" borderId="0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2" fillId="0" borderId="11" xfId="0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1" fillId="0" borderId="12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right" vertical="center"/>
    </xf>
    <xf numFmtId="0" fontId="2" fillId="0" borderId="3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quotePrefix="1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" xfId="0" quotePrefix="1" applyFont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right" vertical="center"/>
    </xf>
    <xf numFmtId="0" fontId="1" fillId="5" borderId="1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right" vertical="center"/>
    </xf>
    <xf numFmtId="0" fontId="11" fillId="6" borderId="0" xfId="0" applyFont="1" applyFill="1"/>
    <xf numFmtId="0" fontId="11" fillId="6" borderId="0" xfId="0" applyFont="1" applyFill="1" applyAlignment="1">
      <alignment horizontal="right"/>
    </xf>
    <xf numFmtId="0" fontId="11" fillId="6" borderId="0" xfId="0" quotePrefix="1" applyFont="1" applyFill="1" applyAlignment="1">
      <alignment horizontal="right"/>
    </xf>
    <xf numFmtId="0" fontId="11" fillId="5" borderId="0" xfId="0" applyFont="1" applyFill="1"/>
    <xf numFmtId="43" fontId="12" fillId="0" borderId="1" xfId="2" applyFont="1" applyFill="1" applyBorder="1" applyAlignment="1">
      <alignment vertical="top"/>
    </xf>
    <xf numFmtId="0" fontId="0" fillId="0" borderId="1" xfId="0" applyBorder="1" applyAlignment="1">
      <alignment vertical="top"/>
    </xf>
    <xf numFmtId="43" fontId="13" fillId="4" borderId="1" xfId="0" applyNumberFormat="1" applyFont="1" applyFill="1" applyBorder="1" applyAlignment="1">
      <alignment horizontal="left" vertical="top" wrapText="1"/>
    </xf>
    <xf numFmtId="0" fontId="2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right" vertical="center"/>
    </xf>
    <xf numFmtId="0" fontId="6" fillId="0" borderId="16" xfId="0" applyFont="1" applyBorder="1" applyAlignment="1">
      <alignment horizontal="right" vertical="center"/>
    </xf>
    <xf numFmtId="0" fontId="5" fillId="5" borderId="16" xfId="0" applyFont="1" applyFill="1" applyBorder="1" applyAlignment="1">
      <alignment horizontal="right" vertical="center"/>
    </xf>
    <xf numFmtId="0" fontId="6" fillId="0" borderId="16" xfId="0" applyFont="1" applyBorder="1" applyAlignment="1">
      <alignment horizontal="right" vertical="center" wrapText="1"/>
    </xf>
    <xf numFmtId="43" fontId="8" fillId="4" borderId="16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right" vertical="center"/>
    </xf>
    <xf numFmtId="0" fontId="4" fillId="3" borderId="18" xfId="0" applyFont="1" applyFill="1" applyBorder="1" applyAlignment="1">
      <alignment horizontal="right" vertical="center"/>
    </xf>
    <xf numFmtId="0" fontId="1" fillId="5" borderId="18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center" vertical="center"/>
    </xf>
    <xf numFmtId="43" fontId="8" fillId="4" borderId="20" xfId="0" applyNumberFormat="1" applyFont="1" applyFill="1" applyBorder="1" applyAlignment="1">
      <alignment horizontal="right" vertical="top" wrapText="1"/>
    </xf>
    <xf numFmtId="0" fontId="7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left" vertical="center"/>
    </xf>
    <xf numFmtId="0" fontId="2" fillId="0" borderId="22" xfId="0" applyFont="1" applyBorder="1"/>
    <xf numFmtId="0" fontId="2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</cellXfs>
  <cellStyles count="3">
    <cellStyle name="Comma" xfId="2" builtinId="3"/>
    <cellStyle name="Comma 2" xfId="1" xr:uid="{F0957AAB-C678-4649-832D-E60140465CA3}"/>
    <cellStyle name="Normal" xfId="0" builtinId="0"/>
  </cellStyles>
  <dxfs count="0"/>
  <tableStyles count="0" defaultTableStyle="TableStyleMedium9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344241</xdr:colOff>
      <xdr:row>0</xdr:row>
      <xdr:rowOff>27214</xdr:rowOff>
    </xdr:from>
    <xdr:to>
      <xdr:col>2</xdr:col>
      <xdr:colOff>1308142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CD09FF-5993-48A6-8A4F-1D9E10FDF0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170" y="27214"/>
          <a:ext cx="963901" cy="583973"/>
        </a:xfrm>
        <a:prstGeom prst="rect">
          <a:avLst/>
        </a:prstGeom>
        <a:noFill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F39"/>
  <sheetViews>
    <sheetView showGridLines="0" tabSelected="1" view="pageBreakPreview" topLeftCell="A6" zoomScale="70" zoomScaleNormal="80" zoomScaleSheetLayoutView="70" workbookViewId="0">
      <selection activeCell="E22" sqref="E22"/>
    </sheetView>
  </sheetViews>
  <sheetFormatPr defaultColWidth="9.1796875" defaultRowHeight="18.5" x14ac:dyDescent="0.45"/>
  <cols>
    <col min="1" max="1" width="9.1796875" style="13"/>
    <col min="2" max="2" width="8.81640625" style="13" customWidth="1"/>
    <col min="3" max="3" width="137.453125" style="13" bestFit="1" customWidth="1"/>
    <col min="4" max="4" width="16.453125" style="17" bestFit="1" customWidth="1"/>
    <col min="5" max="5" width="15.54296875" style="13" bestFit="1" customWidth="1"/>
    <col min="6" max="6" width="12.90625" style="13" bestFit="1" customWidth="1"/>
    <col min="7" max="7" width="13" style="13" customWidth="1"/>
    <col min="8" max="8" width="9.1796875" style="13"/>
    <col min="9" max="9" width="12" style="13" customWidth="1"/>
    <col min="10" max="10" width="9.81640625" style="13" bestFit="1" customWidth="1"/>
    <col min="11" max="12" width="9.1796875" style="13"/>
    <col min="13" max="13" width="9.1796875" style="13" customWidth="1"/>
    <col min="14" max="16384" width="9.1796875" style="13"/>
  </cols>
  <sheetData>
    <row r="1" spans="2:6" s="6" customFormat="1" x14ac:dyDescent="0.35">
      <c r="B1" s="2"/>
      <c r="C1" s="3"/>
      <c r="D1" s="21" t="s">
        <v>52</v>
      </c>
      <c r="E1" s="4"/>
      <c r="F1" s="5"/>
    </row>
    <row r="2" spans="2:6" s="6" customFormat="1" x14ac:dyDescent="0.35">
      <c r="B2" s="65" t="s">
        <v>3</v>
      </c>
      <c r="C2" s="66"/>
      <c r="D2" s="66"/>
      <c r="E2" s="67"/>
      <c r="F2" s="7"/>
    </row>
    <row r="3" spans="2:6" s="6" customFormat="1" ht="10.5" customHeight="1" thickBot="1" x14ac:dyDescent="0.4">
      <c r="B3" s="22"/>
      <c r="C3" s="23"/>
      <c r="D3" s="23"/>
      <c r="E3" s="24"/>
      <c r="F3" s="8"/>
    </row>
    <row r="4" spans="2:6" s="6" customFormat="1" ht="6.75" hidden="1" customHeight="1" x14ac:dyDescent="0.35">
      <c r="B4" s="65" t="s">
        <v>6</v>
      </c>
      <c r="C4" s="66"/>
      <c r="D4" s="66"/>
      <c r="E4" s="67"/>
      <c r="F4" s="7"/>
    </row>
    <row r="5" spans="2:6" s="6" customFormat="1" ht="4.5" hidden="1" customHeight="1" thickBot="1" x14ac:dyDescent="0.4">
      <c r="B5" s="9"/>
      <c r="C5" s="10"/>
      <c r="D5" s="8"/>
      <c r="E5" s="11"/>
      <c r="F5" s="8"/>
    </row>
    <row r="6" spans="2:6" ht="37" x14ac:dyDescent="0.45">
      <c r="B6" s="60" t="s">
        <v>0</v>
      </c>
      <c r="C6" s="53" t="s">
        <v>5</v>
      </c>
      <c r="D6" s="12" t="s">
        <v>4</v>
      </c>
      <c r="E6" s="47" t="s">
        <v>1</v>
      </c>
      <c r="F6" s="41" t="s">
        <v>7</v>
      </c>
    </row>
    <row r="7" spans="2:6" x14ac:dyDescent="0.45">
      <c r="B7" s="61" t="s">
        <v>11</v>
      </c>
      <c r="C7" s="54" t="s">
        <v>34</v>
      </c>
      <c r="D7" s="14">
        <v>2</v>
      </c>
      <c r="E7" s="48">
        <f>D7*1500</f>
        <v>3000</v>
      </c>
      <c r="F7" s="42"/>
    </row>
    <row r="8" spans="2:6" x14ac:dyDescent="0.45">
      <c r="B8" s="62" t="s">
        <v>8</v>
      </c>
      <c r="C8" s="55" t="s">
        <v>55</v>
      </c>
      <c r="D8" s="19">
        <v>14</v>
      </c>
      <c r="E8" s="49">
        <f t="shared" ref="E8:E22" si="0">D8*1500</f>
        <v>21000</v>
      </c>
      <c r="F8" s="43">
        <v>4500</v>
      </c>
    </row>
    <row r="9" spans="2:6" x14ac:dyDescent="0.45">
      <c r="B9" s="62" t="s">
        <v>9</v>
      </c>
      <c r="C9" s="56" t="s">
        <v>35</v>
      </c>
      <c r="D9" s="19">
        <v>5</v>
      </c>
      <c r="E9" s="49">
        <f>D9*1500</f>
        <v>7500</v>
      </c>
      <c r="F9" s="43"/>
    </row>
    <row r="10" spans="2:6" x14ac:dyDescent="0.45">
      <c r="B10" s="61" t="s">
        <v>24</v>
      </c>
      <c r="C10" s="54" t="s">
        <v>34</v>
      </c>
      <c r="D10" s="14">
        <v>2</v>
      </c>
      <c r="E10" s="48">
        <f>D10*1500</f>
        <v>3000</v>
      </c>
      <c r="F10" s="44"/>
    </row>
    <row r="11" spans="2:6" x14ac:dyDescent="0.45">
      <c r="B11" s="62" t="s">
        <v>10</v>
      </c>
      <c r="C11" s="56" t="s">
        <v>42</v>
      </c>
      <c r="D11" s="19">
        <v>8</v>
      </c>
      <c r="E11" s="49">
        <f>D11*1500</f>
        <v>12000</v>
      </c>
      <c r="F11" s="43"/>
    </row>
    <row r="12" spans="2:6" x14ac:dyDescent="0.45">
      <c r="B12" s="61" t="s">
        <v>36</v>
      </c>
      <c r="C12" s="54" t="s">
        <v>37</v>
      </c>
      <c r="D12" s="14">
        <v>1</v>
      </c>
      <c r="E12" s="48">
        <f>D12*1500</f>
        <v>1500</v>
      </c>
      <c r="F12" s="43"/>
    </row>
    <row r="13" spans="2:6" x14ac:dyDescent="0.45">
      <c r="B13" s="62">
        <v>101</v>
      </c>
      <c r="C13" s="55" t="s">
        <v>29</v>
      </c>
      <c r="D13" s="19">
        <v>16</v>
      </c>
      <c r="E13" s="49">
        <f t="shared" si="0"/>
        <v>24000</v>
      </c>
      <c r="F13" s="42"/>
    </row>
    <row r="14" spans="2:6" ht="16.5" customHeight="1" x14ac:dyDescent="0.45">
      <c r="B14" s="61">
        <v>104</v>
      </c>
      <c r="C14" s="54" t="s">
        <v>37</v>
      </c>
      <c r="D14" s="14">
        <v>1</v>
      </c>
      <c r="E14" s="48">
        <f t="shared" si="0"/>
        <v>1500</v>
      </c>
      <c r="F14" s="42"/>
    </row>
    <row r="15" spans="2:6" ht="16.25" customHeight="1" x14ac:dyDescent="0.45">
      <c r="B15" s="61">
        <v>106</v>
      </c>
      <c r="C15" s="54" t="s">
        <v>27</v>
      </c>
      <c r="D15" s="14">
        <v>4</v>
      </c>
      <c r="E15" s="48">
        <f t="shared" si="0"/>
        <v>6000</v>
      </c>
      <c r="F15" s="43"/>
    </row>
    <row r="16" spans="2:6" ht="16.25" customHeight="1" x14ac:dyDescent="0.45">
      <c r="B16" s="61">
        <v>107</v>
      </c>
      <c r="C16" s="54"/>
      <c r="D16" s="14">
        <v>0</v>
      </c>
      <c r="E16" s="48">
        <f t="shared" si="0"/>
        <v>0</v>
      </c>
      <c r="F16" s="42">
        <v>6000</v>
      </c>
    </row>
    <row r="17" spans="2:6" ht="17.25" customHeight="1" x14ac:dyDescent="0.45">
      <c r="B17" s="61">
        <v>108</v>
      </c>
      <c r="C17" s="57" t="s">
        <v>34</v>
      </c>
      <c r="D17" s="14">
        <v>2</v>
      </c>
      <c r="E17" s="50">
        <f t="shared" si="0"/>
        <v>3000</v>
      </c>
      <c r="F17" s="44"/>
    </row>
    <row r="18" spans="2:6" ht="17.25" customHeight="1" x14ac:dyDescent="0.45">
      <c r="B18" s="61">
        <v>201</v>
      </c>
      <c r="C18" s="57"/>
      <c r="D18" s="14">
        <v>0</v>
      </c>
      <c r="E18" s="50">
        <f t="shared" si="0"/>
        <v>0</v>
      </c>
      <c r="F18" s="42">
        <v>3000</v>
      </c>
    </row>
    <row r="19" spans="2:6" ht="17.25" customHeight="1" x14ac:dyDescent="0.45">
      <c r="B19" s="61">
        <v>206</v>
      </c>
      <c r="C19" s="57" t="s">
        <v>37</v>
      </c>
      <c r="D19" s="14">
        <v>1</v>
      </c>
      <c r="E19" s="50">
        <f t="shared" si="0"/>
        <v>1500</v>
      </c>
      <c r="F19" s="43"/>
    </row>
    <row r="20" spans="2:6" ht="17.25" customHeight="1" x14ac:dyDescent="0.45">
      <c r="B20" s="63">
        <v>207</v>
      </c>
      <c r="C20" s="57"/>
      <c r="D20" s="32">
        <v>0</v>
      </c>
      <c r="E20" s="50">
        <f>D20*1500</f>
        <v>0</v>
      </c>
      <c r="F20" s="42">
        <v>3000</v>
      </c>
    </row>
    <row r="21" spans="2:6" ht="17.25" customHeight="1" x14ac:dyDescent="0.45">
      <c r="B21" s="63">
        <v>211</v>
      </c>
      <c r="C21" s="57"/>
      <c r="D21" s="32">
        <v>0</v>
      </c>
      <c r="E21" s="50">
        <f t="shared" si="0"/>
        <v>0</v>
      </c>
      <c r="F21" s="44">
        <v>1500</v>
      </c>
    </row>
    <row r="22" spans="2:6" ht="17.25" customHeight="1" x14ac:dyDescent="0.45">
      <c r="B22" s="63">
        <v>302</v>
      </c>
      <c r="C22" s="57"/>
      <c r="D22" s="32">
        <v>0</v>
      </c>
      <c r="E22" s="50">
        <f t="shared" si="0"/>
        <v>0</v>
      </c>
      <c r="F22" s="44"/>
    </row>
    <row r="23" spans="2:6" x14ac:dyDescent="0.45">
      <c r="B23" s="62">
        <v>304</v>
      </c>
      <c r="C23" s="56" t="s">
        <v>39</v>
      </c>
      <c r="D23" s="19">
        <v>13</v>
      </c>
      <c r="E23" s="49">
        <f>(12*1500)+(1*500)</f>
        <v>18500</v>
      </c>
      <c r="F23" s="43"/>
    </row>
    <row r="24" spans="2:6" x14ac:dyDescent="0.45">
      <c r="B24" s="62">
        <v>305</v>
      </c>
      <c r="C24" s="56" t="s">
        <v>40</v>
      </c>
      <c r="D24" s="19">
        <v>6</v>
      </c>
      <c r="E24" s="49">
        <f t="shared" ref="E24:E27" si="1">D24*1500</f>
        <v>9000</v>
      </c>
      <c r="F24" s="42"/>
    </row>
    <row r="25" spans="2:6" x14ac:dyDescent="0.45">
      <c r="B25" s="61">
        <v>307</v>
      </c>
      <c r="C25" s="54" t="s">
        <v>53</v>
      </c>
      <c r="D25" s="14">
        <v>1</v>
      </c>
      <c r="E25" s="48">
        <f>D25*1500</f>
        <v>1500</v>
      </c>
      <c r="F25" s="44">
        <v>3000</v>
      </c>
    </row>
    <row r="26" spans="2:6" x14ac:dyDescent="0.45">
      <c r="B26" s="61">
        <v>308</v>
      </c>
      <c r="C26" s="54"/>
      <c r="D26" s="14">
        <v>0</v>
      </c>
      <c r="E26" s="48">
        <f>D26*1500</f>
        <v>0</v>
      </c>
      <c r="F26" s="45"/>
    </row>
    <row r="27" spans="2:6" x14ac:dyDescent="0.45">
      <c r="B27" s="61">
        <v>310</v>
      </c>
      <c r="C27" s="54" t="s">
        <v>37</v>
      </c>
      <c r="D27" s="14">
        <v>1</v>
      </c>
      <c r="E27" s="48">
        <f t="shared" si="1"/>
        <v>1500</v>
      </c>
      <c r="F27" s="42"/>
    </row>
    <row r="28" spans="2:6" x14ac:dyDescent="0.45">
      <c r="B28" s="61">
        <v>312</v>
      </c>
      <c r="C28" s="54" t="s">
        <v>37</v>
      </c>
      <c r="D28" s="14">
        <v>1</v>
      </c>
      <c r="E28" s="48">
        <f>D28*1500</f>
        <v>1500</v>
      </c>
      <c r="F28" s="43">
        <v>9000</v>
      </c>
    </row>
    <row r="29" spans="2:6" x14ac:dyDescent="0.45">
      <c r="B29" s="62">
        <v>402</v>
      </c>
      <c r="C29" s="56" t="s">
        <v>41</v>
      </c>
      <c r="D29" s="19">
        <v>11</v>
      </c>
      <c r="E29" s="49">
        <f>(10*1500)+(1*1000)</f>
        <v>16000</v>
      </c>
      <c r="F29" s="43"/>
    </row>
    <row r="30" spans="2:6" ht="22.5" customHeight="1" x14ac:dyDescent="0.45">
      <c r="B30" s="62">
        <v>403</v>
      </c>
      <c r="C30" s="56" t="s">
        <v>54</v>
      </c>
      <c r="D30" s="19">
        <v>13</v>
      </c>
      <c r="E30" s="49">
        <f>(12*1500)+(1*1000)</f>
        <v>19000</v>
      </c>
      <c r="F30" s="43">
        <v>1500</v>
      </c>
    </row>
    <row r="31" spans="2:6" x14ac:dyDescent="0.45">
      <c r="B31" s="61">
        <v>404</v>
      </c>
      <c r="C31" s="58" t="s">
        <v>33</v>
      </c>
      <c r="D31" s="14">
        <v>3</v>
      </c>
      <c r="E31" s="48">
        <f>(3*1000)+(0*1500)</f>
        <v>3000</v>
      </c>
      <c r="F31" s="45"/>
    </row>
    <row r="32" spans="2:6" x14ac:dyDescent="0.45">
      <c r="B32" s="62">
        <v>409</v>
      </c>
      <c r="C32" s="56" t="s">
        <v>38</v>
      </c>
      <c r="D32" s="19">
        <v>4</v>
      </c>
      <c r="E32" s="49">
        <f>D32*1500</f>
        <v>6000</v>
      </c>
      <c r="F32" s="42"/>
    </row>
    <row r="33" spans="2:6" x14ac:dyDescent="0.45">
      <c r="B33" s="61">
        <v>410</v>
      </c>
      <c r="C33" s="58"/>
      <c r="D33" s="14"/>
      <c r="E33" s="48">
        <f>D33*1500</f>
        <v>0</v>
      </c>
      <c r="F33" s="42">
        <v>1500</v>
      </c>
    </row>
    <row r="34" spans="2:6" x14ac:dyDescent="0.45">
      <c r="B34" s="61">
        <v>411</v>
      </c>
      <c r="C34" s="58" t="s">
        <v>37</v>
      </c>
      <c r="D34" s="14">
        <v>1</v>
      </c>
      <c r="E34" s="48">
        <f>D34*1500</f>
        <v>1500</v>
      </c>
      <c r="F34" s="42"/>
    </row>
    <row r="35" spans="2:6" x14ac:dyDescent="0.45">
      <c r="B35" s="61">
        <v>412</v>
      </c>
      <c r="C35" s="58" t="s">
        <v>37</v>
      </c>
      <c r="D35" s="14">
        <v>1</v>
      </c>
      <c r="E35" s="48">
        <f>D35*1500</f>
        <v>1500</v>
      </c>
      <c r="F35" s="42"/>
    </row>
    <row r="36" spans="2:6" x14ac:dyDescent="0.45">
      <c r="B36" s="62">
        <v>501</v>
      </c>
      <c r="C36" s="56" t="s">
        <v>40</v>
      </c>
      <c r="D36" s="19">
        <v>6</v>
      </c>
      <c r="E36" s="49">
        <f>D36*1500</f>
        <v>9000</v>
      </c>
      <c r="F36" s="42"/>
    </row>
    <row r="37" spans="2:6" ht="19" thickBot="1" x14ac:dyDescent="0.5">
      <c r="B37" s="64"/>
      <c r="C37" s="59" t="s">
        <v>2</v>
      </c>
      <c r="D37" s="51">
        <f>SUM(D7:D36)</f>
        <v>117</v>
      </c>
      <c r="E37" s="52">
        <f>SUM(E7:E36)</f>
        <v>172000</v>
      </c>
      <c r="F37" s="46">
        <f>SUM(F7:F36)</f>
        <v>33000</v>
      </c>
    </row>
    <row r="38" spans="2:6" ht="15" customHeight="1" x14ac:dyDescent="0.45">
      <c r="B38" s="68"/>
      <c r="C38" s="68"/>
      <c r="D38" s="68"/>
      <c r="E38" s="68"/>
      <c r="F38" s="1"/>
    </row>
    <row r="39" spans="2:6" ht="1.5" customHeight="1" x14ac:dyDescent="0.45">
      <c r="B39" s="68"/>
      <c r="C39" s="68"/>
      <c r="D39" s="68"/>
      <c r="E39" s="68"/>
      <c r="F39" s="1"/>
    </row>
  </sheetData>
  <customSheetViews>
    <customSheetView guid="{F932B5D0-3370-4507-B264-2A87E26FF456}" scale="80" showPageBreaks="1" showGridLines="0" fitToPage="1" printArea="1" hiddenRows="1" view="pageBreakPreview" topLeftCell="A9">
      <selection activeCell="A32" sqref="A32"/>
      <pageMargins left="0.25" right="0.25" top="0.75" bottom="0.75" header="0.3" footer="0.3"/>
      <printOptions verticalCentered="1"/>
      <pageSetup paperSize="9" scale="71" orientation="portrait" r:id="rId1"/>
    </customSheetView>
  </customSheetViews>
  <mergeCells count="3">
    <mergeCell ref="B2:E2"/>
    <mergeCell ref="B4:E4"/>
    <mergeCell ref="B38:E39"/>
  </mergeCells>
  <printOptions verticalCentered="1"/>
  <pageMargins left="0.23622047244094491" right="0.23622047244094491" top="0.15748031496062992" bottom="0.74803149606299213" header="0.31496062992125984" footer="0.31496062992125984"/>
  <pageSetup paperSize="9" scale="51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8E65-2DA3-457D-83F7-97D0A0943994}">
  <dimension ref="A1:I39"/>
  <sheetViews>
    <sheetView workbookViewId="0">
      <selection activeCell="C2" sqref="C2"/>
    </sheetView>
  </sheetViews>
  <sheetFormatPr defaultRowHeight="14.5" x14ac:dyDescent="0.35"/>
  <cols>
    <col min="4" max="4" width="11.26953125" customWidth="1"/>
    <col min="7" max="7" width="85.54296875" customWidth="1"/>
    <col min="9" max="9" width="12.08984375" bestFit="1" customWidth="1"/>
  </cols>
  <sheetData>
    <row r="1" spans="1:9" ht="31" x14ac:dyDescent="0.5">
      <c r="A1" s="35" t="s">
        <v>11</v>
      </c>
      <c r="B1" s="37">
        <v>2</v>
      </c>
      <c r="C1" s="34">
        <f>B1*1500</f>
        <v>3000</v>
      </c>
      <c r="D1" s="16" t="s">
        <v>11</v>
      </c>
      <c r="E1" s="14">
        <v>1</v>
      </c>
      <c r="F1" s="15">
        <f>E1*1500</f>
        <v>1500</v>
      </c>
      <c r="G1" s="26" t="s">
        <v>43</v>
      </c>
      <c r="H1" s="27">
        <v>27</v>
      </c>
      <c r="I1" s="38">
        <f>H1*1500</f>
        <v>40500</v>
      </c>
    </row>
    <row r="2" spans="1:9" ht="21" x14ac:dyDescent="0.5">
      <c r="A2" s="35" t="s">
        <v>8</v>
      </c>
      <c r="B2" s="37">
        <v>17</v>
      </c>
      <c r="C2" s="34">
        <f t="shared" ref="C2:C6" si="0">B2*1500</f>
        <v>25500</v>
      </c>
      <c r="D2" s="16" t="s">
        <v>28</v>
      </c>
      <c r="E2" s="14">
        <v>1</v>
      </c>
      <c r="F2" s="15">
        <f>E2*1500</f>
        <v>1500</v>
      </c>
      <c r="G2" s="26" t="s">
        <v>44</v>
      </c>
      <c r="H2" s="27">
        <v>17</v>
      </c>
      <c r="I2" s="38">
        <f>H2*1500</f>
        <v>25500</v>
      </c>
    </row>
    <row r="3" spans="1:9" ht="33.5" customHeight="1" x14ac:dyDescent="0.5">
      <c r="A3" s="35" t="s">
        <v>9</v>
      </c>
      <c r="B3" s="37">
        <v>5</v>
      </c>
      <c r="C3" s="34">
        <f t="shared" si="0"/>
        <v>7500</v>
      </c>
      <c r="D3" s="18" t="s">
        <v>8</v>
      </c>
      <c r="E3" s="19">
        <v>19</v>
      </c>
      <c r="F3" s="20">
        <f t="shared" ref="F3:F7" si="1">E3*1500</f>
        <v>28500</v>
      </c>
      <c r="G3" s="26" t="s">
        <v>45</v>
      </c>
      <c r="H3" s="27">
        <v>13</v>
      </c>
      <c r="I3" s="38">
        <f>H3*1500</f>
        <v>19500</v>
      </c>
    </row>
    <row r="4" spans="1:9" ht="20" customHeight="1" x14ac:dyDescent="0.5">
      <c r="A4" s="35" t="s">
        <v>24</v>
      </c>
      <c r="B4" s="37">
        <v>2</v>
      </c>
      <c r="C4" s="34">
        <f>B4*1500</f>
        <v>3000</v>
      </c>
      <c r="D4" s="16" t="s">
        <v>9</v>
      </c>
      <c r="E4" s="14">
        <v>4</v>
      </c>
      <c r="F4" s="15">
        <f>E4*1500</f>
        <v>6000</v>
      </c>
      <c r="G4" s="26" t="s">
        <v>46</v>
      </c>
      <c r="H4" s="27">
        <v>12</v>
      </c>
      <c r="I4" s="38">
        <f>H4*1500</f>
        <v>18000</v>
      </c>
    </row>
    <row r="5" spans="1:9" ht="20" customHeight="1" x14ac:dyDescent="0.5">
      <c r="A5" s="35" t="s">
        <v>10</v>
      </c>
      <c r="B5" s="37">
        <v>8</v>
      </c>
      <c r="C5" s="34">
        <f t="shared" si="0"/>
        <v>12000</v>
      </c>
      <c r="D5" s="16" t="s">
        <v>24</v>
      </c>
      <c r="E5" s="14">
        <v>3</v>
      </c>
      <c r="F5" s="15">
        <f>E5*1500</f>
        <v>4500</v>
      </c>
      <c r="G5" s="26" t="s">
        <v>47</v>
      </c>
      <c r="H5" s="27">
        <v>12</v>
      </c>
      <c r="I5" s="38">
        <f>H5*1500</f>
        <v>18000</v>
      </c>
    </row>
    <row r="6" spans="1:9" ht="21" x14ac:dyDescent="0.5">
      <c r="A6" s="35" t="s">
        <v>51</v>
      </c>
      <c r="B6" s="37">
        <v>1</v>
      </c>
      <c r="C6" s="34">
        <f t="shared" si="0"/>
        <v>1500</v>
      </c>
      <c r="D6" s="18" t="s">
        <v>10</v>
      </c>
      <c r="E6" s="19">
        <v>7</v>
      </c>
      <c r="F6" s="20">
        <f>E6*1500</f>
        <v>10500</v>
      </c>
      <c r="G6" s="26" t="s">
        <v>48</v>
      </c>
      <c r="H6" s="27">
        <v>9</v>
      </c>
      <c r="I6" s="38">
        <f t="shared" ref="I6:I17" si="2">H6*1500</f>
        <v>13500</v>
      </c>
    </row>
    <row r="7" spans="1:9" ht="21" x14ac:dyDescent="0.5">
      <c r="A7" s="35" t="s">
        <v>12</v>
      </c>
      <c r="B7" s="37">
        <v>16</v>
      </c>
      <c r="C7" s="34">
        <f t="shared" ref="C7:C8" si="3">B7*1500</f>
        <v>24000</v>
      </c>
      <c r="D7" s="18">
        <v>101</v>
      </c>
      <c r="E7" s="19">
        <v>16</v>
      </c>
      <c r="F7" s="20">
        <f t="shared" si="1"/>
        <v>24000</v>
      </c>
      <c r="G7" s="26" t="s">
        <v>49</v>
      </c>
      <c r="H7" s="27">
        <v>7</v>
      </c>
      <c r="I7" s="38">
        <f t="shared" si="2"/>
        <v>10500</v>
      </c>
    </row>
    <row r="8" spans="1:9" ht="21" x14ac:dyDescent="0.5">
      <c r="A8" s="35">
        <v>104</v>
      </c>
      <c r="B8" s="37">
        <v>1</v>
      </c>
      <c r="C8" s="34">
        <f t="shared" si="3"/>
        <v>1500</v>
      </c>
      <c r="D8" s="16">
        <v>105</v>
      </c>
      <c r="E8" s="14">
        <v>1</v>
      </c>
      <c r="F8" s="15">
        <f t="shared" ref="F8:F11" si="4">E8*1500</f>
        <v>1500</v>
      </c>
      <c r="G8" s="26" t="s">
        <v>50</v>
      </c>
      <c r="H8" s="27">
        <v>6</v>
      </c>
      <c r="I8" s="38">
        <f t="shared" si="2"/>
        <v>9000</v>
      </c>
    </row>
    <row r="9" spans="1:9" ht="21" x14ac:dyDescent="0.5">
      <c r="A9" s="35" t="s">
        <v>13</v>
      </c>
      <c r="B9" s="37">
        <v>4</v>
      </c>
      <c r="C9" s="34">
        <f t="shared" ref="C9:C11" si="5">B9*1500</f>
        <v>6000</v>
      </c>
      <c r="D9" s="18">
        <v>106</v>
      </c>
      <c r="E9" s="19">
        <v>4</v>
      </c>
      <c r="F9" s="20">
        <f t="shared" si="4"/>
        <v>6000</v>
      </c>
      <c r="G9" s="26" t="s">
        <v>25</v>
      </c>
      <c r="H9" s="27">
        <v>5</v>
      </c>
      <c r="I9" s="38">
        <f t="shared" si="2"/>
        <v>7500</v>
      </c>
    </row>
    <row r="10" spans="1:9" ht="21" x14ac:dyDescent="0.5">
      <c r="A10" s="35">
        <v>107</v>
      </c>
      <c r="B10" s="37">
        <v>4</v>
      </c>
      <c r="C10" s="34">
        <f t="shared" si="5"/>
        <v>6000</v>
      </c>
      <c r="D10" s="16">
        <v>107</v>
      </c>
      <c r="E10" s="14">
        <v>3</v>
      </c>
      <c r="F10" s="15">
        <f t="shared" si="4"/>
        <v>4500</v>
      </c>
      <c r="G10" s="26" t="s">
        <v>30</v>
      </c>
      <c r="H10" s="27">
        <v>6</v>
      </c>
      <c r="I10" s="38">
        <f t="shared" si="2"/>
        <v>9000</v>
      </c>
    </row>
    <row r="11" spans="1:9" ht="21" x14ac:dyDescent="0.5">
      <c r="A11" s="35" t="s">
        <v>22</v>
      </c>
      <c r="B11" s="37">
        <v>2</v>
      </c>
      <c r="C11" s="34">
        <f t="shared" si="5"/>
        <v>3000</v>
      </c>
      <c r="D11" s="18">
        <v>108</v>
      </c>
      <c r="E11" s="19">
        <v>5</v>
      </c>
      <c r="F11" s="20">
        <f t="shared" si="4"/>
        <v>7500</v>
      </c>
      <c r="G11" s="26" t="s">
        <v>25</v>
      </c>
      <c r="H11" s="27">
        <v>5</v>
      </c>
      <c r="I11" s="38">
        <f>(4*1500)+(1*1000)</f>
        <v>7000</v>
      </c>
    </row>
    <row r="12" spans="1:9" ht="21" x14ac:dyDescent="0.5">
      <c r="A12" s="35">
        <v>201</v>
      </c>
      <c r="B12" s="37">
        <v>2</v>
      </c>
      <c r="C12" s="34">
        <v>3000</v>
      </c>
      <c r="D12" s="16">
        <v>109</v>
      </c>
      <c r="E12" s="14">
        <v>1</v>
      </c>
      <c r="F12" s="15">
        <f>E12*1500</f>
        <v>1500</v>
      </c>
      <c r="G12" s="26" t="s">
        <v>31</v>
      </c>
      <c r="H12" s="27">
        <v>4</v>
      </c>
      <c r="I12" s="38">
        <f t="shared" si="2"/>
        <v>6000</v>
      </c>
    </row>
    <row r="13" spans="1:9" ht="21" x14ac:dyDescent="0.5">
      <c r="A13" s="35">
        <v>206</v>
      </c>
      <c r="B13" s="37">
        <v>1</v>
      </c>
      <c r="C13" s="34">
        <v>1500</v>
      </c>
      <c r="D13" s="18">
        <v>110</v>
      </c>
      <c r="E13" s="19">
        <v>5</v>
      </c>
      <c r="F13" s="20">
        <f>E13*1500</f>
        <v>7500</v>
      </c>
      <c r="G13" s="26" t="s">
        <v>31</v>
      </c>
      <c r="H13" s="27">
        <v>4</v>
      </c>
      <c r="I13" s="38">
        <f>(3*1500)+(1*500)</f>
        <v>5000</v>
      </c>
    </row>
    <row r="14" spans="1:9" ht="21" x14ac:dyDescent="0.5">
      <c r="A14" s="35">
        <v>207</v>
      </c>
      <c r="B14" s="37">
        <v>2</v>
      </c>
      <c r="C14" s="34">
        <v>3000</v>
      </c>
      <c r="D14" s="16">
        <v>201</v>
      </c>
      <c r="E14" s="14">
        <v>1</v>
      </c>
      <c r="F14" s="33">
        <f>E14*1500</f>
        <v>1500</v>
      </c>
      <c r="G14" s="26" t="s">
        <v>32</v>
      </c>
      <c r="H14" s="27">
        <v>3</v>
      </c>
      <c r="I14" s="38">
        <f>(2*1500)+(1*1000)</f>
        <v>4000</v>
      </c>
    </row>
    <row r="15" spans="1:9" ht="21" x14ac:dyDescent="0.5">
      <c r="A15" s="35">
        <v>211</v>
      </c>
      <c r="B15" s="37">
        <v>1</v>
      </c>
      <c r="C15" s="34">
        <v>1500</v>
      </c>
      <c r="D15" s="16">
        <v>203</v>
      </c>
      <c r="E15" s="14">
        <v>1</v>
      </c>
      <c r="F15" s="33">
        <f>E15*1500</f>
        <v>1500</v>
      </c>
      <c r="G15" s="26" t="s">
        <v>26</v>
      </c>
      <c r="H15" s="27">
        <v>2</v>
      </c>
      <c r="I15" s="38">
        <f>(2*1500)</f>
        <v>3000</v>
      </c>
    </row>
    <row r="16" spans="1:9" ht="21" x14ac:dyDescent="0.5">
      <c r="A16" s="35">
        <v>302</v>
      </c>
      <c r="B16" s="37">
        <v>1</v>
      </c>
      <c r="C16" s="34">
        <f>B16*1500</f>
        <v>1500</v>
      </c>
      <c r="D16" s="16">
        <v>207</v>
      </c>
      <c r="E16" s="14">
        <v>2</v>
      </c>
      <c r="F16" s="33">
        <f>E16*1500</f>
        <v>3000</v>
      </c>
      <c r="G16" s="26" t="s">
        <v>26</v>
      </c>
      <c r="H16" s="27">
        <v>2</v>
      </c>
      <c r="I16" s="38">
        <f>(2*1500)</f>
        <v>3000</v>
      </c>
    </row>
    <row r="17" spans="1:9" ht="21" x14ac:dyDescent="0.5">
      <c r="A17" s="35" t="s">
        <v>15</v>
      </c>
      <c r="B17" s="37">
        <v>13</v>
      </c>
      <c r="C17" s="34">
        <f>B17*1500-1500</f>
        <v>18000</v>
      </c>
      <c r="D17" s="18">
        <v>209</v>
      </c>
      <c r="E17" s="19">
        <v>5</v>
      </c>
      <c r="F17" s="20">
        <f t="shared" ref="F17" si="6">E17*1500</f>
        <v>7500</v>
      </c>
      <c r="G17" s="26" t="s">
        <v>26</v>
      </c>
      <c r="H17" s="27">
        <v>2</v>
      </c>
      <c r="I17" s="38">
        <f t="shared" si="2"/>
        <v>3000</v>
      </c>
    </row>
    <row r="18" spans="1:9" ht="21" x14ac:dyDescent="0.5">
      <c r="A18" s="35" t="s">
        <v>16</v>
      </c>
      <c r="B18" s="37">
        <v>6</v>
      </c>
      <c r="C18" s="34">
        <f>B18*1500</f>
        <v>9000</v>
      </c>
      <c r="D18" s="31">
        <v>210</v>
      </c>
      <c r="E18" s="32">
        <v>1</v>
      </c>
      <c r="F18" s="33">
        <f>E18*1500</f>
        <v>1500</v>
      </c>
      <c r="G18" s="26" t="s">
        <v>8</v>
      </c>
      <c r="H18" s="27">
        <v>1</v>
      </c>
      <c r="I18" s="38">
        <f>(1*1500)</f>
        <v>1500</v>
      </c>
    </row>
    <row r="19" spans="1:9" ht="21" x14ac:dyDescent="0.5">
      <c r="A19" s="36" t="s">
        <v>23</v>
      </c>
      <c r="B19" s="37">
        <v>3</v>
      </c>
      <c r="C19" s="34">
        <f>B19*1500</f>
        <v>4500</v>
      </c>
      <c r="D19" s="31">
        <v>212</v>
      </c>
      <c r="E19" s="32">
        <v>1</v>
      </c>
      <c r="F19" s="33">
        <f>E19*1500</f>
        <v>1500</v>
      </c>
      <c r="G19" s="26" t="s">
        <v>8</v>
      </c>
      <c r="H19" s="27">
        <v>1</v>
      </c>
      <c r="I19" s="38">
        <f>H19*1500</f>
        <v>1500</v>
      </c>
    </row>
    <row r="20" spans="1:9" ht="21" x14ac:dyDescent="0.5">
      <c r="A20" s="36">
        <v>308</v>
      </c>
      <c r="B20" s="37">
        <v>1</v>
      </c>
      <c r="C20" s="34">
        <f>B20*1500</f>
        <v>1500</v>
      </c>
      <c r="D20" s="18">
        <v>304</v>
      </c>
      <c r="E20" s="19">
        <v>12</v>
      </c>
      <c r="F20" s="20">
        <f>(11*1500)+(1*500)</f>
        <v>17000</v>
      </c>
      <c r="G20" s="26" t="s">
        <v>8</v>
      </c>
      <c r="H20" s="27">
        <v>1</v>
      </c>
      <c r="I20" s="38">
        <f>H20*1500</f>
        <v>1500</v>
      </c>
    </row>
    <row r="21" spans="1:9" ht="21" x14ac:dyDescent="0.5">
      <c r="A21" s="35">
        <v>310</v>
      </c>
      <c r="B21" s="37">
        <v>1</v>
      </c>
      <c r="C21" s="34">
        <f>B21*1500</f>
        <v>1500</v>
      </c>
      <c r="D21" s="18">
        <v>305</v>
      </c>
      <c r="E21" s="19">
        <v>5</v>
      </c>
      <c r="F21" s="20">
        <f t="shared" ref="F21" si="7">E21*1500</f>
        <v>7500</v>
      </c>
      <c r="G21" s="26" t="s">
        <v>13</v>
      </c>
      <c r="H21" s="27">
        <v>1</v>
      </c>
      <c r="I21" s="38">
        <f>H21*1500</f>
        <v>1500</v>
      </c>
    </row>
    <row r="22" spans="1:9" ht="21" x14ac:dyDescent="0.5">
      <c r="A22" s="35" t="s">
        <v>17</v>
      </c>
      <c r="B22" s="37">
        <v>7</v>
      </c>
      <c r="C22" s="34">
        <f>B22*1500</f>
        <v>10500</v>
      </c>
      <c r="D22" s="16">
        <v>307</v>
      </c>
      <c r="E22" s="14">
        <v>2</v>
      </c>
      <c r="F22" s="15">
        <f>E22*1500</f>
        <v>3000</v>
      </c>
      <c r="G22" s="26" t="s">
        <v>13</v>
      </c>
      <c r="H22" s="27">
        <v>1</v>
      </c>
      <c r="I22" s="38">
        <f>H22*1500</f>
        <v>1500</v>
      </c>
    </row>
    <row r="23" spans="1:9" ht="21" x14ac:dyDescent="0.5">
      <c r="A23" s="35" t="s">
        <v>18</v>
      </c>
      <c r="B23" s="37">
        <v>11</v>
      </c>
      <c r="C23" s="34">
        <f>B23*1500-500</f>
        <v>16000</v>
      </c>
      <c r="D23" s="16">
        <v>308</v>
      </c>
      <c r="E23" s="14">
        <v>1</v>
      </c>
      <c r="F23" s="15">
        <f>E23*1500</f>
        <v>1500</v>
      </c>
      <c r="G23" s="26" t="s">
        <v>14</v>
      </c>
      <c r="H23" s="28">
        <v>1</v>
      </c>
      <c r="I23" s="38">
        <f t="shared" ref="I23:I25" si="8">1*1000</f>
        <v>1000</v>
      </c>
    </row>
    <row r="24" spans="1:9" ht="21" x14ac:dyDescent="0.5">
      <c r="A24" s="35" t="s">
        <v>19</v>
      </c>
      <c r="B24" s="37">
        <v>14</v>
      </c>
      <c r="C24" s="34">
        <f>B24*1500</f>
        <v>21000</v>
      </c>
      <c r="D24" s="16">
        <v>310</v>
      </c>
      <c r="E24" s="14">
        <v>2</v>
      </c>
      <c r="F24" s="15">
        <f t="shared" ref="F24" si="9">E24*1500</f>
        <v>3000</v>
      </c>
      <c r="G24" s="26" t="s">
        <v>14</v>
      </c>
      <c r="H24" s="28">
        <v>1</v>
      </c>
      <c r="I24" s="38">
        <f t="shared" si="8"/>
        <v>1000</v>
      </c>
    </row>
    <row r="25" spans="1:9" ht="21" x14ac:dyDescent="0.5">
      <c r="A25" s="35" t="s">
        <v>14</v>
      </c>
      <c r="B25" s="37">
        <v>3</v>
      </c>
      <c r="C25" s="34">
        <f>B25*1000</f>
        <v>3000</v>
      </c>
      <c r="D25" s="18">
        <v>312</v>
      </c>
      <c r="E25" s="19">
        <v>6</v>
      </c>
      <c r="F25" s="20">
        <f>E25*1500</f>
        <v>9000</v>
      </c>
      <c r="G25" s="26" t="s">
        <v>14</v>
      </c>
      <c r="H25" s="28">
        <v>1</v>
      </c>
      <c r="I25" s="38">
        <f t="shared" si="8"/>
        <v>1000</v>
      </c>
    </row>
    <row r="26" spans="1:9" ht="21" x14ac:dyDescent="0.5">
      <c r="A26" s="35" t="s">
        <v>20</v>
      </c>
      <c r="B26" s="37">
        <v>4</v>
      </c>
      <c r="C26" s="34">
        <f>B26*1500</f>
        <v>6000</v>
      </c>
      <c r="D26" s="18">
        <v>402</v>
      </c>
      <c r="E26" s="19">
        <v>9</v>
      </c>
      <c r="F26" s="20">
        <f>(9*1500)+(1*1000)</f>
        <v>14500</v>
      </c>
      <c r="G26" s="26"/>
      <c r="H26" s="28"/>
      <c r="I26" s="38"/>
    </row>
    <row r="27" spans="1:9" ht="21" x14ac:dyDescent="0.5">
      <c r="A27" s="35">
        <v>410</v>
      </c>
      <c r="B27" s="37">
        <v>1</v>
      </c>
      <c r="C27" s="34">
        <f>B27*1500</f>
        <v>1500</v>
      </c>
      <c r="D27" s="18">
        <v>403</v>
      </c>
      <c r="E27" s="19">
        <v>13</v>
      </c>
      <c r="F27" s="20">
        <f>(12*1500)+(1*1000)</f>
        <v>19000</v>
      </c>
      <c r="G27" s="26"/>
      <c r="H27" s="28"/>
      <c r="I27" s="38"/>
    </row>
    <row r="28" spans="1:9" ht="21" x14ac:dyDescent="0.5">
      <c r="A28" s="35">
        <v>411</v>
      </c>
      <c r="B28" s="37">
        <v>1</v>
      </c>
      <c r="C28" s="34">
        <f>B28*1500</f>
        <v>1500</v>
      </c>
      <c r="D28" s="16">
        <v>404</v>
      </c>
      <c r="E28" s="29">
        <v>4</v>
      </c>
      <c r="F28" s="30">
        <f>(3*1000)+(1*1500)</f>
        <v>4500</v>
      </c>
      <c r="G28" s="26"/>
      <c r="H28" s="28"/>
      <c r="I28" s="38"/>
    </row>
    <row r="29" spans="1:9" ht="21" x14ac:dyDescent="0.5">
      <c r="A29" s="35">
        <v>412</v>
      </c>
      <c r="B29" s="37">
        <v>1</v>
      </c>
      <c r="C29" s="34">
        <f>B29*1500</f>
        <v>1500</v>
      </c>
      <c r="D29" s="18">
        <v>409</v>
      </c>
      <c r="E29" s="19">
        <v>8</v>
      </c>
      <c r="F29" s="20">
        <f>E29*1500</f>
        <v>12000</v>
      </c>
    </row>
    <row r="30" spans="1:9" ht="21" x14ac:dyDescent="0.5">
      <c r="A30" s="35" t="s">
        <v>21</v>
      </c>
      <c r="B30" s="37">
        <v>6</v>
      </c>
      <c r="C30" s="34">
        <f>B30*1500</f>
        <v>9000</v>
      </c>
      <c r="D30" s="16">
        <v>410</v>
      </c>
      <c r="E30" s="29">
        <v>1</v>
      </c>
      <c r="F30" s="30">
        <f>E30*1500</f>
        <v>1500</v>
      </c>
    </row>
    <row r="31" spans="1:9" ht="18.5" x14ac:dyDescent="0.45">
      <c r="D31" s="16">
        <v>412</v>
      </c>
      <c r="E31" s="29">
        <v>1</v>
      </c>
      <c r="F31" s="30">
        <f>E31*1500</f>
        <v>1500</v>
      </c>
    </row>
    <row r="32" spans="1:9" ht="18.5" x14ac:dyDescent="0.45">
      <c r="D32" s="18">
        <v>501</v>
      </c>
      <c r="E32" s="19">
        <v>5</v>
      </c>
      <c r="F32" s="20">
        <f>E32*1500</f>
        <v>7500</v>
      </c>
    </row>
    <row r="35" spans="2:9" ht="15.5" x14ac:dyDescent="0.35">
      <c r="G35" s="26"/>
      <c r="H35" s="28"/>
      <c r="I35" s="38"/>
    </row>
    <row r="36" spans="2:9" ht="15.5" x14ac:dyDescent="0.35">
      <c r="G36" s="25"/>
      <c r="H36" s="27"/>
      <c r="I36" s="38">
        <v>0</v>
      </c>
    </row>
    <row r="37" spans="2:9" ht="15.5" x14ac:dyDescent="0.35">
      <c r="G37" s="39"/>
      <c r="H37" s="27">
        <f>SUM(H3:H36)</f>
        <v>100</v>
      </c>
      <c r="I37" s="40">
        <f>SUM(I3:I36)</f>
        <v>146500</v>
      </c>
    </row>
    <row r="38" spans="2:9" ht="15.5" x14ac:dyDescent="0.35">
      <c r="G38" s="25"/>
      <c r="H38" s="27"/>
      <c r="I38" s="38">
        <v>0</v>
      </c>
    </row>
    <row r="39" spans="2:9" ht="18.5" x14ac:dyDescent="0.45">
      <c r="B39">
        <f>SUM(B2:B25)</f>
        <v>126</v>
      </c>
      <c r="C39">
        <f>SUM(C2:C25)</f>
        <v>185500</v>
      </c>
      <c r="D39" s="18"/>
      <c r="E39" s="19"/>
      <c r="F39" s="20"/>
      <c r="G39" s="39"/>
      <c r="H39" s="27"/>
      <c r="I39" s="38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Oct'24</vt:lpstr>
      <vt:lpstr>Sheet1</vt:lpstr>
      <vt:lpstr>'Oct''24'!Print_Area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prbharath kumar</dc:creator>
  <cp:lastModifiedBy>Chinta, Srikanth SOMWIPRO-SOMWIPRO</cp:lastModifiedBy>
  <cp:lastPrinted>2024-11-14T10:14:21Z</cp:lastPrinted>
  <dcterms:created xsi:type="dcterms:W3CDTF">2019-05-02T10:54:37Z</dcterms:created>
  <dcterms:modified xsi:type="dcterms:W3CDTF">2024-11-20T14:25:49Z</dcterms:modified>
</cp:coreProperties>
</file>